
<file path=[Content_Types].xml><?xml version="1.0" encoding="utf-8"?>
<Types xmlns="http://schemas.openxmlformats.org/package/2006/content-types">
  <Default ContentType="image/jpeg" Extension="jpg"/>
  <Default ContentType="application/vnd.openxmlformats-officedocument.vmlDrawing" Extension="vml"/>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ENU CAJA DE HERRAMIENTAS" sheetId="1" r:id="rId4"/>
    <sheet state="visible" name="Resumen PAA 2024" sheetId="2" r:id="rId5"/>
    <sheet state="visible" name="Organigrama" sheetId="3" r:id="rId6"/>
    <sheet state="visible" name="GLOSARIO" sheetId="4" r:id="rId7"/>
    <sheet state="visible" name="MIPPA 1" sheetId="5" r:id="rId8"/>
    <sheet state="visible" name="CONOCIMIENTO ENT" sheetId="6" r:id="rId9"/>
    <sheet state="visible" name="PRIORIZACIÓN (2)" sheetId="7" r:id="rId10"/>
    <sheet state="visible" name="MIPPA 1.1" sheetId="8" r:id="rId11"/>
    <sheet state="visible" name="ANALISIS OCI" sheetId="9" r:id="rId12"/>
    <sheet state="visible" name="MET CALCULO RECURSOS" sheetId="10" r:id="rId13"/>
    <sheet state="visible" name="1. Horas requeridas PAAI" sheetId="11" r:id="rId14"/>
    <sheet state="visible" name="MIPPA 2" sheetId="12" r:id="rId15"/>
    <sheet state="visible" name="2. Días -horas hábiles x vig" sheetId="13" r:id="rId16"/>
    <sheet state="visible" name="PAA OCI  " sheetId="14" r:id="rId17"/>
    <sheet state="visible" name="PRIORIZACIÓN" sheetId="15" r:id="rId18"/>
  </sheets>
  <externalReferences>
    <externalReference r:id="rId19"/>
    <externalReference r:id="rId20"/>
  </externalReferences>
  <definedNames>
    <definedName name="riskprob">[1]Lookup!$B$2:$B$5</definedName>
    <definedName localSheetId="3" name="_ftn4">GLOSARIO!$A$23</definedName>
    <definedName localSheetId="3" name="_ftnref4">GLOSARIO!$A$8</definedName>
    <definedName localSheetId="3" name="_ftnref7">GLOSARIO!$A$12</definedName>
    <definedName localSheetId="3" name="_ftnref6">GLOSARIO!$A$11</definedName>
    <definedName localSheetId="3" name="_ftnref8">GLOSARIO!$A$13</definedName>
    <definedName localSheetId="3" name="_ftn5">GLOSARIO!$A$24</definedName>
    <definedName localSheetId="3" name="_ftnref5">GLOSARIO!$A$9</definedName>
    <definedName localSheetId="3" name="_ftn7">GLOSARIO!$A$26</definedName>
    <definedName localSheetId="3" name="_ftnref3">GLOSARIO!$A$7</definedName>
    <definedName localSheetId="3" name="_ftnref1">GLOSARIO!$A$4</definedName>
    <definedName name="DOCUMENTO_RELACIONADO">'CONOCIMIENTO ENT'!$C$5</definedName>
    <definedName localSheetId="3" name="_ftn8">GLOSARIO!$A$27</definedName>
    <definedName localSheetId="3" name="_ftn2">GLOSARIO!$A$21</definedName>
    <definedName localSheetId="3" name="_ftn1">GLOSARIO!$A$19</definedName>
    <definedName localSheetId="3" name="_ftnref2">GLOSARIO!$A$6</definedName>
    <definedName localSheetId="3" name="_ftn3">GLOSARIO!$A$22</definedName>
    <definedName localSheetId="3" name="_ftn6">GLOSARIO!$A$25</definedName>
    <definedName hidden="1" localSheetId="13" name="_xlnm._FilterDatabase">'PAA OCI  '!$A$3:$DC$73</definedName>
  </definedNames>
  <calcPr/>
  <extLst>
    <ext uri="GoogleSheetsCustomDataVersion2">
      <go:sheetsCustomData xmlns:go="http://customooxmlschemas.google.com/" r:id="rId21" roundtripDataChecksum="frOxrbfB2ZFQ0jb+C55+4pzEaBD43XcDnqmv1M2kmR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
ID#AAABToXVONM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text>
    </comment>
    <comment authorId="0" ref="H9">
      <text>
        <t xml:space="preserve">======
ID#AAABToF9DwU
    (2024-09-24 13:16:38)
Para comprender esta ponderación revisar las Hoja Orientaciones Grales.</t>
      </text>
    </comment>
  </commentList>
  <extLst>
    <ext uri="GoogleSheetsCustomDataVersion2">
      <go:sheetsCustomData xmlns:go="http://customooxmlschemas.google.com/" r:id="rId1" roundtripDataSignature="AMtx7mgTT8+sPbitH4RA92DAFxZO3OZCjQ=="/>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N11">
      <text>
        <t xml:space="preserve">======
ID#AAABToF9DwQ
Diana Karina Ruiz Perilla    (2024-09-24 13:16:38)
Inserte el tipo de trabajos de auditoría de su entidad</t>
      </text>
    </comment>
  </commentList>
  <extLst>
    <ext uri="GoogleSheetsCustomDataVersion2">
      <go:sheetsCustomData xmlns:go="http://customooxmlschemas.google.com/" r:id="rId1" roundtripDataSignature="AMtx7miD+tMe2U9gPgB3zNx3M3Ydgi1Efg=="/>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0">
      <text>
        <t xml:space="preserve">======
ID#AAABToF9DwM
Myriam Cubillos Benavides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text>
    </comment>
    <comment authorId="0" ref="H10">
      <text>
        <t xml:space="preserve">======
ID#AAABToF9DwI
Myriam Cubillos Benavides    (2024-09-24 13:16:38)
Para comprender esta ponderación revisar las Hoja Orientaciones Grales.</t>
      </text>
    </comment>
  </commentList>
  <extLst>
    <ext uri="GoogleSheetsCustomDataVersion2">
      <go:sheetsCustomData xmlns:go="http://customooxmlschemas.google.com/" r:id="rId1" roundtripDataSignature="AMtx7mj5HK2MDO3GuhNWiSBKCUjhfH0I8g=="/>
    </ext>
  </extLst>
</comments>
</file>

<file path=xl/sharedStrings.xml><?xml version="1.0" encoding="utf-8"?>
<sst xmlns="http://schemas.openxmlformats.org/spreadsheetml/2006/main" count="1266" uniqueCount="684">
  <si>
    <t>MENU CAJA DE HERRAMIENTAS PARA EL PLAN ANUAL DE AUDITORÍAS DE OFICINAS DE CONTROL INTERNO DISTRITALES</t>
  </si>
  <si>
    <t xml:space="preserve">El Comité Distrital de Auditoría, consciente de la importancia de la labor de las Oficinas de Control Interno o quien haga sus veces,  en el mejoramiento de la gestión y desempeño de las entidades distritales, ha tomado la decisión de incorporar buenas prácticas internacionales en el ejercicio de la auditoría  y brindar orientaciones que faciliten el desarrollo de los roles que le han sido designados por ley, considerando el contexto y particularidades del distrito y basados en los instrumentos establecidos por el Departamento Administrativo de la Función Pública.
Con este fin, se conformaron equipos de trabajo voluntarios que tienen como finalidad estandarizar algunos de los métodos y herramientas del trabajo de las Oficinas de Control Interno tendiente a buscar una gestión pública orientada al cumplimiento de los fines esenciales del Estado.
Se presenta a continuación la caja de herramientas para la elaboración del Plan Anual de Auditorías de las Oficinas de Control Interno de Distrito que responde a las fases establecidas por las Normas Internacionales para el Ejercicio Profesional de Auditoría.
Frente a cada plantilla o formato, encontrará el marco de referencia aplicable de la Norma Internacional como guía y soporte para su ejecución.
</t>
  </si>
  <si>
    <t>GLOSARIO</t>
  </si>
  <si>
    <t>CONOCIMIENTO DE LA ENTIDAD OBJETO DE LA AUDITORÍA</t>
  </si>
  <si>
    <t>UNIVERSO DE AUDITORÍA Y PRIORIZACIÓN DE UNIDADES AUDITABLES</t>
  </si>
  <si>
    <t>ANÁLISIS DE RECURSOS DE LA OFICINA DE CONTROL INTERNO</t>
  </si>
  <si>
    <t xml:space="preserve">FORMATO DE PLAN ANUAL DE AUDITORÍA </t>
  </si>
  <si>
    <t>Vigencia</t>
  </si>
  <si>
    <t>Procentaje</t>
  </si>
  <si>
    <t>Auditoría interna:</t>
  </si>
  <si>
    <t xml:space="preserve"> Es una actividad independiente y objetiva de aseguramiento consulta, concebida para agregar valor y mejorar las operaciones de una entidad.</t>
  </si>
  <si>
    <t xml:space="preserve">Comité Institucional de Coordinación de Control Interno: </t>
  </si>
  <si>
    <t>Es un órgano de asesoría y decisión en los asuntos de control interno de (nombre de la entidad). En su rol de responsable y facilitador, hace parte de las instancias de articulación para el funcionamiento armónico del Sistema Institucional de Control Interno.</t>
  </si>
  <si>
    <t xml:space="preserve">Informes de ley: </t>
  </si>
  <si>
    <t>Aquellos informes que por Ley, Decreto o Resolución debe elaborar la Oficina de Control Interno o quien haga sus veces.</t>
  </si>
  <si>
    <t xml:space="preserve">Mapa de aseguramiento: </t>
  </si>
  <si>
    <t>Es un esquema que muestra visualmente cómo se aplican las actividades de aseguramiento a un riesgo específico dentro de una organización. Implica cotejar la cobertura de las actividades de aseguramiento frente a los riesgos clave a los que se encuentra expuesta en la organización. Este proceso permite a una empresa identificar y comprender las lagunas existentes en el proceso de gestión de riesgos y ofrece a las partes interesadas confianza de que los riesgos están siendo gestionados y comunicados, y de que se cumplen las obligaciones legales y reglamentarias a las que se encuentra sometida la compañía. Una herramienta que contribuye en la formulación del Plan Anual de Auditoría. También permite a la organización identificar y abarcar las lagunas que pudiera haber en el proceso de gestión de riesgos y ofrece a las partes interesadas tranquilidad de que los riesgos estarían siendo gestionados y comunicados, y de que se cumplirían las obligaciones legales/reglamentarias.[1]</t>
  </si>
  <si>
    <t xml:space="preserve">Modelo de tres líneas de defensa:  </t>
  </si>
  <si>
    <t>Es un modelo de Control Interno y Riesgo Operacional usual que  se organiza con tres líneas o barreras de defensa, la 1LD, dentro de las unidades organizativas/áreas; la 2LD un área central por lo general dependiendo de las Direcciones de Riesgo y la 3LD función realizada por el equipo de Auditoría de la organización.</t>
  </si>
  <si>
    <t xml:space="preserve">Plan Anual de Auditoría: </t>
  </si>
  <si>
    <t>Es el documento formulado por el equipo de trabajo de la Oficina de Control Interno o quien haga sus veces en la entidad, cuya finalidad es planificar y establecer los objetivos a cumplir anualmente para evaluar y mejorar la eficacia de los procesos de operación, control y gobierno.[2]  Este documento debe ser aprobado por el Comité Institucional de Coordinación de Control Interno para su ejecución.</t>
  </si>
  <si>
    <t xml:space="preserve">Recursos: </t>
  </si>
  <si>
    <t>Recursos humanos, financieros y equipos de que se necesitan para la ejecución de una actividad (Aseguramiento o Consultoría).</t>
  </si>
  <si>
    <t>Riesgo :</t>
  </si>
  <si>
    <t>Efecto de la incertidumbre sobre los objetivos. [3]</t>
  </si>
  <si>
    <t xml:space="preserve">Riesgo de auditoría: </t>
  </si>
  <si>
    <t>Supone la posibilidad de que el auditor no detecte un error significativo que pudiera existir en la unidad auditable, por la falta de evidencia respecto a una determinada partida o por la obtención de una evidencia deficiente o incompleta sobre la misma.[5]</t>
  </si>
  <si>
    <t xml:space="preserve">Riesgo Inherente: </t>
  </si>
  <si>
    <t xml:space="preserve">es aquel al que se enfrenta una entidad en ausencia de acciones de la dirección para modificar su probabilidad o impacto.[4]      </t>
  </si>
  <si>
    <t>Tercera línea de defensa:</t>
  </si>
  <si>
    <t>Está a cargo de los auditores internos. Estos deben ser independientes en el más alto nivel lo que proporciona una garantía sobre la eficacia del gobierno, la gestión de riesgos y controles internos, incluyendo la manera en que las líneas primeras y segunda de defensa logran los objetivos de gestión de riesgos y control.</t>
  </si>
  <si>
    <t xml:space="preserve">Trabajo de Auditoría (Trabajo de Aseguramiento): </t>
  </si>
  <si>
    <t>Un examen objetivo de evidencias con el propósito de proveer una evaluación independiente de los procesos de gestión de riesgos, control y gobierno de una organización gubernamental. Es parte del Plan Anual de Auditoría y ha sido priorizado desde el Universo de Auditoría en base a factores críticos de riesgo globales y su ponderación estratégica.[6]</t>
  </si>
  <si>
    <t xml:space="preserve">Trabajo de Consultoría: </t>
  </si>
  <si>
    <t>Actividades de asesoramiento y servicios relacionados, proporcionadas a las áreas de la organización gubernamental, cuya naturaleza y alcance estén acordados con los mismos y estén dirigidos a añadir valor y a mejorar los procesos de gobierno, gestión de riesgos y control de una organización, sin que el auditor interno asuma responsabilidades de gestión. Es parte del Plan Anual de Auditoría y puede haber sido priorizado desde el Universo de Auditoría en base a factores críticos de riesgo globales y su ponderación estratégica.[7]</t>
  </si>
  <si>
    <t xml:space="preserve">Unidad auditable: </t>
  </si>
  <si>
    <t>Cada uno de los posibles elementos o actividades a auditar. Pueden ser procesos, proyectos, dependencias y/o puntos  críticos  identificados en  ejercicios de  auditoría previos.</t>
  </si>
  <si>
    <t xml:space="preserve">Universo de auditoría: </t>
  </si>
  <si>
    <t>Un conjunto finito y global de las áreas de auditoría, dependencias y la identificación y ubicación de las funciones de negocios que podrían ser auditadas para proporcionar un aseguramiento adecuado sobre el nivel de gestión de riesgos de la organización.[8]</t>
  </si>
  <si>
    <t>RELACIÓN CON EL MARCO INTERNACIONAL DE PRÁCTICA DE AUDITORÍA</t>
  </si>
  <si>
    <t xml:space="preserve">NORMA 2000: </t>
  </si>
  <si>
    <t>Administración de la Actividad de Auditoría Interna</t>
  </si>
  <si>
    <r>
      <rPr>
        <rFont val="Century Gothic"/>
        <b/>
        <color theme="1"/>
        <sz val="11.0"/>
      </rPr>
      <t>Introducción</t>
    </r>
    <r>
      <rPr>
        <rFont val="Century Gothic"/>
        <color theme="1"/>
        <sz val="11.0"/>
      </rPr>
      <t xml:space="preserve">
La Norma 2000 indica varios aspectos fundamentales para cumplir el principio de que la actividad de Auditoría Interna añada valor a la organización. El DAI puede comenzar por revisar el propósito y responsabilidad de la actividad de Auditoría Interna, acordado por el DAI, la alta dirección y el Consejo de Administración, y recogido en el
estatuto de Auditoría Interna. El DAI puede analizar el organigrama de la organización para identificar los stakeholders o grupos de interés de la organización, la estructura y las líneas jerárquicas. También puede analizar el plan estratégico de la organización para conocer sus estrategias, objetivos y riesgos. Los riesgos que se hayan tenido en cuenta en la organización deberían incluir tendencias y problemas emergentes, como los relacionados con el sector de la entidad, la propia profesión de Auditoría Interna, requerimientos regulatorios y contextos políticos y económicos. Además de las fuentes de riesgos que pueda deducir el DAI de sus conversaciones sobre el plan estratégico de la organización con la alta dirección y el Consejo. Este trabajo preliminar prepara el terreno para que el DAI gestione la actividad de Auditoría Interna de forma que añada valor mejorando los procesos de gobierno, gestión de riesgos y control de la organización, y proporcionando un aseguramiento relevante.</t>
    </r>
  </si>
  <si>
    <r>
      <rPr>
        <rFont val="Century Gothic"/>
        <b/>
        <color theme="1"/>
        <sz val="11.0"/>
      </rPr>
      <t>Consideraciones para la implementación</t>
    </r>
    <r>
      <rPr>
        <rFont val="Century Gothic"/>
        <color theme="1"/>
        <sz val="11.0"/>
      </rPr>
      <t xml:space="preserve">
Después de tener en cuenta la información referida, el DAI desarrolla una estrategia de Auditoría Interna y un enfoque que la alinea con los objetivos y expectativas de la dirección de la organización. Además, como se indica en la Norma 2010, el DAI elabora un plan de Auditoría Interna basado en riesgos para establecer las prioridades de los trabajos de aseguramiento y consultoría de la actividad de Auditoría Interna. Este proceso tiene en cuenta tanto las indicaciones de la alta dirección y el Consejo, como los datos que se deriven de una evaluación de riesgos anual documentada (Norma
2010.A1)</t>
    </r>
  </si>
  <si>
    <t>Tomado de : Marco Internacional para la Práctica Profesional de la Auditoría Interna
Norma 2000</t>
  </si>
  <si>
    <r>
      <rPr>
        <rFont val="Century Gothic"/>
        <b/>
        <color theme="1"/>
        <sz val="11.0"/>
      </rPr>
      <t xml:space="preserve">CONOCIMIENTO DE LA ENTIDAD
</t>
    </r>
    <r>
      <rPr>
        <rFont val="Century Gothic"/>
        <b val="0"/>
        <color rgb="FF0000FF"/>
        <sz val="11.0"/>
      </rPr>
      <t>EMPRESA DE RENOVACION Y DESARROLLO URBANO DE BOGOTA D.C.</t>
    </r>
    <r>
      <rPr>
        <rFont val="Century Gothic"/>
        <b/>
        <color theme="1"/>
        <sz val="11.0"/>
      </rPr>
      <t xml:space="preserve">
</t>
    </r>
  </si>
  <si>
    <t>Fecha de Corte</t>
  </si>
  <si>
    <r>
      <rPr>
        <rFont val="Century Gothic"/>
        <b/>
        <color rgb="FF0000FF"/>
        <sz val="11.0"/>
      </rPr>
      <t>Instrucción:</t>
    </r>
    <r>
      <rPr>
        <rFont val="Century Gothic"/>
        <color theme="1"/>
        <sz val="11.0"/>
      </rPr>
      <t xml:space="preserve"> Recopile la mayoría de información posible para mantener un repositorio del conocimiento de la entidad que le permita detectar aspectos a considerar en el ejercicio de auditoría (Tanto para trabajos de  aseguramiento como de  consultoría); como cambios en el  entorno y contexto  de la entidad, vigencia de documentos esenciales, entre otros.  La lista que se presenta a continuación puede ser completada por el equipo de la Oficina de Control Interno  de acuerdo a las variables particulares de la entidad.</t>
    </r>
  </si>
  <si>
    <t>ÁMBITO</t>
  </si>
  <si>
    <t>ITEM</t>
  </si>
  <si>
    <t>DOCUMENTO RELACIONADO</t>
  </si>
  <si>
    <t>FECHA DE ACTUALIZACIÓN</t>
  </si>
  <si>
    <t>¿DISPONIBLE? (SI/NO)</t>
  </si>
  <si>
    <t>NOTAS DEL EQUIPO AUDITOR</t>
  </si>
  <si>
    <t>ELEMENTOS DE DIRECCIONAMIENTO ESTRATÉGICO</t>
  </si>
  <si>
    <t>Lineamientos éticos</t>
  </si>
  <si>
    <t>http://10.115.245.74/node/4683</t>
  </si>
  <si>
    <t>Si</t>
  </si>
  <si>
    <t>Misión</t>
  </si>
  <si>
    <t>http://10.115.245.74/marco-estrategico</t>
  </si>
  <si>
    <t>Visión</t>
  </si>
  <si>
    <t>Objetivos estratégicos</t>
  </si>
  <si>
    <t>http://10.115.245.74/node/3488</t>
  </si>
  <si>
    <t>Plan estratégico o lo que haga sus veces</t>
  </si>
  <si>
    <t>Plan prurianual de inversiones</t>
  </si>
  <si>
    <t>Subgerencia de Planeación y administración de proyectos</t>
  </si>
  <si>
    <t>2020 - 2023</t>
  </si>
  <si>
    <t xml:space="preserve">Informes  y reportes de resultados de la  Gestión </t>
  </si>
  <si>
    <t>https://www.renobo.com.co/transparencia/planeacion-presupuesto-e-informes</t>
  </si>
  <si>
    <t>Miembros del Equipo Directivo</t>
  </si>
  <si>
    <t>http://10.115.245.74/organigrama</t>
  </si>
  <si>
    <t>Miembros de la Junta Directiva</t>
  </si>
  <si>
    <t>Acuerdo 047 de 2022</t>
  </si>
  <si>
    <t>Políticas Institucionales</t>
  </si>
  <si>
    <t>https://www.renobo.com.co/index.php/es/search/content?keys=politicas+institucionales</t>
  </si>
  <si>
    <t>2020-2024</t>
  </si>
  <si>
    <t>Proyectos de Inversión</t>
  </si>
  <si>
    <t>http://10.115.245.74/search/content?keys=proyectos+de+inversion</t>
  </si>
  <si>
    <t>ELEMENTOS DE LA GESTIÓN INSTITUCIONAL U OPERACIONAL</t>
  </si>
  <si>
    <t>Mapa de procesos</t>
  </si>
  <si>
    <t>http://10.115.245.74/mipg-sig/mapa-procesos</t>
  </si>
  <si>
    <t>01/012024</t>
  </si>
  <si>
    <t>Gestión documental de procesos</t>
  </si>
  <si>
    <t>http://10.115.245.74/search/content?keys=gesti%C3%B3n+documental</t>
  </si>
  <si>
    <t>Manual de funciones</t>
  </si>
  <si>
    <t>http://10.115.245.74/node/1607</t>
  </si>
  <si>
    <t>Planta de personal</t>
  </si>
  <si>
    <t>http://10.115.245.74/node/1625</t>
  </si>
  <si>
    <t>Sí</t>
  </si>
  <si>
    <t>Sedes de la entidad</t>
  </si>
  <si>
    <t>N/A</t>
  </si>
  <si>
    <t>No</t>
  </si>
  <si>
    <t>Estructura Orgánica</t>
  </si>
  <si>
    <t xml:space="preserve">Plan de adquisiciones </t>
  </si>
  <si>
    <t>https://www.renobo.com.co/es/search/content?keys=plan+anual+de+adquisiciones</t>
  </si>
  <si>
    <t>Activos de Información</t>
  </si>
  <si>
    <t>https://www.renobo.com.co/es/search/content?keys=activos+de+informaci%C3%B3n</t>
  </si>
  <si>
    <t>Medios Virtuales de la entidad</t>
  </si>
  <si>
    <t>https://www.renobo.com.co/
http://10.115.245.74/</t>
  </si>
  <si>
    <t>Indicadores de gestión  o de proceso</t>
  </si>
  <si>
    <t>http://10.115.245.74/search/content?keys=indicadores+de+gesti%C3%B3n</t>
  </si>
  <si>
    <t>Planes de Acción o lo que haga sus veces</t>
  </si>
  <si>
    <t>http://10.115.245.74/search/content?keys=planes+de+accion</t>
  </si>
  <si>
    <t>2023-2024</t>
  </si>
  <si>
    <t xml:space="preserve">GESTIÓN DE RIESGOS </t>
  </si>
  <si>
    <t>Política de Gestión de Riesgos</t>
  </si>
  <si>
    <t>http://10.115.245.74/node/2395</t>
  </si>
  <si>
    <t>Mapa de riesgos de corrupción</t>
  </si>
  <si>
    <t>https://renobo.com.co/es/node/3703</t>
  </si>
  <si>
    <t>Mapa de Riesgos de Gestión</t>
  </si>
  <si>
    <t>https://renobo.com.co/es/search/content?keys=mapa+riesgos+de+gesti%C3%B3n</t>
  </si>
  <si>
    <t xml:space="preserve">Seguimiento de Riesgos </t>
  </si>
  <si>
    <t>Mapas de Aseguramiento</t>
  </si>
  <si>
    <t>http://10.115.245.74/search/content?keys=mapas%20de%20aseguramiento</t>
  </si>
  <si>
    <t>Para 6 Procesos Estrategicos</t>
  </si>
  <si>
    <t xml:space="preserve">MONITOREO Y SUPERVISION </t>
  </si>
  <si>
    <t>Resultados del Plan de Auditoría anterior</t>
  </si>
  <si>
    <t>https://www.renobo.com.co/index.php/es/search/content?keys=PAA</t>
  </si>
  <si>
    <t xml:space="preserve">Resultados de Planes de Mejoramiento suscritos con la Contraloría </t>
  </si>
  <si>
    <t>https://www.renobo.com.co/index.php/es/search/content?keys=plan+de+mejoramiento+contraloria</t>
  </si>
  <si>
    <t>Resultados de Planes de Mejoramiento derivados de auditorías internas</t>
  </si>
  <si>
    <t>https://www.renobo.com.co/index.php/es/search/content?keys=SEGUIMIENTO+PLAN+DE+MEJORAMIENTO+CONTRALOR%C3%8DA+</t>
  </si>
  <si>
    <t>Otros Planes de Mejoramiento</t>
  </si>
  <si>
    <t>https://www.renobo.com.co/index.php/es/search/content?keys=plan+de+mejoramiento</t>
  </si>
  <si>
    <t>PAD Distrital de la vigencia</t>
  </si>
  <si>
    <t>https://www.renobo.com.co/index.php/es/search/content?keys=PAD+Distrital+de+la+vigencia&amp;created=&amp;type_1=All</t>
  </si>
  <si>
    <t>SI</t>
  </si>
  <si>
    <t>Estatuto de Auditoría y Código de Ética del Auditor</t>
  </si>
  <si>
    <t>https://www.renobo.com.co/es/search/content?keys=c%C3%B3digo+de+%C3%A9tica+</t>
  </si>
  <si>
    <t>Comité Institucional de Coordinación de Control Interno</t>
  </si>
  <si>
    <t>http://10.115.245.74/node/2309</t>
  </si>
  <si>
    <t xml:space="preserve">En proceso de actualizacion miembros comité </t>
  </si>
  <si>
    <t>UNIVERSO DE AUDITORIA Y PRIORIZACIÓN DE UNIDADES AUDITABLES</t>
  </si>
  <si>
    <t>FECHA DE CORTE</t>
  </si>
  <si>
    <t>Unidades Auditables</t>
  </si>
  <si>
    <t>Numero de Riesgos Inherentes por calificación de Impacto y Probabilidad de Ocurrencia</t>
  </si>
  <si>
    <t>Ponderación de Riesgos del Proceso</t>
  </si>
  <si>
    <t>ANÁLISIS OFICINA DE CONTROL INTERNO</t>
  </si>
  <si>
    <t>Requerimientos del Comité de Auditoria o la Dirección. 
(Si/No)</t>
  </si>
  <si>
    <t>Requerimientos Entes de Control (Aspectos  Críticos)
(S/N)</t>
  </si>
  <si>
    <t>Fecha de Ultima Auditoria
dd-mm-aa</t>
  </si>
  <si>
    <t>Dias transcurridos desde última auditoría</t>
  </si>
  <si>
    <t>Valoración Criterio</t>
  </si>
  <si>
    <t>PRIORIZACIÓN</t>
  </si>
  <si>
    <t>Extremo</t>
  </si>
  <si>
    <t>Alto</t>
  </si>
  <si>
    <t>Moderado</t>
  </si>
  <si>
    <t>Bajo</t>
  </si>
  <si>
    <t>Total</t>
  </si>
  <si>
    <t xml:space="preserve">Incluir en el ciclo de auditorías de la vigencia </t>
  </si>
  <si>
    <t xml:space="preserve">Incluir en el ciclo vigente de acuerdo a disponibilidad de recursos </t>
  </si>
  <si>
    <t>Incluir en ciclos posteriores de auditoría</t>
  </si>
  <si>
    <t>Alcaldía los Mártires - Avance Obra - Cumplimiento cronogramas y ejecución presupuestal</t>
  </si>
  <si>
    <t>Bronx Distrito Creativo  - Avance Obra - Cumplimiento cronogramas y ejecución presupuestal</t>
  </si>
  <si>
    <t>Centro de Formación para el trabajo (SENA)  - Avance Obra - Cumplimiento cronogramas y ejecución presupuestal</t>
  </si>
  <si>
    <t>Direccionamiento Estratégico y Gobierno Corporativo</t>
  </si>
  <si>
    <t>Seguimiento Cumplimiento Norma Archivística ERU</t>
  </si>
  <si>
    <t xml:space="preserve">Auditoria Gestión Suelo </t>
  </si>
  <si>
    <t xml:space="preserve">Sistema de Información Misional </t>
  </si>
  <si>
    <t>Contratación transversal (Incluye San Victorino y Optimización Nuevo Manual de Contratación)</t>
  </si>
  <si>
    <t>Seguimiento Ejecución y avance de proyectos</t>
  </si>
  <si>
    <t>Auditoria Contratos arrendamiento - Predios San Victorino</t>
  </si>
  <si>
    <t>Voto Nacional (Incluye Edificio Formación para el Trabajo)</t>
  </si>
  <si>
    <t>Auditoria Proceso Terceros Concurrentes</t>
  </si>
  <si>
    <t>Sistemas de Información Misionales de la Empresa (Contratación)</t>
  </si>
  <si>
    <t>Servicios Administrativos y de apoyo - PIGA - Talento Humano -  Servicios Logísticos</t>
  </si>
  <si>
    <t>Costeo de los proyectos y rentabilidad de la Empresa</t>
  </si>
  <si>
    <t>Seguimiento Resolución 1519 de 2021  y acceso a la Información</t>
  </si>
  <si>
    <t>Seguimiento Auditoria de Fiducias (Plan de Mejoramiento y Contratación por vencimiento de términos Fiducias actuales)</t>
  </si>
  <si>
    <t>Seguimiento Comités Institucionales (Actividad pendiente de finalizar de la Vigencia 2021)</t>
  </si>
  <si>
    <t>Seguimiento Plan de Mejoramiento Archivística</t>
  </si>
  <si>
    <t>Evaluación del Estatuto de Auditoria, Código de Ética del Auditor y Plan de Mejoramiento de las Auditorias Cruzadas</t>
  </si>
  <si>
    <t>Factores de Gestión Prioritarias para la Empresa (análisis OCI) y Fortalecimiento Institucional</t>
  </si>
  <si>
    <t>Auditoria de Fiducias. Alcance por muestra confiable.</t>
  </si>
  <si>
    <t>Auditoria Plan estratégico y gestión Tecnología y Comunicaciones</t>
  </si>
  <si>
    <t>Proyecto: Formulación, Gestión y Estructuración de Proyectos de Desarrollo, Revitalización o Renovación Urbana. Incluido aspecto contractual</t>
  </si>
  <si>
    <t>Auditoria Gestión Social asociada a la Adquisición Predial y grupos de interés</t>
  </si>
  <si>
    <t>Auditoria Proceso Evaluación y seguimiento - Normas Internacionales de Auditoria - Oficina PAD
Auditorias cruzadas OCI - Alcaldia.</t>
  </si>
  <si>
    <t>Unidad Auditable 43</t>
  </si>
  <si>
    <t>Unidad Auditable 44</t>
  </si>
  <si>
    <t>Unidad Auditable 45</t>
  </si>
  <si>
    <t>Unidad Auditable 46</t>
  </si>
  <si>
    <t>Unidad Auditable 47</t>
  </si>
  <si>
    <t>Unidad Auditable 48</t>
  </si>
  <si>
    <t>Unidad Auditable 49</t>
  </si>
  <si>
    <t>Unidad Auditable 50</t>
  </si>
  <si>
    <t>Unidad Auditable 51</t>
  </si>
  <si>
    <t>Unidad Auditable 52</t>
  </si>
  <si>
    <t>Unidad Auditable 53</t>
  </si>
  <si>
    <t>Unidad Auditable 54</t>
  </si>
  <si>
    <t>Unidad Auditable 55</t>
  </si>
  <si>
    <t>Unidad Auditable 56</t>
  </si>
  <si>
    <t>Unidad Auditable 57</t>
  </si>
  <si>
    <t>Unidad Auditable 58</t>
  </si>
  <si>
    <t>Unidad Auditable 59</t>
  </si>
  <si>
    <t>Unidad Auditable 60</t>
  </si>
  <si>
    <t>Unidad Auditable 61</t>
  </si>
  <si>
    <t>Unidad Auditable 62</t>
  </si>
  <si>
    <t>Unidad Auditable 63</t>
  </si>
  <si>
    <t>Unidad Auditable 64</t>
  </si>
  <si>
    <t>Unidad Auditable 65</t>
  </si>
  <si>
    <t>Unidad Auditable 66</t>
  </si>
  <si>
    <t>Unidad Auditable 67</t>
  </si>
  <si>
    <t>Unidad Auditable 68</t>
  </si>
  <si>
    <t>Unidad Auditable 69</t>
  </si>
  <si>
    <t>Unidad Auditable 70</t>
  </si>
  <si>
    <t>Unidad Auditable 71</t>
  </si>
  <si>
    <t>Unidad Auditable 72</t>
  </si>
  <si>
    <t>Unidad Auditable 73</t>
  </si>
  <si>
    <t>Unidad Auditable 74</t>
  </si>
  <si>
    <t>Unidad Auditable 75</t>
  </si>
  <si>
    <t>Unidad Auditable 76</t>
  </si>
  <si>
    <t>Unidad Auditable 77</t>
  </si>
  <si>
    <t>Unidad Auditable 78</t>
  </si>
  <si>
    <t>Unidad Auditable 79</t>
  </si>
  <si>
    <t>Unidad Auditable 80</t>
  </si>
  <si>
    <t xml:space="preserve">NORMA 2010: </t>
  </si>
  <si>
    <t>2010 – Planificación</t>
  </si>
  <si>
    <r>
      <rPr>
        <rFont val="Century Gothic"/>
        <b/>
        <color theme="1"/>
        <sz val="11.0"/>
      </rPr>
      <t>Norma principalmente relacionada
2010 – Planificación</t>
    </r>
    <r>
      <rPr>
        <rFont val="Century Gothic"/>
        <color theme="1"/>
        <sz val="11.0"/>
      </rPr>
      <t xml:space="preserve">
El Director de Auditoría Interna debe establecer un plan basado en los riesgos, a fin de
determinar las prioridades de la actividad de Auditoría Interna. Dichos planes deberán
ser consistentes con las metas de la organización.
</t>
    </r>
    <r>
      <rPr>
        <rFont val="Century Gothic"/>
        <b/>
        <color theme="1"/>
        <sz val="11.0"/>
      </rPr>
      <t>Interpretación:</t>
    </r>
    <r>
      <rPr>
        <rFont val="Century Gothic"/>
        <color theme="1"/>
        <sz val="11.0"/>
      </rPr>
      <t xml:space="preserve">
Para desarrollar un plan basado en riesgos, el Director de Auditoría Interna primero consulta con la alta dirección y el Consejo y para entender las estrategias de la organización, los objetivos clave del negocio, los riesgos asociados y los procesos de gestión de riesgos. El Director de Auditoría Interna debe revisar y ajustar el plan, cuando sea necesario, como respuesta a los cambios en la organización, los riesgos, las operaciones, los programas, los sistemas y los controles.</t>
    </r>
  </si>
  <si>
    <r>
      <rPr>
        <rFont val="Century Gothic"/>
        <b/>
        <color theme="1"/>
        <sz val="11.0"/>
      </rPr>
      <t>Consideraciones para la implementación</t>
    </r>
    <r>
      <rPr>
        <rFont val="Century Gothic"/>
        <color theme="1"/>
        <sz val="11.0"/>
      </rPr>
      <t xml:space="preserve">
Esta revisión del enfoque con que la organización aborde la gestión de riesgos, puede
ayudar al DAI a decidir cómo organizar o actualizar el universo auditable, que consiste en todas las áreas de riesgos que podrían ser objeto de auditoría, y que se materializa en la lista de los posibles trabajos de auditoría que se pueden realizar. El universo auditable incluye proyectos e iniciativas relacionadas con el plan estratégico de
la organización, y puede ser estructurado en unidades de negocio, líneas de productos o servicios, procesos, programas, sistemas o controles.
Para estructurar el universo auditable y priorizar riesgos, se aconseja al DAI que vincule los riesgos críticos con objetivos específicos y con procesos de negocio. El DAI
empleará un enfoque de factor de riesgo para tener en cuenta los riesgos tanto internos, como externos. Los riesgos internos pueden afectar a productos y servicios clave,
al personal y a los sistemas. Los factores de riesgo relevantes relacionados con riesgos
internos incluyen la magnitud de los cambios habidos en un riesgo determinado desde
la última vez que fue auditado, la calidad de los controles y otros. Los riesgos externos pueden estar relacionados con los competidores, los proveedores u otros aspectos del sector. Los factores de riesgo relevantes en los riesgos externos pueden incluir
cambios legales o regulatorios pendientes y otros factores políticos y económicos.
</t>
    </r>
  </si>
  <si>
    <t>Para asegurar que el universo auditable cubre todos los riesgos de la organización (hasta la extensión posible), la actividad de Auditoría Interna normalmente revisa de forma independiente y confirma los riesgos clave identificados por la alta dirección. De acuerdo con la Norma 2010.A1, el plan de Auditoría Interna debe basarse en una evaluación de riesgos documentada, realizada al menos anualmente, que tenga en cuenta las indicaciones de la alta dirección y el Consejo. Como se indica en el Glosario, los riesgos se miden en términos de impacto y probabilidad.
Al desarrollar el plan de Auditoría Interna, el DAI también tiene en cuenta cualquier solicitud que le haga el Consejo y/o la alta dirección, así como la capacidad de la actividad de Auditoría Interna de confiar en el trabajo de otros proveedores de aseguramiento interno y externo (según la Norma 2050).</t>
  </si>
  <si>
    <t xml:space="preserve">Una vez obtenida y revisada la citada información, el DAI desarrolla un plan de Auditoría Interna que normalmente incluye:
- Una lista con la propuesta de trabajos de Auditoría Interna (especificando si se trata
de trabajos de aseguramiento o consultoría).
- Los argumentos por los que se selecciona cada uno de los trabajos propuestos (por
ejemplo, rating de riesgos, tiempo transcurrido desde la última auditoría, cambios en la gestión, etc.).
- Objetivos y alcance de cada trabajo propuesto.
- Una lista de iniciativas o proyectos relacionados con la estrategia de Auditoría Interna, pero que pueden no estar directamente relacionados con un trabajo de auditoría.
Aunque los planes de auditoría habitualmente se elaboran anualmente, pueden ser desarrollados con otra periodicidad. Por ejemplo, la actividad de Auditoría Interna puede mantener una rotación del plan de auditoría de 12 meses y revaluar proyectos trimestralmente. O la actividad de Auditoría Interna puede desarrollar un plan de auditoría para varios años y evaluar el plan anualmente.
</t>
  </si>
  <si>
    <t>El DAI comentará el plan de Auditoría Interna con el Consejo, la alta dirección y otros grupos de interés para lograr alinearlo con las prioridades de varios stakeholders. El DAI también debe ser consciente de las áreas de riesgo que no están incluidas en el plan.
En este sentido, las reuniones en las que se trate el tema del plan de auditoría pueden ser una oportunidad para que el DAI repase los roles y responsabilidades del Consejo y la alta dirección relacionadas con la gestión de riesgos y las normas relacionadas con mantener la independencia y la objetividad de la actividad de Auditoría Interna (Normas de la 1100 a la 1130.C2). El DAI reflexionará sobre cualquier feedback que reciba de los grupos de interés antes de dar por finalizada la elaboración del plan.
El plan de Auditoría Interna debe ser suficientemente flexible para permitir al DAI revisarlo y ajustarlo, si es necesario, para responder a los cambios que se produzcan en
los negocios, riesgos, operaciones, programas, sistemas y controles de la organización.
Los cambios significativos deben ser comunicados al Consejo y a la alta dirección para
su revisión y aprobación, de acuerdo con la Norma 2020</t>
  </si>
  <si>
    <r>
      <rPr>
        <rFont val="Century Gothic"/>
        <b/>
        <color theme="1"/>
        <sz val="11.0"/>
      </rPr>
      <t>Consideraciones para la demostración de conformidad</t>
    </r>
    <r>
      <rPr>
        <rFont val="Century Gothic"/>
        <color theme="1"/>
        <sz val="11.0"/>
      </rPr>
      <t xml:space="preserve">
La evidencia de conformidad con la Norma 2010 está en el plan de Auditoría Interna
documentado, así como en la evaluación de riesgos en la que se basa el plan. También
se puede obtener una evidencia de respaldo en las actas de las reuniones en las que
el DAI haya tratado el universo auditable y la evaluación de riesgos con el Consejo y
la alta dirección. Además, los memorándums que se conserven en el archivo podrían
ser empleados para documentar conversaciones similares con miembros individuales
de la dirección en distintos niveles de la organización.</t>
    </r>
  </si>
  <si>
    <t>ANÁLISIS OFICINA DE CONTROL INTERNO
PRIORIZACIÓN</t>
  </si>
  <si>
    <t>UNIDAD AUDITABLE</t>
  </si>
  <si>
    <t>NOTA SOBRE DILIGENCIAMIENTO</t>
  </si>
  <si>
    <t>TOTAL</t>
  </si>
  <si>
    <t>PONDERACIÓN</t>
  </si>
  <si>
    <t>AFECTACIÓN PRESUPUESTAL DEL:</t>
  </si>
  <si>
    <t>POSIBLE INTERRUPCIÓN OPERACIÓN</t>
  </si>
  <si>
    <t xml:space="preserve">PERDIDA DE COBERTURA SERVICIOS </t>
  </si>
  <si>
    <t>SANCIONES ECONOMICAS (Afectación en el presupuesto)</t>
  </si>
  <si>
    <t xml:space="preserve">AFECTACIÓN IMAGEN INSTITUCIONAL </t>
  </si>
  <si>
    <t>PLANES DE MEJORAMIENTO -PARTICIPACIÓN</t>
  </si>
  <si>
    <t>PERDIDA DE INFORMACIÓN</t>
  </si>
  <si>
    <t>EXTREMA</t>
  </si>
  <si>
    <t>Varias horas</t>
  </si>
  <si>
    <t xml:space="preserve">ALTA </t>
  </si>
  <si>
    <t>Incumplimiento de servicios</t>
  </si>
  <si>
    <t>Falta de oportunidad para atención usuarios</t>
  </si>
  <si>
    <t>YA CUENTA CON PONDERACIÓN DE RIESGOS, NO DILIGENCIAR ANALISIS OCI</t>
  </si>
  <si>
    <t>BAJA</t>
  </si>
  <si>
    <t>Retrasos en los servicios</t>
  </si>
  <si>
    <t>Critica con recuperación parcial</t>
  </si>
  <si>
    <t>DILIGENCIE ANALISIS OCI PARA ESTA UNIDAD AUDITABLE</t>
  </si>
  <si>
    <t>Falta de oportunidad para gestión de los procesos</t>
  </si>
  <si>
    <t>MEDIA</t>
  </si>
  <si>
    <t>Hechos de Corrupción</t>
  </si>
  <si>
    <t>Critica no recuperable</t>
  </si>
  <si>
    <t>2 días</t>
  </si>
  <si>
    <t>Quejas por incumplimientos o retrasos</t>
  </si>
  <si>
    <t>CALIFICACIÓN</t>
  </si>
  <si>
    <t>DESDE</t>
  </si>
  <si>
    <t>HASTA</t>
  </si>
  <si>
    <t>≤10%</t>
  </si>
  <si>
    <t>&gt;10%</t>
  </si>
  <si>
    <t>≤20%</t>
  </si>
  <si>
    <t>&gt;20%</t>
  </si>
  <si>
    <t>≤30%</t>
  </si>
  <si>
    <t>&gt;30%</t>
  </si>
  <si>
    <t>Actividad</t>
  </si>
  <si>
    <t>Descripción</t>
  </si>
  <si>
    <t>Registro</t>
  </si>
  <si>
    <t>Calcule las horas requeridas para desarrollar PPAI</t>
  </si>
  <si>
    <t>1.1</t>
  </si>
  <si>
    <t xml:space="preserve">Para el cálculo de las horas requeridas para el desarrollo del PAAI, liste todos los informes de ley que debe realizar la OCI, seguimientos y auditorias priorizadas </t>
  </si>
  <si>
    <t>'1. Horas requeridas PAAI'!A1</t>
  </si>
  <si>
    <t>1.2</t>
  </si>
  <si>
    <t>Registre para cada informe a realizar, las horas estimadas en cada fase o etapa (planeación, ejecucion y elaboracion del informe)</t>
  </si>
  <si>
    <t>1.3</t>
  </si>
  <si>
    <t>Registre el numero de informes que se proyectan realizar en la vigencia según la periodicidad</t>
  </si>
  <si>
    <t>Identifique los dias laborales de la vigencia</t>
  </si>
  <si>
    <t>2.1</t>
  </si>
  <si>
    <t>Identifique los dias laborales en cada vigencia, para esto puede :</t>
  </si>
  <si>
    <t>a. Remitirse a la siguiente pagina web  http://colombia.workingdays.org/, ingresando las fechas entre las cuales requiere calcular los dias hábiles</t>
  </si>
  <si>
    <t xml:space="preserve">http://colombia.workingdays.org/ </t>
  </si>
  <si>
    <t>b. Remitirse a la hoja " Dias - horas habiles x vigencia" para identificar el periodo a calcular</t>
  </si>
  <si>
    <t>'2. Días -horas hábiles x vig'!A1</t>
  </si>
  <si>
    <t>Calcule las horas disponibles del equipo auditor</t>
  </si>
  <si>
    <t>3.1</t>
  </si>
  <si>
    <t>Registre el numero de auditores de la OCI, discrimado por tipo de vinculacion ej Carrera Administrativa, Provisional o Contratista</t>
  </si>
  <si>
    <t>'3 Horas disponibles E. Auditor'!A1</t>
  </si>
  <si>
    <t>3.2</t>
  </si>
  <si>
    <t>Registre el numero de dias habiles laborables por cada tipo de vinculación según lo identificado en el paso 2</t>
  </si>
  <si>
    <t>3.3</t>
  </si>
  <si>
    <t>Nota 1) En caso de contar con auditores con permiso sindical registrelo de manera independiente, para efectuar el calculo respectivo en la columna B2</t>
  </si>
  <si>
    <t>3.4</t>
  </si>
  <si>
    <t>Registre en la columna D1, "fila 2" el % estimado a actividades administrativas y/o atencion a entes de control</t>
  </si>
  <si>
    <t>3.5</t>
  </si>
  <si>
    <t>Registre en la columna D2 "fila 2" el % estimado a reuniones y/o capacitaciones</t>
  </si>
  <si>
    <t>3.6</t>
  </si>
  <si>
    <t>Registre en la en la columna  E1"fila 2" el % estimado por incapacidades y permisos</t>
  </si>
  <si>
    <t>3.7</t>
  </si>
  <si>
    <t>Registre los 15 dias habiles correspondientes de los auditores con derecho a disfrute a vacaciones</t>
  </si>
  <si>
    <t>TOTAL DIAS DISPONIBLES POR AUDITOR (G1=C1-F1)</t>
  </si>
  <si>
    <t>3.8</t>
  </si>
  <si>
    <t>Registre en la columna G2 el numero de horas laborables por tipo de vinculacion</t>
  </si>
  <si>
    <t>TOTAL HORAS DISPONIBLES POR AUDITOR (G3=G1*G2)</t>
  </si>
  <si>
    <t>TOTAL HORAS DISPONIBLES EQUIPO AUDITOR (H1=G3*A2)</t>
  </si>
  <si>
    <t>'4. Resultado'!A1</t>
  </si>
  <si>
    <t>Recursos</t>
  </si>
  <si>
    <t>4.1</t>
  </si>
  <si>
    <t>Idenifique si presenta deficit de recursos humano frente a la necesidad para ejecutar el PAAI</t>
  </si>
  <si>
    <t xml:space="preserve">ANÁLISIS DE RECURSOS PARA EL PLAN ANUAL DE AUDITORÍAS
PLANTILLA  1
</t>
  </si>
  <si>
    <t>Para realizar el análisis de recursos se realizarán los siguientes cáculos por vigencia   y obtendfra al final del análisis si rpesenta déficit o disponibilidad suficiente de recurso humano para la realización del PAA.(Seleccione el hipervínculo que requiera):</t>
  </si>
  <si>
    <t>1.CÁLCULO DE HORAS REQUERIDAS PARA EL PAA</t>
  </si>
  <si>
    <t>2.CALCULO DIAS -HORAS LABORALES POR AÑO Y POR AUDITOR</t>
  </si>
  <si>
    <t>A1</t>
  </si>
  <si>
    <t>A2</t>
  </si>
  <si>
    <t>A3</t>
  </si>
  <si>
    <t>B1</t>
  </si>
  <si>
    <t>B2</t>
  </si>
  <si>
    <t>B3</t>
  </si>
  <si>
    <t>C1</t>
  </si>
  <si>
    <t>D1</t>
  </si>
  <si>
    <t>E1</t>
  </si>
  <si>
    <t>FASE</t>
  </si>
  <si>
    <t xml:space="preserve">TIPO DE TRABAJO DE AUDITORÍA </t>
  </si>
  <si>
    <t>Planeacion Auditoria/Solicitud de Informaciòn</t>
  </si>
  <si>
    <t>Ejecucion  Auditoria/Análisis de informaciòn</t>
  </si>
  <si>
    <t>Informe de Auditoria /Seguimiento</t>
  </si>
  <si>
    <t>Total horas por trabajo de auditoría</t>
  </si>
  <si>
    <t># Informes x año</t>
  </si>
  <si>
    <t>Horas x trabajo de auditoría</t>
  </si>
  <si>
    <t>Observaciones</t>
  </si>
  <si>
    <t>TIPOS DE TRABAJO DE AUDITORÍA</t>
  </si>
  <si>
    <t>Informe de Auditoria</t>
  </si>
  <si>
    <t>Informe de Ley</t>
  </si>
  <si>
    <t>Informe de Seguimiento</t>
  </si>
  <si>
    <t>Consultoría Procesos</t>
  </si>
  <si>
    <t>Capacitaciones</t>
  </si>
  <si>
    <t>Asesoría y acompañamiento en la identificación de riesgos y cumplimiento tareas asignadas</t>
  </si>
  <si>
    <t>Reuniones mensuales</t>
  </si>
  <si>
    <t>TOTALES</t>
  </si>
  <si>
    <t>RESUMEN DE HORAS REQUERIDAS POR TIPO DE TRABAJO</t>
  </si>
  <si>
    <t>Etiquetas de fila</t>
  </si>
  <si>
    <t>Suma de Total horas por trabajo de auditoría</t>
  </si>
  <si>
    <t>Cuenta de # Informes x año</t>
  </si>
  <si>
    <t>Total general</t>
  </si>
  <si>
    <t xml:space="preserve">NORMA 2020: </t>
  </si>
  <si>
    <t xml:space="preserve"> Comunicación y aprobación</t>
  </si>
  <si>
    <r>
      <rPr>
        <rFont val="Century Gothic"/>
        <b/>
        <color theme="1"/>
        <sz val="11.0"/>
      </rPr>
      <t>2020 – Comunicación y aprobación</t>
    </r>
    <r>
      <rPr>
        <rFont val="Century Gothic"/>
        <color theme="1"/>
        <sz val="11.0"/>
      </rPr>
      <t xml:space="preserve">
El Director de Auditoría Interna debe comunicar los planes y requerimientos de recursos
de la actividad de Auditoría Interna, incluyendo los cambios provisionales significativos,
a la alta dirección y al Consejo para la adecuada revisión y aprobación. El Director de
Auditoría Interna también debe comunicar el impacto de cualquier limitación de recursos.
</t>
    </r>
    <r>
      <rPr>
        <rFont val="Century Gothic"/>
        <b/>
        <color theme="1"/>
        <sz val="11.0"/>
      </rPr>
      <t>Introducción</t>
    </r>
    <r>
      <rPr>
        <rFont val="Century Gothic"/>
        <color theme="1"/>
        <sz val="11.0"/>
      </rPr>
      <t xml:space="preserve">
Previamente a la comunicación del plan de auditoría, las necesidades de recursos de
la actividad de Auditoría Interna y el impacto de una posible limitación de recursos a
la alta dirección y al Consejo, el Director de Auditoría Interna (DAI) fijará los recursos
necesarios para implementar el plan, definido según las prioridades derivadas de los
riesgos, identificadas durante el proceso de planificación (Norma 2010).
Los recursos necesarios pueden ser de personas (p.e. horas de trabajo y habilidades),
tecnológicos (por ejemplo, herramientas y técnicas de auditoría), de plazos y agenda
(disponibilidad de recursos) y de fondos. Una parte de los recursos se reserva normalmente para introducir posibles cambios en el plan de auditoría que puedan derivarse
de riesgos que no se hayan identificado anticipadamente y que podrían afectar a la
organización, o de nuevos trabajos de consultoría solicitados por la alta dirección y/o
el Consejo. Por ejemplo, puede surgir la necesidad de un nuevo proyecto de Auditoría
Interna cuando surjan nuevos riesgos derivados de fusiones o desinversiones en otras
compañías, de un contexto de incertidumbre política o de cambios en los requerimientos regulatorios.</t>
    </r>
  </si>
  <si>
    <r>
      <rPr>
        <rFont val="Century Gothic"/>
        <b/>
        <color theme="1"/>
        <sz val="11.0"/>
      </rPr>
      <t>Consideraciones para la implementación</t>
    </r>
    <r>
      <rPr>
        <rFont val="Century Gothic"/>
        <color theme="1"/>
        <sz val="11.0"/>
      </rPr>
      <t xml:space="preserve">
,,,Las limitaciones de recursos afectan a las prioridades del plan de Auditoría Interna. Por
ejemplo, si los recursos no son suficientes para completar todos los trabajos propuestos en el plan, algunos de ellos pueden ser aplazados y algunos riesgos puede que no
sean revisados por Auditoría Interna. Durante la presentación al Consejo, el DAI tratará la propuesta de plan de Auditoría Interna y la evaluación de riesgos en la que está
basado, indicando tanto los riesgos que serán revisados, como los que no podrán ser
abordados por la restricción de recursos. Los miembros del Consejo pueden comentar
esta información y hacer recomendaciones antes de aprobar finalmente el plan de
Auditoría Interna</t>
    </r>
  </si>
  <si>
    <r>
      <rPr>
        <rFont val="Century Gothic"/>
        <b/>
        <color theme="1"/>
        <sz val="11.0"/>
      </rPr>
      <t xml:space="preserve">Consideraciones para la demostración de conformidad
</t>
    </r>
    <r>
      <rPr>
        <rFont val="Century Gothic"/>
        <color theme="1"/>
        <sz val="11.0"/>
      </rPr>
      <t>El DAI puede demostrar conformidad con la Norma conservando los registros de la distribución del plan de Auditoría Interna. La conformidad también puede ser evidenciada con copias de los materiales que se hayan preparado para las reuniones del Consejo, incluyendo tanto el plan de Auditoría Interna como las propuestas de revisión y aprobación. Las conversaciones con miembros de la alta dirección pueden ser documentadas en memorándums, correos electrónicos o notas realizadas durante el proceso de evaluación de riesgos de la actividad de Auditoría Interna.
Además, en las actas de las reuniones del Consejo suelen constar el debate sobre el
plan de auditoría y su posterior aprobación, cualquier cambio que se haya producido
una vez iniciado su desarrollo y/o el impacto que cualquier limitación de recursos</t>
    </r>
    <r>
      <rPr>
        <rFont val="Century Gothic"/>
        <b/>
        <color theme="1"/>
        <sz val="11.0"/>
      </rPr>
      <t xml:space="preserve">. </t>
    </r>
  </si>
  <si>
    <t xml:space="preserve">NORMA 2030: </t>
  </si>
  <si>
    <t>Administración de Recursos</t>
  </si>
  <si>
    <r>
      <rPr>
        <rFont val="Century Gothic"/>
        <b/>
        <color theme="1"/>
        <sz val="11.0"/>
      </rPr>
      <t xml:space="preserve">2030 – Administración de recursos
</t>
    </r>
    <r>
      <rPr>
        <rFont val="Century Gothic"/>
        <color theme="1"/>
        <sz val="11.0"/>
      </rPr>
      <t xml:space="preserve">El director de Auditoría Interna debe asegurar que los recursos de Auditoría Interna sean
apropiados, suficientes y eficazmente asignados para cumplir con el plan aprobado.
Interpretación:
“Apropiados” se refiere a la mezcla de conocimientos, aptitudes y otras competencias necesarias para llevar a cabo el plan. “Suficientes” se refiere a la cantidad
de recursos necesarios para cumplir con el plan. Los recursos están eficazmente
asignados cuando se utilizan de forma tal que optimizan el cumplimiento del plan
aprobado.
</t>
    </r>
  </si>
  <si>
    <r>
      <rPr>
        <rFont val="Century Gothic"/>
        <color theme="1"/>
        <sz val="11.0"/>
      </rPr>
      <t xml:space="preserve">
</t>
    </r>
    <r>
      <rPr>
        <rFont val="Century Gothic"/>
        <b/>
        <color theme="1"/>
        <sz val="11.0"/>
      </rPr>
      <t>Introducción</t>
    </r>
    <r>
      <rPr>
        <rFont val="Century Gothic"/>
        <color theme="1"/>
        <sz val="11.0"/>
      </rPr>
      <t xml:space="preserve">
Al desarrollar el plan de Auditoría Interna (Norma 2010) y revisarlo con el Consejo y
la alta dirección (Norma 2020), el Director de Auditoría Interna (DAI) tendrá en cuenta y tratará el tema de los recursos necesarios para cumplir las prioridades del plan.
Para implementar la Norma 2030, el DAI normalmente comienza por conocer en
mayor profundidad los recursos disponibles para la actividad de auditoría de interna,
incluidos en el plan de Auditoría Interna aprobado por el Consejo.
El DAI puede estimar en detalle el número de auditores internos y horas de Auditoría
Interna productivas disponibles para implementar el plan dentro de los límites del
calendario programado en la organización. Las horas de trabajo productivas generalmente excluyen factores como el descanso remunerado y el tiempo dedicado a formación y tareas administrativas. Para tener una visión general de los conocimientos, capacidades y otras competencias que reúne en su conjunto la actividad de Auditoría Interna, el DAI puede repasar evaluaciones documentadas sobre las capacidades de su equipo, en caso de estar disponibles, o recopilar información de evaluaciones del rendimiento de los trabajadores y de las encuestas posteriores a las auditorías.
El DAI también puede revisar y analizar el presupuesto ya aprobado para sopesar los
fondos disponibles para formación, tecnología o contratación de nuevos auditores
para cumplir el plan.</t>
    </r>
  </si>
  <si>
    <r>
      <rPr>
        <rFont val="Century Gothic"/>
        <b/>
        <color theme="1"/>
        <sz val="11.0"/>
      </rPr>
      <t>Consideraciones para la implementación</t>
    </r>
    <r>
      <rPr>
        <rFont val="Century Gothic"/>
        <color theme="1"/>
        <sz val="11.0"/>
      </rPr>
      <t xml:space="preserve">
Al asignar recursos específicos a los trabajos identificados en el plan de Auditoría
Interna aprobado, el DAI puede ponderar cómo los recursos disponibles se corresponden con las capacidades específicas y los plazos que se requieren para realizar los trabajos. Durante este proceso, el DAI habitualmente trabaja para suplir cualquier deficiencia que pueda haber identificado.
Para suplir las deficiencias relacionadas con los conocimientos, capacidades y competencias del equipo de Auditoría Interna, el DAI puede proporcionar formación al equipo actual, pedirle a un experto de la organización que actúe como “auditor invitado”,
contratar nuevos auditores internos o contratar un proveedor de servicios externo. Si
la cantidad de recursos es insuficiente para realizar los trabajos planificados de forma
eficaz y eficiente, el DAI puede contratar más auditores, externalizar trabajos o realizarlos conjuntamente con un proveedor externo, utilizar uno o más “auditores invitados” o desarrollar un programa de auditoría rotatorio.
</t>
    </r>
  </si>
  <si>
    <t>Para elaborar el calendario de los trabajos de Auditoría Interna, el DAI tendrán en
cuenta el programa de la organización, las agendas de los auditores internos individuales y la disponibilidad de los departamentos auditables. Por ejemplo, si un trabajo
de auditoría tiene que ser realizado en unas fechas concretas del año, los recursos
necesarios para realizarlo también tienen que estar disponibles en esas fechas. De la
misma forma, si un departamento auditable no está disponible o tiene limitaciones
durante un periodo concreto del año, debido a necesidades del negocio, el trabajo de
auditoría debe ser planificado en otras fechas.
Es importante que el DAI compruebe continuamente que sus recursos son adecuados
en general, ya que debe informar sobre el impacto de la limitación de recursos (Norma
2020) y sobre el desempeño de la actividad de Auditoría Interna en lo tocante al cumplimiento de su plan (Norma 2060). Para poder afirmar que los recursos son apropiados, suficientes y asignados de forma eficaz, el DAI utiliza distintas métricas que evalúan el desempeño de la actividad de Auditoría Interna y solicita el feedback de sus clientes</t>
  </si>
  <si>
    <r>
      <rPr>
        <rFont val="Century Gothic"/>
        <b/>
        <color theme="1"/>
        <sz val="11.0"/>
      </rPr>
      <t xml:space="preserve">Consideraciones para la demostración de conformidad
</t>
    </r>
    <r>
      <rPr>
        <rFont val="Century Gothic"/>
        <color theme="1"/>
        <sz val="11.0"/>
      </rPr>
      <t>La documentación que evidencia la conformidad con la Norma 2030 puede incluir el
propio plan de Auditoría Interna, que contiene el calendario previsto para la realiza-
ción de los trabajos de auditoría y los recursos asignados. Además, se puede documentar la comparación de las horas presupuestadas con las horas reales para validar que
los recursos han sido asignados de forma eficaz. A menudo, los resultados de las evaluaciones de los clientes relacionados con el desempeño de la actividad de Auditoría
Interna y con el de los auditores internos individuales, son anotados en los informes
posteriores a las auditorías, encuestas y en informes anuales.</t>
    </r>
  </si>
  <si>
    <t>Logo Entidad</t>
  </si>
  <si>
    <t xml:space="preserve">ANÁLISIS DE RECURSOS PARA EL PLAN ANUAL DE AUDITORÍAS
PLANTILLA 2
</t>
  </si>
  <si>
    <t>VIGENCIA 2025</t>
  </si>
  <si>
    <t>2.CALCULO DIAS -HORAS LABORALES POR AÑO</t>
  </si>
  <si>
    <t>MES</t>
  </si>
  <si>
    <t>DIAS HABILES</t>
  </si>
  <si>
    <t>HORAS</t>
  </si>
  <si>
    <t>HORA *MES</t>
  </si>
  <si>
    <t>DIAS PERMISO SINDICAL</t>
  </si>
  <si>
    <t>HORAS DISPONIBLES POR MES</t>
  </si>
  <si>
    <t>Enero</t>
  </si>
  <si>
    <t>Febrero</t>
  </si>
  <si>
    <t>Marzo</t>
  </si>
  <si>
    <t>Abril</t>
  </si>
  <si>
    <t>Mayo</t>
  </si>
  <si>
    <t>Junio</t>
  </si>
  <si>
    <t>Julio</t>
  </si>
  <si>
    <t>Agosto</t>
  </si>
  <si>
    <t>Septiembre</t>
  </si>
  <si>
    <t>Octubre</t>
  </si>
  <si>
    <t>Noviembre</t>
  </si>
  <si>
    <t>Diciembre</t>
  </si>
  <si>
    <t>RESULTADOS .CALCULO DIAS -HORAS LABORALES POR AÑO</t>
  </si>
  <si>
    <t>DIAS HABILES DISPONIBLES</t>
  </si>
  <si>
    <t>HORAS HÁBILES DISPONIBLES</t>
  </si>
  <si>
    <t>http://colombia.workingdays.org/</t>
  </si>
  <si>
    <t>2.CALCULO HORAS DISPONIBLES EQUIPO AUDITOR</t>
  </si>
  <si>
    <t>D2</t>
  </si>
  <si>
    <t>E2</t>
  </si>
  <si>
    <t>F1</t>
  </si>
  <si>
    <t>G1</t>
  </si>
  <si>
    <t>G2</t>
  </si>
  <si>
    <t>G3</t>
  </si>
  <si>
    <t>H1</t>
  </si>
  <si>
    <t>OTRAS ACTIVIDADES</t>
  </si>
  <si>
    <t>SITUACIONES ADMINISTRATIVAS</t>
  </si>
  <si>
    <t>TIPO DE VINCULACION</t>
  </si>
  <si>
    <t>No AUDITORES</t>
  </si>
  <si>
    <t>DIAS HÁBILES LABORABLES</t>
  </si>
  <si>
    <t>PERMISO SINDICAL</t>
  </si>
  <si>
    <t>DIAS HÁBILES DISPONIBLES
(C1=B1-B2)</t>
  </si>
  <si>
    <t>ACTIVIDADES ADMINISTRATIVAS -ATENCION ENTES DE CONTROL)</t>
  </si>
  <si>
    <t>REUNIONES -CAPACITACIONES</t>
  </si>
  <si>
    <t>INCAPACIDADES-PERMISOS</t>
  </si>
  <si>
    <t>VACACIONES</t>
  </si>
  <si>
    <t>TOTAL OTRAS ACTIVIDADES+SITUACIONES ADMINSTRATIVAS
(F1 =C1-D1-D2-E1-E2)</t>
  </si>
  <si>
    <t>TOTAL DIAS DISPONIBLES POR AUDITOR
(G1=C1-F1)</t>
  </si>
  <si>
    <t>HORAS DIARIAS DISPONIBLE POR AUDITOR</t>
  </si>
  <si>
    <t xml:space="preserve">TOTAL HORAS DISPONIBLES POR AUDITOR
(G3=G1*G2)
</t>
  </si>
  <si>
    <t>TOTAL HORAS DISPONIBLES EQUIPO AUDITOR
(H1=G3*A2)</t>
  </si>
  <si>
    <t>Trabajador Oficial</t>
  </si>
  <si>
    <t>Contratista tecnico</t>
  </si>
  <si>
    <t>Contratista Profesional</t>
  </si>
  <si>
    <t xml:space="preserve"> RESULTADOS CALCULO HORAS DISPONIBLES EQUIPO AUDITOR</t>
  </si>
  <si>
    <t>HORAS HÁBILES DISPONIBLES POR EQUIPO AUDITOR</t>
  </si>
  <si>
    <t>RESULTADOS SOBRE  CAPACIDAD Y DISPONIBILIDAD DEL EQUIPO AUDITOR</t>
  </si>
  <si>
    <t>CALCULO HORAS REQUERIDAS PAAI</t>
  </si>
  <si>
    <t>CALCULO HORAS DISPONIBLES EQUIPO AUDITOR</t>
  </si>
  <si>
    <t>HORAS DEFICIT/SUPERAVIT</t>
  </si>
  <si>
    <t>¿PRESENTA DÉFICIT DE PERSONAL?</t>
  </si>
  <si>
    <t>N°</t>
  </si>
  <si>
    <t>TRABAJO DE AUDITORÍA</t>
  </si>
  <si>
    <t>NORMATIVIDAD ASOCIADA</t>
  </si>
  <si>
    <t>OBJETIVO</t>
  </si>
  <si>
    <t>COORDINADOR DE LA AUDITORÍA (SEGUNDA/TERCERA  LINEA DE DEFENSA)</t>
  </si>
  <si>
    <t>ROL</t>
  </si>
  <si>
    <t>CRONOGRAMA VIGENCIA AÑO 2025</t>
  </si>
  <si>
    <t>Evidencia</t>
  </si>
  <si>
    <t>INDICADOR</t>
  </si>
  <si>
    <t>Evaluación y Seguimiento</t>
  </si>
  <si>
    <t>Evaluación de Riesgos</t>
  </si>
  <si>
    <t>Enfoque de prevención</t>
  </si>
  <si>
    <t>Liderazgo Estratégico</t>
  </si>
  <si>
    <t>Relación con Entes de Control</t>
  </si>
  <si>
    <t xml:space="preserve">MESES </t>
  </si>
  <si>
    <t>´DIC-24</t>
  </si>
  <si>
    <t>AUDITORÍAS INTERNAS/SEGUIMIENTOS</t>
  </si>
  <si>
    <t>Presentación y Aprobación programa de Auditorías</t>
  </si>
  <si>
    <t>Decreto 648 de 2017 artículo 4, artículo 16 , artículo 17
Decreto Distrital No. 807 de 2019 numeral 4 artículo 38, parágrafo 1
numeral 5 artículo 37
numeral 6 artículo 20</t>
  </si>
  <si>
    <t xml:space="preserve">Fortalecer el control interno en los organismos y entidades del Estado. </t>
  </si>
  <si>
    <t>Janeth Villalba Mahecha</t>
  </si>
  <si>
    <t>X</t>
  </si>
  <si>
    <t>Acta CICCI No 6 de 27 de diciembre de 2024
Acta CICCI No 1  de 27 de marzo de 2025</t>
  </si>
  <si>
    <t>Coordinar y Ejecutar Sesiones del  Comité Institucional de Coordinación de Control Interno</t>
  </si>
  <si>
    <t>Decreto 648 de 2017, artículo 4
Decreto Nacional No. 1083 de 2015 artículos 2.2.21.1.5 y 2.2.21.1.6</t>
  </si>
  <si>
    <t>Janeth Villalba Mahecha, Juan Pablo Contreras, Orlando Torres</t>
  </si>
  <si>
    <t>Seguimiento calculo valor neto de realización de los inventarios</t>
  </si>
  <si>
    <t>Normas concordantes con el objeto y alcance la Auditoría</t>
  </si>
  <si>
    <t>Efectuar el seguimiento al calculo del valor neto de realización conforme lo establecido en la Empresa</t>
  </si>
  <si>
    <t>Jose Edwin Lozano</t>
  </si>
  <si>
    <t>I2025000121-ene23</t>
  </si>
  <si>
    <t>Auditoria proceso de Gestión Ambiental</t>
  </si>
  <si>
    <t>Efectuar verificación y cumplimiento del esquema asociado conforme en lo establecido en las normas legales vigentes</t>
  </si>
  <si>
    <t>Juan Pablo Contreras - Diana Rodriguez</t>
  </si>
  <si>
    <t>Informe Final  I2025001428 el dia 18/06/2025</t>
  </si>
  <si>
    <t>Auditoría proceso de Gestión Contractual</t>
  </si>
  <si>
    <t>Realizar la revisión, estudio, análisis, de la ejecución de la contratación conforme el alcance determinado vigencia 2025</t>
  </si>
  <si>
    <t>Auditor Líder - Navis Florez- Equipo Auditor OCI</t>
  </si>
  <si>
    <t>I2025000245-247-INF FINAL AUD GEST CONTRACTUAL 2024-feb6-feb18-2025</t>
  </si>
  <si>
    <t>Auditoria Proyecto a cargo del proceso Gestión Urbana</t>
  </si>
  <si>
    <t>Auditor Líder  - Orlando Torres- Juan Pablo Contreras - Mauricio Gonzalez - Javier Rincon</t>
  </si>
  <si>
    <t xml:space="preserve"> </t>
  </si>
  <si>
    <t>El proceso solicita que sea aplazada la auditoria, considerando que actualmente estan realizando auditoria con al Contraloria</t>
  </si>
  <si>
    <t xml:space="preserve">Auditoria Gestión Comercial </t>
  </si>
  <si>
    <t>Auditor Líder - Orlando Torres - Fernando Sanchez - Mauricio Gonzalez - Diana Rodriguez</t>
  </si>
  <si>
    <t>Informe Final I2025001397 el dia 13/06/2025</t>
  </si>
  <si>
    <t>Auditoria a Sarlaft</t>
  </si>
  <si>
    <t>Auditor Lider - Ernesto Quintana - Navis Florez - Javier Rincon</t>
  </si>
  <si>
    <t>I2025001880 - Seguimiento al estado de implementación del SARLAFT Vigencia 2025- Corte Julio 4 de 2025 - 12/08/2025</t>
  </si>
  <si>
    <t>Auditoria Cables aéreos</t>
  </si>
  <si>
    <t>Auditor Líder -  Mauricio Gonzalez - Orlando Torres - Diana Rodriguez</t>
  </si>
  <si>
    <t>Solicitud de información 03/07/2025</t>
  </si>
  <si>
    <t>Auditoria San Victorino - Proceso Contratación y stado Mz 10 y 22</t>
  </si>
  <si>
    <t>Auditor Líder - Navis Florez - Jose Edwin Lozano</t>
  </si>
  <si>
    <t>I2025001041 SEGUIMIENTO PROCESO DE CONTRATACIÓN- RENOBO-IP-06-2024. FASE PRECONTRACTUAL CORTE AL 29 DE ABRIL DE 2025 del 30 de abril de 2025</t>
  </si>
  <si>
    <t>Auditoria Cumplimiento Metas Plan de Desarrollo Vig 2025</t>
  </si>
  <si>
    <t>Auditor Líder - Juan Pablo Contreras - Orlando Torres</t>
  </si>
  <si>
    <t>Solicitud de información 11/07/2025, se realiza reiteración el dia 16/07/2025</t>
  </si>
  <si>
    <t>Auditoria PETI - Sistemas de información (seguimiento)</t>
  </si>
  <si>
    <t>Auditor Líder - Ernesto Quintana -Javier Rincon</t>
  </si>
  <si>
    <t>I2025001442 del 19/06/2025 Seguimiento Plan Estratégico de Tecnologías de la Información - PETI en su versión 2025</t>
  </si>
  <si>
    <t>Auditoria Concursos de Predios</t>
  </si>
  <si>
    <t xml:space="preserve">Auditor Líder - Fernando Sanchez- Jose Edwin Lozano </t>
  </si>
  <si>
    <t xml:space="preserve">Pendiente por reprogramación de acuerdo a las instrucciones dadas por el área encargada. </t>
  </si>
  <si>
    <t>Seguimiento Circular Conjunta 100-004-2024 - Acoso Laboral</t>
  </si>
  <si>
    <t>Auditor Líder - Navis Florez - Diana Rodriguez</t>
  </si>
  <si>
    <t xml:space="preserve"> I2025001926 del 15 de Julio de 2025</t>
  </si>
  <si>
    <t>Seguimiento Políticas Acta CIGD- Dic 6-2024</t>
  </si>
  <si>
    <t>Auditor Líder - Jose Edwin Lozano- Equipo Auditor</t>
  </si>
  <si>
    <t>I2025001746 del 25 de julio de 2025</t>
  </si>
  <si>
    <t xml:space="preserve">Seguimiento al estado actual Obra Alcaldia Martires </t>
  </si>
  <si>
    <t xml:space="preserve">Normas concordantes con el objeto y alcance del seguimiento </t>
  </si>
  <si>
    <t xml:space="preserve">Realizar el seguimiento del proceso especifico citado </t>
  </si>
  <si>
    <t>Ernesto Quintana -Mauricio Gonzalez- Javier Rincón</t>
  </si>
  <si>
    <t>Solicitud de información mediante radicado I2025001381 12/06/2025</t>
  </si>
  <si>
    <t>Cumplimiento Normas ISO</t>
  </si>
  <si>
    <t>Asesoría y seguimiento a la Implementación del Sistema de Gestión de Calidad bajo concepto del estándar NTC ISO 9001:2015</t>
  </si>
  <si>
    <t>NTC ISO 9001:2015</t>
  </si>
  <si>
    <t>Prestar la asesoría, asistencia técnica y seguimiento al estado de implementación del Sistema de Gestión de la Calidad bajo el concepto del estándar NTC ISO 9001:2015 en todo el ciclo PHVA.</t>
  </si>
  <si>
    <t>Javier Rincón - Diana Rodríguez</t>
  </si>
  <si>
    <t>Asistencia Mesas Líderes Operativos. Acompañamiento Auditoria ICONTEC</t>
  </si>
  <si>
    <t>Verificación de la Conformidad del  Sistema de Gestión de la Calidad bajo el concepto del estándar NTC ISO 9001:2015 de la Empresa (Ciclo  Auditorias Internas de Calidad 2025).</t>
  </si>
  <si>
    <t>Evaluar  la conformidad de los procesos a auditar del Sistema de Gestión de la Calidad de la Empresa con los requisitos del estándar NTC ISO 9001:2015</t>
  </si>
  <si>
    <t>Oficina Asesora de Planeación</t>
  </si>
  <si>
    <t>Auditoria Externa de Renovacion al Certificado bajo la norma</t>
  </si>
  <si>
    <t>Identificar la conformidad, capacidad, eficacia con los requisitos de la norma del Sistema de Gestión y las áreas de mejora- ente certificador ICONTEC</t>
  </si>
  <si>
    <t>Atencion Auditoria ICONTEC del proceso de Evaluacion y Seguimiento - Elaboración acciones de mejora</t>
  </si>
  <si>
    <t>INFORMES REGLAMENTARIOS</t>
  </si>
  <si>
    <t>Seguimiento y Control al Programa de Transparencia y Ética Pública</t>
  </si>
  <si>
    <t>Decreto 1081 de 2015</t>
  </si>
  <si>
    <t>Fortalecer los mecanismos de prevención, investigación y sanción de actos de corrupción y la efectividad del control de la gestión pública.</t>
  </si>
  <si>
    <t>Fernando Sánchez - Mauricio González - Lily Moreno</t>
  </si>
  <si>
    <t>I2025000197-INF seguimiento PTEP DIC31-2024-ene30
I2025001789 - Informe seguimiento PTEP Primer cuatrimestre 2025 - 31/07/2025</t>
  </si>
  <si>
    <t>Seguimientos a publicaciones de la Contratación en la Plataforma SECOP</t>
  </si>
  <si>
    <t>Ley 1150 de 2007
Ley 87 de 1993
Decreto Único Reglamentario No. 1082 de 2015</t>
  </si>
  <si>
    <t>Permite a las entidades estatales cumplir con las obligaciones de publicidad de los diferentes actos expedidos en los procesos contractuales y permite a los interesados en participar en los procesos de contratación, proponentes, veedurías y a la ciudadanía.</t>
  </si>
  <si>
    <t>Navis Flórez  - Javier Rincón</t>
  </si>
  <si>
    <t>I20025001250 del 28 de mayo INFO SEGUI ENERO MARZO. 
Se envia solicitud de informacion 15/07/2025</t>
  </si>
  <si>
    <t>Seguimiento Norma Archivística</t>
  </si>
  <si>
    <t>Ley de Archivo 594 de 2000</t>
  </si>
  <si>
    <t>Efectuar seguimiento al cumplimiento de la Ley 594 de 2000</t>
  </si>
  <si>
    <t>Auditor Líder -Diana Rodriguez - Javier Rincon</t>
  </si>
  <si>
    <t>Solicitud de información 14/07/2025, seguimiento entrega para el 21/07/2025</t>
  </si>
  <si>
    <t>Seguimiento Política de Integridad, Conflicto de Intereses y Gestión Antisoborno -Vig 2024</t>
  </si>
  <si>
    <t>Decreto 1499 de 2017</t>
  </si>
  <si>
    <t>Guiar en la formulación de acciones para adoptar e implementar la política de integridad</t>
  </si>
  <si>
    <t>Auditor Líder - Mauricio Gonzalez - Fernando Sanchez</t>
  </si>
  <si>
    <t>I2025000723-mar13</t>
  </si>
  <si>
    <t>Informe de evaluación del Sistema de Control Interno Contable</t>
  </si>
  <si>
    <t>Resolución de la Contaduría General de la Nación No. 193 de 2016</t>
  </si>
  <si>
    <t>Medir la efectividad de las acciones mínimas de control que deben realizar los responsables de la información financiera de las entidades públicas y garantizar, razonablemente, la producción de información financiera con las características fundamentales de relevancia y representación fiel, definidas en el marco conceptual de! marco normativo que le sea aplicable a la entidad, de acuerdo con lo establecido en el Régimen de Contabilidad Pública.</t>
  </si>
  <si>
    <t>Edwin Lozano - Fernando Sanchwez</t>
  </si>
  <si>
    <t>I2025000566-INF CONTROL INTERNO CONTABLE VIG2024-feb26</t>
  </si>
  <si>
    <t>Informe Semestral de Evaluación Independiente del Sistema de Control Interno</t>
  </si>
  <si>
    <t>Decreto Ley 2106 de 2019, Artículo 156
Circular Externa No. 100-006 de 2019 del DAFP.</t>
  </si>
  <si>
    <t>Orientar, liderar la formulación y seguimiento de las políticas para el fortalecimiento de la función administrativa de los organismos y entidades de Bogotá, Distrito Capital, mediante el diseño e implementación de instrumentos de coordinación y gestión, la promoción del desarrollo institucional, el mejoramiento del servicio a la ciudadana y ciudadano, la protección de recursos documentales de interés público y la coordinación de las políticas del sistema integral de información y desarrollo tecnológico.</t>
  </si>
  <si>
    <t>Grupo auditor OCI</t>
  </si>
  <si>
    <t>I2025000196 Informe Eval Independ SCI - Seg Sem 2024 30/01/2025
I2025001777  Informe Eval Independ SCI - 1er Sem 2025 30/07/2025</t>
  </si>
  <si>
    <t>Seguimiento Comité de Defensa Judicial, Conciliación y Repetición y SIPROJ</t>
  </si>
  <si>
    <t>Decreto 073 de 2023 y Resolución 385 de 2023</t>
  </si>
  <si>
    <t>Establecen directrices y lineamientos en materia de conciliación y Comités de Conciliación en el Distrito Capital.</t>
  </si>
  <si>
    <t>Alberto Flórez - Javier Rincón - Diana Rodríguez</t>
  </si>
  <si>
    <t>I2025001379 Inf. Seguimiento SIPROJ Segundo semestre vigencia 2024 - 12/06/2025</t>
  </si>
  <si>
    <t>Seguimiento a Directrices para Prevenir Conductas Irregulares sobre Incumplimiento de Manuales de Funciones y de Procedimientos y Pérdida de Elementos y Documentos Público. Directiva 008 de 2021</t>
  </si>
  <si>
    <t>Directiva Distrital No. 008 de 2021</t>
  </si>
  <si>
    <t>Directrices para prevenir conductas irregulares relacionadas con incumplimiento de los manuales de funciones y de procedimientos y la pérdida de elementos y documentos públicos.</t>
  </si>
  <si>
    <t xml:space="preserve">Edwin Lozano </t>
  </si>
  <si>
    <t>INFORME FINAL DIRECTIVA 08-S2025000772-feb26</t>
  </si>
  <si>
    <t>Seguimiento a Peticiones, Quejas, Reclamos, Sugerencias y Felicitaciones - Derechos de Petición</t>
  </si>
  <si>
    <t>Ley 1474 de 2011 Art 76 - 
Decreto Distrital No. 371 de 2010</t>
  </si>
  <si>
    <t xml:space="preserve">Orlando Torres - Fernando Sánchez </t>
  </si>
  <si>
    <t>I2025000300 del 11 de febrero de 2025. 
I2025001922 - Seguimiento Acuerdos Avance 1er semestre 2025 corte 30 de junio 2025 - 15/08/2025</t>
  </si>
  <si>
    <t>Seguimiento Cuadro resumen auditorías externas e internas  realizadas</t>
  </si>
  <si>
    <t>Decreto Distrital No. 807 de 2019</t>
  </si>
  <si>
    <t>Orientar la implementación del SIGD y la operación del MIPG, en su respectiva entidad u organismo.</t>
  </si>
  <si>
    <t xml:space="preserve">Ernesto Quintana </t>
  </si>
  <si>
    <t>I2025000122 Informe seguimiento hallazgos Contraloria 2024 Dic - 23/01/2025
I2025001027 Informe seguimiento hallazgos Contraloria 2025 Abr - 29/04/2025</t>
  </si>
  <si>
    <t>Seguimiento Estado de Cumplimiento Metas Plan de Desarrollo e Indicadores  VIG 2024</t>
  </si>
  <si>
    <t>Acuerdo del Concejo de Bogotá No. 761 de 2020 "Un nuevo contrato social y ambiental para la Bogotá del Siglo XXI"
Decreto Distrital No. 807 de 2019</t>
  </si>
  <si>
    <t>Propiciar el desarrollo pleno del potencial de los habitantes de la ciudad, para alcanzar la felicidad de todos en su condición de individuos, miembros de familia y de la sociedad.</t>
  </si>
  <si>
    <t>Pablo Contreras - Orlando Torres - Diana Rodríguez</t>
  </si>
  <si>
    <t>INF ANALISIS CUMP METAS PDD 2024-I2025000540-feb25</t>
  </si>
  <si>
    <t>Seguimiento Acuerdos de Gestión</t>
  </si>
  <si>
    <t xml:space="preserve">Decreto Único Reglamentario No. 1082 de 2015 </t>
  </si>
  <si>
    <t>Adopta la metodología e instrumentos para la evaluación de la Gestión del Rendimiento de los Gerentes Públicos.</t>
  </si>
  <si>
    <t>I2025001072 Informe Acuerdo de Gestion del 06 de mayo de 2025
I2025001966 Seguimiento Acuerdos Avance 1er semestre 2025 corte 30 de junio 2025 - 22/08/2025</t>
  </si>
  <si>
    <t>Seguimiento a Verificación, Recomendaciones y Resultados sobre Cumplimiento de normas en materia de Derechos de Autor sobre Software 
Informe Derechos de Autor Vig 2024 - marzo de 2024</t>
  </si>
  <si>
    <t>Ley 23 de 1982
Decreto 1360 de 1989
Directiva Presidencial 02 de  2002
Circular 1000-06 de 22 de junio de 2004
Circular 07 de diciembre 28 de 2005
Circular 04 de 22 de diciembre de 2006</t>
  </si>
  <si>
    <t>Inscripción del soporte lógico (software) en el Registro Nacional del derecho de Autor</t>
  </si>
  <si>
    <t>Ernesto Quintana - Javier Rincón</t>
  </si>
  <si>
    <t>I2025000304 - Seguimiento Recomendaciones 2024 del 11 /02/2025
I2025000722 Informe cumplimiento DDA del 13/03/2025
I2025000734 Confirmacion Presentacion DDA del 14/03/2025</t>
  </si>
  <si>
    <t xml:space="preserve">Informe Integral de Gestión OCI </t>
  </si>
  <si>
    <t>Ley 87 de 1993
Ley 489 de 1998</t>
  </si>
  <si>
    <t>Fortalecer el Sistema de Control Interno</t>
  </si>
  <si>
    <t>Pablo Contreras - Javier Rincón - Diana Rodríguez</t>
  </si>
  <si>
    <t>I2025000173-INF GESTION OCI 2024-ene29</t>
  </si>
  <si>
    <t>Seguimiento a la Austeridad en el Gasto</t>
  </si>
  <si>
    <t xml:space="preserve">Decreto Nacional No. 492 de 2019 </t>
  </si>
  <si>
    <t>Lineamientos generales sobre austeridad y transparencia del gasto público en las entidades y organismos del orden distrital.</t>
  </si>
  <si>
    <t>Orlando Torres - Fernando Sánchez Jacobo</t>
  </si>
  <si>
    <t xml:space="preserve">I2025000377-INF AUSTERIDAD CUARTO TRIM 2024-feb14-2025
I2025001074 - INF AUSTERIDAD PRIMER - TRIM 2025 - may 7 -2025
Informe en elaboración </t>
  </si>
  <si>
    <t>Evaluación de los Riesgos  de Gestión</t>
  </si>
  <si>
    <t>Decreto 648 de 2017</t>
  </si>
  <si>
    <t xml:space="preserve">Lily Moreno - Auditor de Apoyo - Fernando Sánchez- Mauricio González - </t>
  </si>
  <si>
    <t>I2025000217-INF SGTO RIESGOS SEPT-DIC-2024- 31/01/2025
I2025001712-INF SGTO RIESGOS ENE-ABR-2025- 22/07/2025</t>
  </si>
  <si>
    <t>Evaluación y Seguimiento Implementación MIPG  7 dimensiones y 18 políticas - e informes FURAG.</t>
  </si>
  <si>
    <t>Dirigir la gestión pública al mejor desempeño institucional</t>
  </si>
  <si>
    <t>Juan Pablo Contreras - Javier Rincón - Orlando Torres Malaver</t>
  </si>
  <si>
    <t>Cerfiticacion de diligenciamiento 100%.
Informe en elaboración (La actividad se desarolla en agosto dado que los resultados, los cuales son el insumo primario para la elaboración del informe, fueron presentados hasta esta fecha)</t>
  </si>
  <si>
    <t>Seguimiento Comité de Sostenibilidad Contable</t>
  </si>
  <si>
    <t>Resolución Nº 357 de 2008</t>
  </si>
  <si>
    <t>Lograr una información contable con las características de confiabilidad, relevancia y comprensibilidad,</t>
  </si>
  <si>
    <t xml:space="preserve">I2025000850-SEGUIMIENTO A COMPROMISOS DEL COMITÉ SOSTENIBILIDAD TECNICO CONTABLE - corte a 28 de febrero de 2025. 03/04/2025
</t>
  </si>
  <si>
    <t>Seguimiento a la implementación  del Código de Integridad de la Empresa vigencia 2025</t>
  </si>
  <si>
    <t>Resolución 080 de 2018 - "Por la cual se adopta el Código de Integridad del Servicio Público en la Empresa de Renovación y Desarrollo Urbano de Bogotá D.C. y se dictan otras disposiciones"</t>
  </si>
  <si>
    <t>Verificar el cumplimiento del Plan de Acción establecido para la implementación del Código de Integridad de la Empresa, durante la vigencia 2021.</t>
  </si>
  <si>
    <t>Fernando Sánchez Jacobo - Mauricio Gonzalez</t>
  </si>
  <si>
    <t>I2025000723 INF SEGUIMIENTO CODIGO INTEGRIDAD del 13 de marzo de 2025</t>
  </si>
  <si>
    <t>Seguimiento Reporte - Ley e índice de Transparencia y Acceso a la Información - ITA.</t>
  </si>
  <si>
    <t>Ley 1712 de 2014 - Res 1519 de 2020
Directiva 006 de 14 de mayo de 2019
Directiva 026 de 25 de agosto de 2020
Directiva 029 de 13 de octubre de 2020</t>
  </si>
  <si>
    <t>Medir el nivel de cumplimiento de la Ley por parte de cada sujeto obligado y generar el indicador denominado índice de Transparencia y Acceso a la Información Pública ITA.</t>
  </si>
  <si>
    <t>I2025001022 Informe seguimiento ITA 2025 Abr - 29/04/2025
I2025001972 Informe seguimiento ITA 2025 a corte de agosto - 22/08/2025</t>
  </si>
  <si>
    <t>Campaña de fomento de Autocontrol</t>
  </si>
  <si>
    <t>Ley 87 de 1993</t>
  </si>
  <si>
    <t>Fomentar en toda la institución la formación de una cultura de propio control o autocontrol que contribuya al mejoramiento continúo en el cumplimiento de la misión institucional</t>
  </si>
  <si>
    <t>Jose Edwin Lozano - Javier Rincon</t>
  </si>
  <si>
    <t>Charla de Autocontrol realizada el dia 11 de junio de 2025, adelantada por el DAFP
I2025001659 del 15 de julio de 2025</t>
  </si>
  <si>
    <t>Prestar los servicios de asesoría y acompañamiento requeridos</t>
  </si>
  <si>
    <t>Janeth Villalba - Auditores de apoyo</t>
  </si>
  <si>
    <t xml:space="preserve">Correos electrónicos enviados-Asistencia a reuniones citadas </t>
  </si>
  <si>
    <t xml:space="preserve">Diagnóstico implementación NIAS </t>
  </si>
  <si>
    <t>Decreto 648 de 2017 - Artículo 2.2.21.4.8 y Resolución ERU No. 054 de 2018.</t>
  </si>
  <si>
    <t>Revisar y actualizar los instrumentos básicos de la actividad de auditoria interna</t>
  </si>
  <si>
    <t>Juan Pablo Contreras - Orlando Torres</t>
  </si>
  <si>
    <t>I2025001479 Informe de seguimiento vigencia 2025 - 25/06/2025</t>
  </si>
  <si>
    <t>Seguimiento líneas de Defensa</t>
  </si>
  <si>
    <t>Modelo Integrado de Planeación y Gestión, actualizado: MIPG – Decreto 1499</t>
  </si>
  <si>
    <t>Evaluar la  efectiva gestión de riesgos: Las funciones que son propietarias de los riesgos y los gestionan. Las funciones que supervisan los riesgos. Las funciones que proporcionan aseguramiento independiente.</t>
  </si>
  <si>
    <t>Orlando Torres - Juan Pablo Contreras</t>
  </si>
  <si>
    <t>I2025001081 INFO LINEAS DE DEFENSA del 07 de mayo de 2025</t>
  </si>
  <si>
    <t>Seguimiento a la actualización de bases de datos en RNBD</t>
  </si>
  <si>
    <t>Directiva 017 de 2018</t>
  </si>
  <si>
    <t>Actualización de la información contenida en el Registro Nacional de Bases de Datos</t>
  </si>
  <si>
    <t>I2025000966 Informe seguimiento registro bases de datos personales en RNBD 2025 Mar - 16/04/2025</t>
  </si>
  <si>
    <t>Programa Aseguramiento Calidad de la Auditoria</t>
  </si>
  <si>
    <t>NIA - Autodiagnóstico aseguramiento de la Calidad del ejercicio de las auditorias internas</t>
  </si>
  <si>
    <t>Determinar cumplimiento de la Norma NIA 1300.</t>
  </si>
  <si>
    <t>Orlando Torres - Javier Rincón</t>
  </si>
  <si>
    <t>Avance del cronograma 100%.</t>
  </si>
  <si>
    <t>Seguimiento Cajas Menores (SE EFECTUAN SIN PREVIO AVISO)</t>
  </si>
  <si>
    <t>Decreto Distrital No. 061 del 14 de febrero de 2007</t>
  </si>
  <si>
    <t>Por el cual se reglamenta el funcionamiento de las Cajas Menores y los Avances en Efectivo</t>
  </si>
  <si>
    <t>Jose Edwin Lozano (inversión y operación) - Fernando Sanchez (funcionamiento)</t>
  </si>
  <si>
    <t xml:space="preserve">I2025001025 CAJAS MENORES 9 DE ABRIL del 29 de abril. 
I2025001713 CAJAS MENORES 7 DE JUNIO del 22 de julio. </t>
  </si>
  <si>
    <t>Seguimiento Plan de Mejoramiento por Procesos</t>
  </si>
  <si>
    <t>Resolución 5580 de 2004
Resolución Orgánica 5544 de 2003
Resolución 003 de 2005</t>
  </si>
  <si>
    <t>Verificar el mejoramiento continuo y cumplimiento de los objetivos institucionales de la entidad pública.</t>
  </si>
  <si>
    <t>Lily Moreno - Fernando Sánchez - Mauricio González</t>
  </si>
  <si>
    <t>INF PM PROCESOS OCT-DIC-2024-I2025000255-feb6. 
INF PM PROCESOS  ENERO-MARZO 2025 - I2025001139 del 14 de mayo
INF PM PROCESOS ABRIL - JUNIO 2025 - I2025001881 del 8 de Agosto 2025</t>
  </si>
  <si>
    <t>ACTIVIDADES DE CONSULTORÍA-ASESORIA Y ACOMPAÑAMIENTO</t>
  </si>
  <si>
    <t>Asistencia y Participación en los Comités Institucionales</t>
  </si>
  <si>
    <t>Janeth Villalba - Apoyo auditor según competencias</t>
  </si>
  <si>
    <t>Actas Comités elaborados por los Secretarios de cada Comité</t>
  </si>
  <si>
    <t xml:space="preserve">Reuniones de Autoevaluación Proceso </t>
  </si>
  <si>
    <t>Janeth Villalba - Apoyo auditor</t>
  </si>
  <si>
    <t>Actas de Autoevaluación - 
Acta 1, del 30 enero de 2025
Acta 2, del 24 febrero de 2025
Acta 3, del 29 Abril de 2025
Acta 4, del 29 Mayo de 2025
Acta 5, del 25 Junio de 2025
Acta 6, del 15 Julio de 2025</t>
  </si>
  <si>
    <t>Revisión y actualización del Proceso Evaluación y Seguimiento: Revisión procedimientos, instructivos, formatos, indicadores y riesgos del proceso, asignación y seguimiento  de tareas y actividades programadas, determinación de directrices e instrucciones al grupo de trabajo</t>
  </si>
  <si>
    <t>Decreto 648 de 2017 Capitulo 3 Artículo  2.2.21.4.9</t>
  </si>
  <si>
    <t>Orlando Torres - Pablo Contreras - Diana Rodríguez</t>
  </si>
  <si>
    <t>Auditorías Internas SIG y de Evaluación Independiente - V 10 - 24/01/25
Actualizacipon Formato Arqueo Caja Menor V4-feb24/25
Elaboración y envío Listado Maestro- Feb 6/25
Actualización PD-57 Auditoia Interna y PD-56 SIVICOF</t>
  </si>
  <si>
    <t>ATENCIÓN A ENTES DE CONTROL</t>
  </si>
  <si>
    <t>Auditoría Financiera y de Gestión PAD 2025 Vigencia 2024</t>
  </si>
  <si>
    <t>Constitución Política de 1991, artículos 119 y 267
Ley 42 de 1993
Decreto Nacional No. 403 de 2020</t>
  </si>
  <si>
    <t>Según plan de auditoria de organismo de control</t>
  </si>
  <si>
    <t>Grupo auditor</t>
  </si>
  <si>
    <t>Expediente digital Tampus. La transmisión del Plan de Mejoramiento formulado por la Empresa, resultado de la Auditoría Financiera, de Gestión y Resultados, código 48 PDVCF 2025, fue realizada con éxito el 21/04/2025</t>
  </si>
  <si>
    <t>Auditoría Especial de Fiscalización</t>
  </si>
  <si>
    <t>Constitución Política de 1991, artículos 268 y 272
Ley 42 de 1993
Ley 1474 de 2011</t>
  </si>
  <si>
    <t>JP Contreras - Orlando Torres</t>
  </si>
  <si>
    <t>Apertura realizada el 01/07/2025</t>
  </si>
  <si>
    <t>Visitas Administrativas Entes de Control ( a demanda)</t>
  </si>
  <si>
    <t xml:space="preserve">Actas Administrativas - Expediente digital. </t>
  </si>
  <si>
    <t>Seguimiento Plan de Mejoramiento Contraloría</t>
  </si>
  <si>
    <t>Normas concordantes con el plan de mejoramiento Contraloría de Bogotá</t>
  </si>
  <si>
    <t>Permite el mejoramiento continuo y cumplimiento de los objetivos institucionales de la entidad pública</t>
  </si>
  <si>
    <t>Ernesto Quintana</t>
  </si>
  <si>
    <t>I2025000076 Informe Seguimiento Plan Mejoramiento Contraloría a corte 31 diciembre 2024 - 17/01/2025
I2025001028 Informe Seguimiento Plan Mejoramiento Contraloría a corte 31 marzo 2025 - 29/04/2025
I2025001760 Informe Seguimiento Plan Mejoramiento Contraloría a corte 30 Junio 2025 - 28/07/2025</t>
  </si>
  <si>
    <t>Trasmisión Cuenta Mensual Contraloría</t>
  </si>
  <si>
    <t>Resolución 002 de 2022</t>
  </si>
  <si>
    <t>Prescribir los métodos, la forma y términos de rendir la cuenta por parte de los responsables del manejo de fondos, bienes o recursos públicos del Distrito Capital y unificar la información que se presenta a la Contraloría de Bogotá, D.C.</t>
  </si>
  <si>
    <t>Edwin Lozano</t>
  </si>
  <si>
    <t>Certificados generados y su socialización - correos electrónicos</t>
  </si>
  <si>
    <t>Asesoría, acompañamiento  y Trasmisión Cuenta Anual Contraloría</t>
  </si>
  <si>
    <t xml:space="preserve">  </t>
  </si>
  <si>
    <t>Certificados generados y su socializacipon - correos electrónicos</t>
  </si>
  <si>
    <t xml:space="preserve">Reparto, seguimiento, revisión y registro de respuestas a Entes Externos de Control 
Nota importante: se desarrollo una herramienta automatizada que permita el control de este tema; se presento en las reuniones de seguimiento con Gerencia (en ajuste primera version durante el mes de abril) </t>
  </si>
  <si>
    <t>Cuadro seguimiento registro trámite requerimientos - Instrumento desarrollado y en producción</t>
  </si>
  <si>
    <t>Convenciones</t>
  </si>
  <si>
    <t>Ejecutado</t>
  </si>
  <si>
    <t>Actividad En proceso</t>
  </si>
  <si>
    <t>Actividad programada</t>
  </si>
  <si>
    <t>Actividad a eliminar o no ejecutada</t>
  </si>
  <si>
    <t>Actividad POR CONFIRMAR TIEMPO EXACTO EJECUCION - ENTE EXTERNO</t>
  </si>
  <si>
    <t>Actividad que no aplica para ese período</t>
  </si>
  <si>
    <t xml:space="preserve">Actividad reprogramada </t>
  </si>
  <si>
    <t>Revisó y aprobó :Jefe Oficina de Control Interno</t>
  </si>
  <si>
    <t>Versión 2 - Marzo 14-2025</t>
  </si>
  <si>
    <t>Versión 3- Agosto 29-2025</t>
  </si>
  <si>
    <t>UNIVERSO DE AUDITORIA
PRIORIZACIÓN</t>
  </si>
  <si>
    <t>Unidad Auditable</t>
  </si>
  <si>
    <t>RESULTADO DE LA PRIORIZACIÓN</t>
  </si>
  <si>
    <t>El Director Ejecutivo de Auditoría debe establecer un plan basado en los riesgos, a fin de determinar las prioridades de la actividad de auditoría interna, consistente con las metas de la organización.</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</si>
</sst>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m/yyyy"/>
    <numFmt numFmtId="165" formatCode="0.0"/>
    <numFmt numFmtId="166" formatCode="_-* #,##0.0_-;\-* #,##0.0_-;_-* &quot;-&quot;_-;_-@"/>
    <numFmt numFmtId="167" formatCode="[$-C0A]dd\-mmm\-yy"/>
    <numFmt numFmtId="168" formatCode="[$-C0A]d\-mmm\-yyyy"/>
  </numFmts>
  <fonts count="53">
    <font>
      <sz val="11.0"/>
      <color theme="1"/>
      <name val="Calibri"/>
      <scheme val="minor"/>
    </font>
    <font>
      <sz val="11.0"/>
      <color theme="1"/>
      <name val="Calibri"/>
    </font>
    <font>
      <b/>
      <sz val="15.0"/>
      <color theme="1"/>
      <name val="Calibri"/>
    </font>
    <font/>
    <font>
      <sz val="14.0"/>
      <color rgb="FF000000"/>
      <name val="Century Gothic"/>
    </font>
    <font>
      <b/>
      <sz val="14.0"/>
      <color theme="1"/>
      <name val="Century Gothic"/>
    </font>
    <font>
      <sz val="11.0"/>
      <color rgb="FF000000"/>
      <name val="Calibri"/>
    </font>
    <font>
      <b/>
      <sz val="11.0"/>
      <color theme="1"/>
      <name val="Arial"/>
    </font>
    <font>
      <b/>
      <sz val="11.0"/>
      <color theme="1"/>
      <name val="Calibri"/>
    </font>
    <font>
      <b/>
      <sz val="14.0"/>
      <color theme="1"/>
      <name val="Calibri"/>
    </font>
    <font>
      <sz val="11.0"/>
      <color theme="1"/>
      <name val="Century Gothic"/>
    </font>
    <font>
      <sz val="10.0"/>
      <color theme="1"/>
      <name val="Calibri"/>
    </font>
    <font>
      <u/>
      <sz val="11.0"/>
      <color theme="10"/>
      <name val="Calibri"/>
    </font>
    <font>
      <b/>
      <sz val="11.0"/>
      <color theme="1"/>
      <name val="Century Gothic"/>
    </font>
    <font>
      <sz val="11.0"/>
      <color rgb="FF0000FF"/>
      <name val="Century Gothic"/>
    </font>
    <font>
      <u/>
      <sz val="11.0"/>
      <color theme="10"/>
      <name val="Calibri"/>
    </font>
    <font>
      <u/>
      <sz val="11.0"/>
      <color theme="10"/>
      <name val="Calibri"/>
    </font>
    <font>
      <sz val="11.0"/>
      <color rgb="FF000000"/>
      <name val="Century Gothic"/>
    </font>
    <font>
      <u/>
      <sz val="11.0"/>
      <color theme="10"/>
      <name val="Calibri"/>
    </font>
    <font>
      <u/>
      <sz val="11.0"/>
      <color theme="10"/>
      <name val="Calibri"/>
    </font>
    <font>
      <b/>
      <sz val="11.0"/>
      <color rgb="FF000000"/>
      <name val="Century Gothic"/>
    </font>
    <font>
      <sz val="10.0"/>
      <color rgb="FF000000"/>
      <name val="Century Gothic"/>
    </font>
    <font>
      <b/>
      <sz val="10.0"/>
      <color theme="1"/>
      <name val="Century Gothic"/>
    </font>
    <font>
      <b/>
      <sz val="10.0"/>
      <color rgb="FF000000"/>
      <name val="Century Gothic"/>
    </font>
    <font>
      <b/>
      <sz val="10.0"/>
      <color theme="1"/>
      <name val="Calibri"/>
    </font>
    <font>
      <b/>
      <i/>
      <sz val="11.0"/>
      <color theme="1"/>
      <name val="Century Gothic"/>
    </font>
    <font>
      <u/>
      <sz val="11.0"/>
      <color theme="10"/>
      <name val="Century Gothic"/>
    </font>
    <font>
      <u/>
      <sz val="11.0"/>
      <color theme="10"/>
      <name val="Century Gothic"/>
    </font>
    <font>
      <u/>
      <sz val="11.0"/>
      <color theme="10"/>
      <name val="Century Gothic"/>
    </font>
    <font>
      <b/>
      <u/>
      <sz val="14.0"/>
      <color rgb="FF0000FF"/>
      <name val="Calibri"/>
    </font>
    <font>
      <sz val="9.0"/>
      <color theme="1"/>
      <name val="Century Gothic"/>
    </font>
    <font>
      <b/>
      <sz val="12.0"/>
      <color theme="1"/>
      <name val="Century Gothic"/>
    </font>
    <font>
      <sz val="8.0"/>
      <color theme="1"/>
      <name val="Century Gothic"/>
    </font>
    <font>
      <b/>
      <sz val="8.0"/>
      <color theme="1"/>
      <name val="Century Gothic"/>
    </font>
    <font>
      <sz val="8.0"/>
      <color theme="1"/>
      <name val="Calibri"/>
    </font>
    <font>
      <b/>
      <sz val="8.0"/>
      <color theme="1"/>
      <name val="Calibri"/>
    </font>
    <font>
      <u/>
      <sz val="11.0"/>
      <color theme="10"/>
      <name val="Calibri"/>
    </font>
    <font>
      <b/>
      <sz val="12.0"/>
      <color rgb="FF9C0006"/>
      <name val="Century Gothic"/>
    </font>
    <font>
      <b/>
      <sz val="16.0"/>
      <color theme="1"/>
      <name val="Century Gothic"/>
    </font>
    <font>
      <b/>
      <sz val="22.0"/>
      <color theme="1"/>
      <name val="Century Gothic"/>
    </font>
    <font>
      <sz val="22.0"/>
      <color theme="1"/>
      <name val="Calibri"/>
    </font>
    <font>
      <b/>
      <sz val="22.0"/>
      <color theme="1"/>
      <name val="Calibri"/>
    </font>
    <font>
      <sz val="18.0"/>
      <color theme="1"/>
      <name val="Calibri"/>
    </font>
    <font>
      <sz val="18.0"/>
      <color rgb="FFFF0000"/>
      <name val="Calibri"/>
    </font>
    <font>
      <b/>
      <sz val="22.0"/>
      <color rgb="FFFF0000"/>
      <name val="Calibri"/>
    </font>
    <font>
      <sz val="18.0"/>
      <color rgb="FF000000"/>
      <name val="Calibri"/>
    </font>
    <font>
      <b/>
      <sz val="18.0"/>
      <color theme="1"/>
      <name val="Calibri"/>
    </font>
    <font>
      <b/>
      <sz val="22.0"/>
      <color theme="1"/>
      <name val="Arial"/>
    </font>
    <font>
      <sz val="22.0"/>
      <color theme="1"/>
      <name val="Arial"/>
    </font>
    <font>
      <i/>
      <sz val="18.0"/>
      <color theme="1"/>
      <name val="Calibri"/>
    </font>
    <font>
      <b/>
      <sz val="10.0"/>
      <color theme="1"/>
      <name val="Arial"/>
    </font>
    <font>
      <sz val="10.0"/>
      <color theme="1"/>
      <name val="Arial"/>
    </font>
    <font>
      <i/>
      <sz val="11.0"/>
      <color theme="1"/>
      <name val="Century Gothic"/>
    </font>
  </fonts>
  <fills count="32">
    <fill>
      <patternFill patternType="none"/>
    </fill>
    <fill>
      <patternFill patternType="lightGray"/>
    </fill>
    <fill>
      <patternFill patternType="solid">
        <fgColor rgb="FF002060"/>
        <bgColor rgb="FF002060"/>
      </patternFill>
    </fill>
    <fill>
      <patternFill patternType="solid">
        <fgColor rgb="FFDEEAF6"/>
        <bgColor rgb="FFDEEAF6"/>
      </patternFill>
    </fill>
    <fill>
      <patternFill patternType="solid">
        <fgColor theme="0"/>
        <bgColor theme="0"/>
      </patternFill>
    </fill>
    <fill>
      <patternFill patternType="solid">
        <fgColor rgb="FFAEABAB"/>
        <bgColor rgb="FFAEABAB"/>
      </patternFill>
    </fill>
    <fill>
      <patternFill patternType="solid">
        <fgColor rgb="FF92D050"/>
        <bgColor rgb="FF92D050"/>
      </patternFill>
    </fill>
    <fill>
      <patternFill patternType="solid">
        <fgColor rgb="FFBDD6EE"/>
        <bgColor rgb="FFBDD6EE"/>
      </patternFill>
    </fill>
    <fill>
      <patternFill patternType="solid">
        <fgColor rgb="FFB4C6E7"/>
        <bgColor rgb="FFB4C6E7"/>
      </patternFill>
    </fill>
    <fill>
      <patternFill patternType="solid">
        <fgColor rgb="FFC8C8C8"/>
        <bgColor rgb="FFC8C8C8"/>
      </patternFill>
    </fill>
    <fill>
      <patternFill patternType="solid">
        <fgColor rgb="FFD6DCE4"/>
        <bgColor rgb="FFD6DCE4"/>
      </patternFill>
    </fill>
    <fill>
      <patternFill patternType="solid">
        <fgColor rgb="FFCCCCFF"/>
        <bgColor rgb="FFCCCCFF"/>
      </patternFill>
    </fill>
    <fill>
      <patternFill patternType="solid">
        <fgColor rgb="FFFF0000"/>
        <bgColor rgb="FFFF0000"/>
      </patternFill>
    </fill>
    <fill>
      <patternFill patternType="solid">
        <fgColor rgb="FFFFFF00"/>
        <bgColor rgb="FFFFFF00"/>
      </patternFill>
    </fill>
    <fill>
      <patternFill patternType="solid">
        <fgColor rgb="FFFFC000"/>
        <bgColor rgb="FFFFC000"/>
      </patternFill>
    </fill>
    <fill>
      <patternFill patternType="solid">
        <fgColor rgb="FFFFFFFF"/>
        <bgColor rgb="FFFFFFFF"/>
      </patternFill>
    </fill>
    <fill>
      <patternFill patternType="solid">
        <fgColor rgb="FFADB9CA"/>
        <bgColor rgb="FFADB9CA"/>
      </patternFill>
    </fill>
    <fill>
      <patternFill patternType="solid">
        <fgColor theme="1"/>
        <bgColor theme="1"/>
      </patternFill>
    </fill>
    <fill>
      <patternFill patternType="solid">
        <fgColor rgb="FFFFE598"/>
        <bgColor rgb="FFFFE598"/>
      </patternFill>
    </fill>
    <fill>
      <patternFill patternType="solid">
        <fgColor theme="6"/>
        <bgColor theme="6"/>
      </patternFill>
    </fill>
    <fill>
      <patternFill patternType="solid">
        <fgColor rgb="FFA8D08D"/>
        <bgColor rgb="FFA8D08D"/>
      </patternFill>
    </fill>
    <fill>
      <patternFill patternType="solid">
        <fgColor rgb="FF9CC2E5"/>
        <bgColor rgb="FF9CC2E5"/>
      </patternFill>
    </fill>
    <fill>
      <patternFill patternType="solid">
        <fgColor theme="7"/>
        <bgColor theme="7"/>
      </patternFill>
    </fill>
    <fill>
      <patternFill patternType="solid">
        <fgColor rgb="FFBFBFBF"/>
        <bgColor rgb="FFBFBFBF"/>
      </patternFill>
    </fill>
    <fill>
      <patternFill patternType="solid">
        <fgColor rgb="FFD9E2F3"/>
        <bgColor rgb="FFD9E2F3"/>
      </patternFill>
    </fill>
    <fill>
      <patternFill patternType="solid">
        <fgColor rgb="FF8EAADB"/>
        <bgColor rgb="FF8EAADB"/>
      </patternFill>
    </fill>
    <fill>
      <patternFill patternType="solid">
        <fgColor rgb="FFF2F2F2"/>
        <bgColor rgb="FFF2F2F2"/>
      </patternFill>
    </fill>
    <fill>
      <patternFill patternType="solid">
        <fgColor rgb="FFF4B083"/>
        <bgColor rgb="FFF4B083"/>
      </patternFill>
    </fill>
    <fill>
      <patternFill patternType="solid">
        <fgColor rgb="FF00B050"/>
        <bgColor rgb="FF00B050"/>
      </patternFill>
    </fill>
    <fill>
      <patternFill patternType="solid">
        <fgColor rgb="FFFFC7CE"/>
        <bgColor rgb="FFFFC7CE"/>
      </patternFill>
    </fill>
    <fill>
      <patternFill patternType="solid">
        <fgColor rgb="FFF7CAAC"/>
        <bgColor rgb="FFF7CAAC"/>
      </patternFill>
    </fill>
    <fill>
      <patternFill patternType="solid">
        <fgColor rgb="FFD0CECE"/>
        <bgColor rgb="FFD0CECE"/>
      </patternFill>
    </fill>
  </fills>
  <borders count="157">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ttom style="thin">
        <color rgb="FF000000"/>
      </bottom>
    </border>
    <border>
      <right/>
      <top style="medium">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right/>
      <top style="thin">
        <color rgb="FF000000"/>
      </top>
      <bottom/>
    </border>
    <border>
      <left style="medium">
        <color rgb="FF000000"/>
      </left>
      <right style="thin">
        <color rgb="FF000000"/>
      </right>
      <top style="thin">
        <color rgb="FF000000"/>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border>
    <border>
      <right style="medium">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border>
    <border>
      <left style="medium">
        <color rgb="FF000000"/>
      </left>
      <right style="thin">
        <color rgb="FF000000"/>
      </right>
      <bottom style="thin">
        <color rgb="FF000000"/>
      </bottom>
    </border>
    <border>
      <left style="medium">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medium">
        <color rgb="FF000000"/>
      </top>
    </border>
    <border>
      <left style="thin">
        <color rgb="FF000000"/>
      </left>
      <top style="medium">
        <color rgb="FF000000"/>
      </top>
    </border>
    <border>
      <top style="medium">
        <color rgb="FF000000"/>
      </top>
    </border>
    <border>
      <right style="thin">
        <color rgb="FF000000"/>
      </right>
      <top style="medium">
        <color rgb="FF000000"/>
      </top>
    </border>
    <border>
      <right style="thin">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border>
    <border>
      <right style="thin">
        <color rgb="FF000000"/>
      </right>
    </border>
    <border>
      <left style="thin">
        <color rgb="FF000000"/>
      </left>
      <right style="medium">
        <color rgb="FF000000"/>
      </right>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medium">
        <color rgb="FF000000"/>
      </right>
      <bottom style="medium">
        <color rgb="FF000000"/>
      </bottom>
    </border>
    <border>
      <left style="medium">
        <color rgb="FF000000"/>
      </left>
      <right style="thin">
        <color rgb="FF000000"/>
      </right>
      <top style="medium">
        <color rgb="FF000000"/>
      </top>
      <bottom style="medium">
        <color rgb="FF000000"/>
      </bottom>
    </border>
    <border>
      <left style="thin">
        <color rgb="FF000000"/>
      </left>
      <top style="medium">
        <color rgb="FF000000"/>
      </top>
      <bottom/>
    </border>
    <border>
      <top style="medium">
        <color rgb="FF000000"/>
      </top>
      <bottom/>
    </border>
    <border>
      <right/>
      <top style="medium">
        <color rgb="FF000000"/>
      </top>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right/>
      <top style="medium">
        <color rgb="FF000000"/>
      </top>
      <bottom style="medium">
        <color rgb="FF000000"/>
      </bottom>
    </border>
    <border>
      <left style="medium">
        <color rgb="FF000000"/>
      </left>
      <right style="medium">
        <color rgb="FF000000"/>
      </right>
      <top style="medium">
        <color rgb="FF000000"/>
      </top>
    </border>
    <border>
      <left style="medium">
        <color rgb="FF000000"/>
      </left>
      <top/>
      <bottom style="medium">
        <color rgb="FF000000"/>
      </bottom>
    </border>
    <border>
      <top/>
      <bottom style="medium">
        <color rgb="FF000000"/>
      </bottom>
    </border>
    <border>
      <right/>
      <top/>
      <bottom style="medium">
        <color rgb="FF000000"/>
      </bottom>
    </border>
    <border>
      <left style="medium">
        <color rgb="FF000000"/>
      </left>
      <top/>
    </border>
    <border>
      <right/>
      <top/>
    </border>
    <border>
      <left style="medium">
        <color rgb="FF000000"/>
      </left>
      <top style="medium">
        <color rgb="FF000000"/>
      </top>
    </border>
    <border>
      <right style="medium">
        <color rgb="FF000000"/>
      </right>
      <top style="medium">
        <color rgb="FF000000"/>
      </top>
    </border>
    <border>
      <left/>
      <top/>
    </border>
    <border>
      <right style="medium">
        <color rgb="FF000000"/>
      </right>
      <top/>
    </border>
    <border>
      <left style="medium">
        <color rgb="FF000000"/>
      </left>
      <right style="medium">
        <color rgb="FF000000"/>
      </right>
      <top/>
    </border>
    <border>
      <left style="medium">
        <color rgb="FF000000"/>
      </left>
      <right/>
      <top/>
    </border>
    <border>
      <left style="medium">
        <color rgb="FF000000"/>
      </left>
      <right style="medium">
        <color rgb="FF000000"/>
      </right>
      <bottom/>
    </border>
    <border>
      <left style="medium">
        <color rgb="FF000000"/>
      </left>
      <right style="medium">
        <color rgb="FF000000"/>
      </right>
      <top style="medium">
        <color rgb="FF000000"/>
      </top>
      <bottom/>
    </border>
    <border>
      <left style="medium">
        <color rgb="FF000000"/>
      </left>
      <bottom/>
    </border>
    <border>
      <right/>
      <bottom/>
    </border>
    <border>
      <bottom/>
    </border>
    <border>
      <right style="medium">
        <color rgb="FF000000"/>
      </right>
      <bottom/>
    </border>
    <border>
      <left/>
      <bottom/>
    </border>
    <border>
      <left style="medium">
        <color rgb="FF000000"/>
      </left>
      <right/>
      <bottom/>
    </border>
    <border>
      <left style="medium">
        <color rgb="FF000000"/>
      </lef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right style="medium">
        <color rgb="FF000000"/>
      </right>
      <bottom style="thin">
        <color rgb="FF000000"/>
      </bottom>
    </border>
    <border>
      <left style="medium">
        <color rgb="FF000000"/>
      </left>
      <right style="medium">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top style="thin">
        <color rgb="FF000000"/>
      </top>
      <bottom style="medium">
        <color rgb="FF000000"/>
      </bottom>
    </border>
    <border>
      <left/>
      <right style="thin">
        <color rgb="FF000000"/>
      </right>
      <top style="medium">
        <color rgb="FF000000"/>
      </top>
    </border>
    <border>
      <left style="thin">
        <color rgb="FF000000"/>
      </left>
      <right style="thin">
        <color rgb="FF000000"/>
      </right>
      <top style="medium">
        <color rgb="FF000000"/>
      </top>
    </border>
    <border>
      <left style="medium">
        <color rgb="FF000000"/>
      </left>
      <right style="medium">
        <color rgb="FF000000"/>
      </right>
      <bottom style="thin">
        <color rgb="FF000000"/>
      </bottom>
    </border>
    <border>
      <left style="medium">
        <color rgb="FF000000"/>
      </left>
      <top style="thin">
        <color rgb="FF000000"/>
      </top>
      <bottom style="medium">
        <color rgb="FF000000"/>
      </bottom>
    </border>
    <border>
      <right/>
      <top style="thin">
        <color rgb="FF000000"/>
      </top>
      <bottom style="medium">
        <color rgb="FF000000"/>
      </bottom>
    </border>
    <border>
      <left style="thin">
        <color rgb="FF000000"/>
      </left>
      <right style="thin">
        <color rgb="FF000000"/>
      </right>
      <bottom style="thin">
        <color rgb="FF000000"/>
      </bottom>
    </border>
    <border>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medium">
        <color rgb="FF000000"/>
      </right>
      <top style="thin">
        <color rgb="FF000000"/>
      </top>
      <bottom style="thin">
        <color rgb="FF000000"/>
      </bottom>
    </border>
    <border>
      <bottom style="thin">
        <color rgb="FF000000"/>
      </bottom>
    </border>
    <border>
      <left style="thin">
        <color rgb="FF000000"/>
      </left>
      <right style="thin">
        <color rgb="FF000000"/>
      </right>
    </border>
    <border>
      <left style="medium">
        <color rgb="FF000000"/>
      </left>
      <bottom style="thin">
        <color rgb="FF000000"/>
      </bottom>
    </border>
    <border>
      <left style="thin">
        <color rgb="FF000000"/>
      </left>
      <right style="thin">
        <color rgb="FF000000"/>
      </right>
      <top/>
      <bottom style="thin">
        <color rgb="FF000000"/>
      </bottom>
    </border>
    <border>
      <right style="thin">
        <color rgb="FF000000"/>
      </right>
      <top style="thin">
        <color rgb="FF000000"/>
      </top>
    </border>
    <border>
      <left style="thin">
        <color rgb="FF000000"/>
      </left>
      <top style="thin">
        <color rgb="FF000000"/>
      </top>
    </border>
    <border>
      <left/>
      <top/>
      <bottom style="medium">
        <color rgb="FF000000"/>
      </bottom>
    </border>
    <border>
      <right style="medium">
        <color rgb="FF000000"/>
      </right>
      <top/>
      <bottom style="medium">
        <color rgb="FF000000"/>
      </bottom>
    </border>
    <border>
      <left/>
      <top style="thin">
        <color rgb="FF000000"/>
      </top>
      <bottom/>
    </border>
    <border>
      <top style="thin">
        <color rgb="FF000000"/>
      </top>
      <bottom/>
    </border>
    <border>
      <right/>
      <top style="thin">
        <color rgb="FF000000"/>
      </top>
      <bottom/>
    </border>
    <border>
      <left style="hair">
        <color rgb="FF000000"/>
      </left>
      <right style="hair">
        <color rgb="FF000000"/>
      </right>
    </border>
    <border>
      <left style="hair">
        <color rgb="FF000000"/>
      </left>
    </border>
    <border>
      <left style="medium">
        <color rgb="FF000000"/>
      </left>
      <right style="thin">
        <color rgb="FF000000"/>
      </right>
      <top style="thin">
        <color rgb="FF000000"/>
      </top>
      <bottom style="medium">
        <color rgb="FF000000"/>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top style="medium">
        <color rgb="FF000000"/>
      </top>
      <bottom style="medium">
        <color rgb="FF000000"/>
      </bottom>
    </border>
    <border>
      <left style="medium">
        <color rgb="FF000000"/>
      </left>
      <right style="medium">
        <color rgb="FF000000"/>
      </right>
    </border>
    <border>
      <left/>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top/>
      <bottom/>
    </border>
    <border>
      <left style="medium">
        <color rgb="FF000000"/>
      </left>
      <right style="thin">
        <color rgb="FF000000"/>
      </right>
      <top/>
      <bottom/>
    </border>
    <border>
      <left style="thin">
        <color rgb="FF000000"/>
      </left>
      <right style="thin">
        <color rgb="FF000000"/>
      </right>
      <top/>
      <bottom/>
    </border>
    <border>
      <left style="thin">
        <color rgb="FF000000"/>
      </left>
      <right style="medium">
        <color rgb="FF000000"/>
      </right>
      <top/>
      <bottom/>
    </border>
    <border>
      <left style="thin">
        <color rgb="FF000000"/>
      </left>
      <right/>
      <top/>
      <bottom/>
    </border>
    <border>
      <left style="thin">
        <color rgb="FF000000"/>
      </left>
      <top style="thin">
        <color rgb="FF000000"/>
      </top>
      <bottom/>
    </border>
    <border>
      <right style="thin">
        <color rgb="FF000000"/>
      </right>
      <top style="thin">
        <color rgb="FF000000"/>
      </top>
      <bottom/>
    </border>
    <border>
      <left style="medium">
        <color rgb="FF000000"/>
      </left>
      <right style="medium">
        <color rgb="FF000000"/>
      </right>
      <bottom style="medium">
        <color rgb="FF000000"/>
      </bottom>
    </border>
    <border>
      <left style="thin">
        <color rgb="FF000000"/>
      </left>
      <right style="thin">
        <color rgb="FF000000"/>
      </right>
      <bottom style="medium">
        <color rgb="FF000000"/>
      </bottom>
    </border>
    <border>
      <left style="medium">
        <color rgb="FF000000"/>
      </left>
      <right style="medium">
        <color rgb="FF000000"/>
      </right>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border>
    <border>
      <left style="medium">
        <color rgb="FF000000"/>
      </left>
      <right style="thin">
        <color rgb="FF000000"/>
      </right>
      <top style="thin">
        <color rgb="FF000000"/>
      </top>
      <bottom/>
    </border>
    <border>
      <left/>
      <right style="thin">
        <color rgb="FF000000"/>
      </right>
      <top/>
      <bottom style="thin">
        <color rgb="FF000000"/>
      </bottom>
    </border>
    <border>
      <left style="thin">
        <color rgb="FF000000"/>
      </left>
      <right style="medium">
        <color rgb="FF000000"/>
      </right>
      <top style="thin">
        <color rgb="FF000000"/>
      </top>
    </border>
    <border>
      <left style="thin">
        <color rgb="FF000000"/>
      </left>
      <bottom style="thin">
        <color rgb="FF000000"/>
      </bottom>
    </border>
    <border>
      <left style="medium">
        <color rgb="FF000000"/>
      </left>
      <right style="medium">
        <color rgb="FF000000"/>
      </right>
      <top/>
      <bottom style="thin">
        <color rgb="FF000000"/>
      </bottom>
    </border>
    <border>
      <left style="thin">
        <color rgb="FF000000"/>
      </left>
      <right/>
      <top/>
      <bottom style="thin">
        <color rgb="FF000000"/>
      </bottom>
    </border>
    <border>
      <left style="medium">
        <color rgb="FF000000"/>
      </left>
      <right style="medium">
        <color rgb="FF000000"/>
      </right>
      <top style="thin">
        <color rgb="FF000000"/>
      </top>
      <bottom/>
    </border>
    <border>
      <left style="medium">
        <color rgb="FF000000"/>
      </left>
      <right style="medium">
        <color rgb="FF000000"/>
      </right>
      <top style="thin">
        <color rgb="FF000000"/>
      </top>
      <bottom style="medium">
        <color rgb="FF000000"/>
      </bottom>
    </border>
    <border>
      <left style="medium">
        <color rgb="FF000000"/>
      </left>
      <right/>
      <top/>
      <bottom style="thin">
        <color rgb="FF000000"/>
      </bottom>
    </border>
    <border>
      <left style="medium">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top style="thin">
        <color rgb="FF000000"/>
      </top>
      <bottom style="thin">
        <color rgb="FF000000"/>
      </bottom>
    </border>
    <border>
      <left style="medium">
        <color rgb="FF000000"/>
      </left>
      <top style="thin">
        <color rgb="FF000000"/>
      </top>
    </border>
    <border>
      <left style="thin">
        <color rgb="FF000000"/>
      </left>
      <right/>
      <top style="thin">
        <color rgb="FF000000"/>
      </top>
      <bottom style="thin">
        <color rgb="FF000000"/>
      </bottom>
    </border>
    <border>
      <left style="medium">
        <color rgb="FF000000"/>
      </left>
      <right/>
      <top style="thin">
        <color rgb="FF000000"/>
      </top>
      <bottom/>
    </border>
    <border>
      <left style="medium">
        <color rgb="FF000000"/>
      </left>
      <top/>
      <bottom/>
    </border>
    <border>
      <right style="medium">
        <color rgb="FF000000"/>
      </right>
      <top/>
      <bottom/>
    </border>
  </borders>
  <cellStyleXfs count="1">
    <xf borderId="0" fillId="0" fontId="0" numFmtId="0" applyAlignment="1" applyFont="1"/>
  </cellStyleXfs>
  <cellXfs count="631">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2" fillId="4" fontId="4" numFmtId="0" xfId="0" applyAlignment="1" applyBorder="1" applyFill="1" applyFont="1">
      <alignment horizontal="left" shrinkToFit="0" vertical="center" wrapText="1"/>
    </xf>
    <xf borderId="5" fillId="4" fontId="4" numFmtId="0" xfId="0" applyAlignment="1" applyBorder="1" applyFont="1">
      <alignment horizontal="left" shrinkToFit="0" vertical="center" wrapText="1"/>
    </xf>
    <xf borderId="6" fillId="4" fontId="5" numFmtId="0" xfId="0" applyAlignment="1" applyBorder="1" applyFont="1">
      <alignment horizontal="left" vertical="center"/>
    </xf>
    <xf borderId="6" fillId="4" fontId="4" numFmtId="0" xfId="0" applyAlignment="1" applyBorder="1" applyFont="1">
      <alignment horizontal="left" shrinkToFit="0" vertical="center" wrapText="1"/>
    </xf>
    <xf borderId="7" fillId="4" fontId="4" numFmtId="0" xfId="0" applyAlignment="1" applyBorder="1" applyFont="1">
      <alignment horizontal="left" shrinkToFit="0" vertical="center" wrapText="1"/>
    </xf>
    <xf borderId="8" fillId="4" fontId="4" numFmtId="0" xfId="0" applyAlignment="1" applyBorder="1" applyFont="1">
      <alignment horizontal="left" shrinkToFit="0" vertical="center" wrapText="1"/>
    </xf>
    <xf borderId="1" fillId="4" fontId="5" numFmtId="0" xfId="0" applyAlignment="1" applyBorder="1" applyFont="1">
      <alignment horizontal="left" vertical="center"/>
    </xf>
    <xf borderId="1" fillId="4" fontId="4" numFmtId="0" xfId="0" applyAlignment="1" applyBorder="1" applyFont="1">
      <alignment horizontal="left" shrinkToFit="0" vertical="center" wrapText="1"/>
    </xf>
    <xf borderId="9" fillId="4" fontId="4" numFmtId="0" xfId="0" applyAlignment="1" applyBorder="1" applyFont="1">
      <alignment horizontal="left" shrinkToFit="0" vertical="center" wrapText="1"/>
    </xf>
    <xf borderId="8" fillId="4" fontId="6" numFmtId="0" xfId="0" applyAlignment="1" applyBorder="1" applyFont="1">
      <alignment horizontal="left" vertical="center"/>
    </xf>
    <xf borderId="1" fillId="4" fontId="1" numFmtId="0" xfId="0" applyBorder="1" applyFont="1"/>
    <xf borderId="9" fillId="4" fontId="1" numFmtId="0" xfId="0" applyBorder="1" applyFont="1"/>
    <xf borderId="8" fillId="4" fontId="1" numFmtId="0" xfId="0" applyBorder="1" applyFont="1"/>
    <xf borderId="1" fillId="4" fontId="5" numFmtId="0" xfId="0" applyBorder="1" applyFont="1"/>
    <xf borderId="10" fillId="4" fontId="6" numFmtId="0" xfId="0" applyAlignment="1" applyBorder="1" applyFont="1">
      <alignment horizontal="left" vertical="center"/>
    </xf>
    <xf borderId="11" fillId="4" fontId="1" numFmtId="0" xfId="0" applyBorder="1" applyFont="1"/>
    <xf borderId="12" fillId="4" fontId="1" numFmtId="0" xfId="0" applyBorder="1" applyFont="1"/>
    <xf borderId="13" fillId="4" fontId="7" numFmtId="0" xfId="0" applyAlignment="1" applyBorder="1" applyFont="1">
      <alignment horizontal="center" shrinkToFit="0" vertical="top" wrapText="1"/>
    </xf>
    <xf borderId="14" fillId="0" fontId="3" numFmtId="0" xfId="0" applyBorder="1" applyFont="1"/>
    <xf borderId="15" fillId="0" fontId="3" numFmtId="0" xfId="0" applyBorder="1" applyFont="1"/>
    <xf borderId="1" fillId="4" fontId="8" numFmtId="0" xfId="0" applyAlignment="1" applyBorder="1" applyFont="1">
      <alignment horizontal="center"/>
    </xf>
    <xf borderId="1" fillId="4" fontId="1" numFmtId="0" xfId="0" applyAlignment="1" applyBorder="1" applyFont="1">
      <alignment horizontal="center" vertical="center"/>
    </xf>
    <xf borderId="1" fillId="4" fontId="1" numFmtId="9" xfId="0" applyAlignment="1" applyBorder="1" applyFont="1" applyNumberFormat="1">
      <alignment horizontal="center" vertical="center"/>
    </xf>
    <xf borderId="1" fillId="4" fontId="1" numFmtId="0" xfId="0" applyAlignment="1" applyBorder="1" applyFont="1">
      <alignment shrinkToFit="0" wrapText="1"/>
    </xf>
    <xf borderId="0" fillId="0" fontId="9" numFmtId="0" xfId="0" applyFont="1"/>
    <xf borderId="0" fillId="0" fontId="9" numFmtId="9" xfId="0" applyFont="1" applyNumberFormat="1"/>
    <xf borderId="16" fillId="5" fontId="8" numFmtId="0" xfId="0" applyAlignment="1" applyBorder="1" applyFill="1" applyFont="1">
      <alignment horizontal="center"/>
    </xf>
    <xf borderId="16" fillId="4" fontId="1" numFmtId="0" xfId="0" applyBorder="1" applyFont="1"/>
    <xf borderId="16" fillId="6" fontId="8" numFmtId="0" xfId="0" applyBorder="1" applyFill="1" applyFont="1"/>
    <xf borderId="17" fillId="3" fontId="2" numFmtId="0" xfId="0" applyAlignment="1" applyBorder="1" applyFont="1">
      <alignment horizontal="center" shrinkToFit="0" vertical="center" wrapText="1"/>
    </xf>
    <xf borderId="18" fillId="0" fontId="3" numFmtId="0" xfId="0" applyBorder="1" applyFont="1"/>
    <xf borderId="16" fillId="7" fontId="5" numFmtId="0" xfId="0" applyAlignment="1" applyBorder="1" applyFill="1" applyFont="1">
      <alignment horizontal="center" shrinkToFit="0" vertical="center" wrapText="1"/>
    </xf>
    <xf borderId="16" fillId="0" fontId="10" numFmtId="0" xfId="0" applyAlignment="1" applyBorder="1" applyFont="1">
      <alignment shrinkToFit="0" vertical="center" wrapText="1"/>
    </xf>
    <xf borderId="16" fillId="7" fontId="5" numFmtId="0" xfId="0" applyAlignment="1" applyBorder="1" applyFont="1">
      <alignment horizontal="center" shrinkToFit="0" wrapText="1"/>
    </xf>
    <xf borderId="19" fillId="7" fontId="5" numFmtId="0" xfId="0" applyAlignment="1" applyBorder="1" applyFont="1">
      <alignment horizontal="center" shrinkToFit="0" vertical="center" wrapText="1"/>
    </xf>
    <xf borderId="20" fillId="0" fontId="10" numFmtId="0" xfId="0" applyAlignment="1" applyBorder="1" applyFont="1">
      <alignment shrinkToFit="0" vertical="center" wrapText="1"/>
    </xf>
    <xf borderId="1" fillId="2" fontId="11" numFmtId="0" xfId="0" applyAlignment="1" applyBorder="1" applyFont="1">
      <alignment vertical="center"/>
    </xf>
    <xf borderId="1" fillId="2" fontId="12" numFmtId="0" xfId="0" applyAlignment="1" applyBorder="1" applyFont="1">
      <alignment vertical="center"/>
    </xf>
    <xf borderId="21" fillId="8" fontId="13" numFmtId="0" xfId="0" applyBorder="1" applyFill="1" applyFont="1"/>
    <xf borderId="22" fillId="8" fontId="13" numFmtId="0" xfId="0" applyBorder="1" applyFont="1"/>
    <xf borderId="23" fillId="8" fontId="13" numFmtId="0" xfId="0" applyBorder="1" applyFont="1"/>
    <xf borderId="10" fillId="8" fontId="13" numFmtId="0" xfId="0" applyBorder="1" applyFont="1"/>
    <xf borderId="11" fillId="8" fontId="13" numFmtId="0" xfId="0" applyBorder="1" applyFont="1"/>
    <xf borderId="12" fillId="8" fontId="13" numFmtId="0" xfId="0" applyBorder="1" applyFont="1"/>
    <xf borderId="24" fillId="4" fontId="10" numFmtId="0" xfId="0" applyAlignment="1" applyBorder="1" applyFont="1">
      <alignment horizontal="left" shrinkToFit="0" vertical="center" wrapText="1"/>
    </xf>
    <xf borderId="25" fillId="0" fontId="3" numFmtId="0" xfId="0" applyBorder="1" applyFont="1"/>
    <xf borderId="26" fillId="0" fontId="3" numFmtId="0" xfId="0" applyBorder="1" applyFont="1"/>
    <xf borderId="1" fillId="4" fontId="10" numFmtId="0" xfId="0" applyAlignment="1" applyBorder="1" applyFont="1">
      <alignment horizontal="left" shrinkToFit="0" vertical="center" wrapText="1"/>
    </xf>
    <xf borderId="13" fillId="4" fontId="14" numFmtId="0" xfId="0" applyAlignment="1" applyBorder="1" applyFont="1">
      <alignment horizontal="right" shrinkToFit="0" vertical="center" wrapText="1"/>
    </xf>
    <xf borderId="0" fillId="0" fontId="1" numFmtId="0" xfId="0" applyFont="1"/>
    <xf borderId="27" fillId="0" fontId="13" numFmtId="0" xfId="0" applyAlignment="1" applyBorder="1" applyFont="1">
      <alignment horizontal="center" shrinkToFit="0" vertical="center" wrapText="1"/>
    </xf>
    <xf borderId="28" fillId="0" fontId="3" numFmtId="0" xfId="0" applyBorder="1" applyFont="1"/>
    <xf borderId="29" fillId="0" fontId="3" numFmtId="0" xfId="0" applyBorder="1" applyFont="1"/>
    <xf borderId="30" fillId="4" fontId="13" numFmtId="0" xfId="0" applyAlignment="1" applyBorder="1" applyFont="1">
      <alignment vertical="center"/>
    </xf>
    <xf borderId="1" fillId="4" fontId="13" numFmtId="0" xfId="0" applyAlignment="1" applyBorder="1" applyFont="1">
      <alignment vertical="center"/>
    </xf>
    <xf borderId="1" fillId="4" fontId="1" numFmtId="0" xfId="0" applyAlignment="1" applyBorder="1" applyFont="1">
      <alignment horizontal="center"/>
    </xf>
    <xf borderId="31" fillId="0" fontId="10" numFmtId="0" xfId="0" applyBorder="1" applyFont="1"/>
    <xf borderId="16" fillId="0" fontId="1" numFmtId="164" xfId="0" applyBorder="1" applyFont="1" applyNumberFormat="1"/>
    <xf borderId="32" fillId="0" fontId="10" numFmtId="0" xfId="0" applyAlignment="1" applyBorder="1" applyFont="1">
      <alignment horizontal="left" shrinkToFit="0" vertical="center" wrapText="1"/>
    </xf>
    <xf borderId="33" fillId="0" fontId="3" numFmtId="0" xfId="0" applyBorder="1" applyFont="1"/>
    <xf borderId="34" fillId="0" fontId="1" numFmtId="0" xfId="0" applyBorder="1" applyFont="1"/>
    <xf borderId="0" fillId="0" fontId="1" numFmtId="0" xfId="0" applyAlignment="1" applyFont="1">
      <alignment horizontal="center"/>
    </xf>
    <xf borderId="35" fillId="0" fontId="1" numFmtId="0" xfId="0" applyBorder="1" applyFont="1"/>
    <xf borderId="31" fillId="7" fontId="13" numFmtId="0" xfId="0" applyAlignment="1" applyBorder="1" applyFont="1">
      <alignment horizontal="center" shrinkToFit="0" vertical="center" wrapText="1"/>
    </xf>
    <xf borderId="16" fillId="7" fontId="13" numFmtId="0" xfId="0" applyAlignment="1" applyBorder="1" applyFont="1">
      <alignment horizontal="center" shrinkToFit="0" vertical="center" wrapText="1"/>
    </xf>
    <xf borderId="36" fillId="7" fontId="13" numFmtId="0" xfId="0" applyAlignment="1" applyBorder="1" applyFont="1">
      <alignment horizontal="center" shrinkToFit="0" vertical="center" wrapText="1"/>
    </xf>
    <xf borderId="37" fillId="7" fontId="13" numFmtId="0" xfId="0" applyAlignment="1" applyBorder="1" applyFont="1">
      <alignment horizontal="center" shrinkToFit="0" vertical="center" wrapText="1"/>
    </xf>
    <xf borderId="16" fillId="0" fontId="10" numFmtId="0" xfId="0" applyAlignment="1" applyBorder="1" applyFont="1">
      <alignment horizontal="left" shrinkToFit="0" vertical="center" wrapText="1"/>
    </xf>
    <xf borderId="16" fillId="0" fontId="15" numFmtId="0" xfId="0" applyAlignment="1" applyBorder="1" applyFont="1">
      <alignment horizontal="left" vertical="center"/>
    </xf>
    <xf borderId="16" fillId="0" fontId="10" numFmtId="164" xfId="0" applyAlignment="1" applyBorder="1" applyFont="1" applyNumberFormat="1">
      <alignment horizontal="center" vertical="center"/>
    </xf>
    <xf borderId="16" fillId="0" fontId="10" numFmtId="0" xfId="0" applyAlignment="1" applyBorder="1" applyFont="1">
      <alignment horizontal="center" vertical="center"/>
    </xf>
    <xf borderId="36" fillId="0" fontId="10" numFmtId="0" xfId="0" applyAlignment="1" applyBorder="1" applyFont="1">
      <alignment horizontal="left" vertical="center"/>
    </xf>
    <xf borderId="38" fillId="0" fontId="3" numFmtId="0" xfId="0" applyBorder="1" applyFont="1"/>
    <xf borderId="16" fillId="0" fontId="16" numFmtId="0" xfId="0" applyAlignment="1" applyBorder="1" applyFont="1">
      <alignment horizontal="left" shrinkToFit="0" vertical="center" wrapText="1"/>
    </xf>
    <xf borderId="39" fillId="0" fontId="3" numFmtId="0" xfId="0" applyBorder="1" applyFont="1"/>
    <xf borderId="37" fillId="9" fontId="13" numFmtId="0" xfId="0" applyAlignment="1" applyBorder="1" applyFill="1" applyFont="1">
      <alignment horizontal="center" shrinkToFit="0" vertical="center" wrapText="1"/>
    </xf>
    <xf borderId="16" fillId="0" fontId="17" numFmtId="0" xfId="0" applyAlignment="1" applyBorder="1" applyFont="1">
      <alignment horizontal="left" shrinkToFit="0" vertical="center" wrapText="1"/>
    </xf>
    <xf borderId="16" fillId="0" fontId="10" numFmtId="0" xfId="0" applyAlignment="1" applyBorder="1" applyFont="1">
      <alignment horizontal="center" shrinkToFit="0" vertical="center" wrapText="1"/>
    </xf>
    <xf borderId="36" fillId="0" fontId="10" numFmtId="0" xfId="0" applyAlignment="1" applyBorder="1" applyFont="1">
      <alignment shrinkToFit="0" wrapText="1"/>
    </xf>
    <xf borderId="16" fillId="0" fontId="10" numFmtId="164" xfId="0" applyAlignment="1" applyBorder="1" applyFont="1" applyNumberFormat="1">
      <alignment horizontal="center" shrinkToFit="0" vertical="center" wrapText="1"/>
    </xf>
    <xf borderId="16" fillId="0" fontId="18" numFmtId="0" xfId="0" applyAlignment="1" applyBorder="1" applyFont="1">
      <alignment shrinkToFit="0" vertical="center" wrapText="1"/>
    </xf>
    <xf borderId="40" fillId="0" fontId="3" numFmtId="0" xfId="0" applyBorder="1" applyFont="1"/>
    <xf borderId="41" fillId="0" fontId="10" numFmtId="0" xfId="0" applyAlignment="1" applyBorder="1" applyFont="1">
      <alignment horizontal="left" shrinkToFit="0" vertical="center" wrapText="1"/>
    </xf>
    <xf borderId="41" fillId="0" fontId="19" numFmtId="0" xfId="0" applyAlignment="1" applyBorder="1" applyFont="1">
      <alignment shrinkToFit="0" vertical="center" wrapText="1"/>
    </xf>
    <xf borderId="41" fillId="0" fontId="10" numFmtId="1" xfId="0" applyAlignment="1" applyBorder="1" applyFont="1" applyNumberFormat="1">
      <alignment horizontal="center" shrinkToFit="0" vertical="center" wrapText="1"/>
    </xf>
    <xf borderId="41" fillId="0" fontId="10" numFmtId="0" xfId="0" applyAlignment="1" applyBorder="1" applyFont="1">
      <alignment horizontal="center" shrinkToFit="0" vertical="center" wrapText="1"/>
    </xf>
    <xf borderId="42" fillId="0" fontId="10" numFmtId="0" xfId="0" applyAlignment="1" applyBorder="1" applyFont="1">
      <alignment shrinkToFit="0" wrapText="1"/>
    </xf>
    <xf borderId="1" fillId="4" fontId="10" numFmtId="0" xfId="0" applyAlignment="1" applyBorder="1" applyFont="1">
      <alignment shrinkToFit="0" wrapText="1"/>
    </xf>
    <xf borderId="1" fillId="4" fontId="10" numFmtId="0" xfId="0" applyAlignment="1" applyBorder="1" applyFont="1">
      <alignment horizontal="center" shrinkToFit="0" wrapText="1"/>
    </xf>
    <xf borderId="1" fillId="4" fontId="10" numFmtId="0" xfId="0" applyBorder="1" applyFont="1"/>
    <xf borderId="1" fillId="4" fontId="10" numFmtId="0" xfId="0" applyAlignment="1" applyBorder="1" applyFont="1">
      <alignment horizontal="center"/>
    </xf>
    <xf borderId="0" fillId="0" fontId="17" numFmtId="0" xfId="0" applyFont="1"/>
    <xf borderId="43" fillId="0" fontId="17" numFmtId="0" xfId="0" applyAlignment="1" applyBorder="1" applyFont="1">
      <alignment horizontal="center" vertical="center"/>
    </xf>
    <xf borderId="44" fillId="0" fontId="20" numFmtId="0" xfId="0" applyAlignment="1" applyBorder="1" applyFont="1">
      <alignment horizontal="center" shrinkToFit="0" vertical="center" wrapText="1"/>
    </xf>
    <xf borderId="45" fillId="0" fontId="3" numFmtId="0" xfId="0" applyBorder="1" applyFont="1"/>
    <xf borderId="46" fillId="0" fontId="3" numFmtId="0" xfId="0" applyBorder="1" applyFont="1"/>
    <xf borderId="27" fillId="0" fontId="17" numFmtId="0" xfId="0" applyAlignment="1" applyBorder="1" applyFont="1">
      <alignment horizontal="center"/>
    </xf>
    <xf borderId="47" fillId="0" fontId="3" numFmtId="0" xfId="0" applyBorder="1" applyFont="1"/>
    <xf borderId="48" fillId="0" fontId="17" numFmtId="0" xfId="0" applyAlignment="1" applyBorder="1" applyFont="1">
      <alignment horizontal="center"/>
    </xf>
    <xf borderId="49" fillId="0" fontId="3" numFmtId="0" xfId="0" applyBorder="1" applyFont="1"/>
    <xf borderId="50" fillId="0" fontId="3" numFmtId="0" xfId="0" applyBorder="1" applyFont="1"/>
    <xf borderId="24" fillId="0" fontId="17" numFmtId="0" xfId="0" applyAlignment="1" applyBorder="1" applyFont="1">
      <alignment horizontal="center"/>
    </xf>
    <xf borderId="51" fillId="0" fontId="3" numFmtId="0" xfId="0" applyBorder="1" applyFont="1"/>
    <xf borderId="52" fillId="0" fontId="3" numFmtId="0" xfId="0" applyBorder="1" applyFont="1"/>
    <xf borderId="53" fillId="0" fontId="3" numFmtId="0" xfId="0" applyBorder="1" applyFont="1"/>
    <xf borderId="54" fillId="0" fontId="3" numFmtId="0" xfId="0" applyBorder="1" applyFont="1"/>
    <xf borderId="55" fillId="0" fontId="17" numFmtId="0" xfId="0" applyAlignment="1" applyBorder="1" applyFont="1">
      <alignment horizontal="center"/>
    </xf>
    <xf borderId="56" fillId="0" fontId="3" numFmtId="0" xfId="0" applyBorder="1" applyFont="1"/>
    <xf borderId="57" fillId="0" fontId="3" numFmtId="0" xfId="0" applyBorder="1" applyFont="1"/>
    <xf borderId="2" fillId="0" fontId="20" numFmtId="0" xfId="0" applyBorder="1" applyFont="1"/>
    <xf borderId="2" fillId="0" fontId="17" numFmtId="164" xfId="0" applyAlignment="1" applyBorder="1" applyFont="1" applyNumberFormat="1">
      <alignment horizontal="center"/>
    </xf>
    <xf borderId="58" fillId="10" fontId="20" numFmtId="0" xfId="0" applyAlignment="1" applyBorder="1" applyFill="1" applyFont="1">
      <alignment horizontal="center"/>
    </xf>
    <xf borderId="59" fillId="10" fontId="20" numFmtId="0" xfId="0" applyAlignment="1" applyBorder="1" applyFont="1">
      <alignment horizontal="center" vertical="center"/>
    </xf>
    <xf borderId="60" fillId="0" fontId="3" numFmtId="0" xfId="0" applyBorder="1" applyFont="1"/>
    <xf borderId="61" fillId="0" fontId="3" numFmtId="0" xfId="0" applyBorder="1" applyFont="1"/>
    <xf borderId="22" fillId="11" fontId="10" numFmtId="0" xfId="0" applyBorder="1" applyFill="1" applyFont="1"/>
    <xf borderId="62" fillId="10" fontId="20" numFmtId="0" xfId="0" applyAlignment="1" applyBorder="1" applyFont="1">
      <alignment horizontal="center"/>
    </xf>
    <xf borderId="63" fillId="0" fontId="3" numFmtId="0" xfId="0" applyBorder="1" applyFont="1"/>
    <xf borderId="64" fillId="0" fontId="3" numFmtId="0" xfId="0" applyBorder="1" applyFont="1"/>
    <xf borderId="2" fillId="10" fontId="20" numFmtId="0" xfId="0" applyAlignment="1" applyBorder="1" applyFont="1">
      <alignment horizontal="center" vertical="center"/>
    </xf>
    <xf borderId="65" fillId="10" fontId="13" numFmtId="0" xfId="0" applyAlignment="1" applyBorder="1" applyFont="1">
      <alignment horizontal="center" shrinkToFit="0" vertical="center" wrapText="1"/>
    </xf>
    <xf borderId="66" fillId="10" fontId="13" numFmtId="0" xfId="0" applyAlignment="1" applyBorder="1" applyFont="1">
      <alignment horizontal="center" shrinkToFit="0" vertical="center" wrapText="1"/>
    </xf>
    <xf borderId="67" fillId="0" fontId="3" numFmtId="0" xfId="0" applyBorder="1" applyFont="1"/>
    <xf borderId="68" fillId="0" fontId="3" numFmtId="0" xfId="0" applyBorder="1" applyFont="1"/>
    <xf borderId="69" fillId="10" fontId="13" numFmtId="0" xfId="0" applyAlignment="1" applyBorder="1" applyFont="1">
      <alignment horizontal="center" shrinkToFit="0" vertical="center" wrapText="1"/>
    </xf>
    <xf borderId="70" fillId="0" fontId="3" numFmtId="0" xfId="0" applyBorder="1" applyFont="1"/>
    <xf borderId="71" fillId="10" fontId="13" numFmtId="0" xfId="0" applyAlignment="1" applyBorder="1" applyFont="1">
      <alignment horizontal="center" shrinkToFit="0" vertical="center" wrapText="1"/>
    </xf>
    <xf borderId="72" fillId="0" fontId="3" numFmtId="0" xfId="0" applyBorder="1" applyFont="1"/>
    <xf borderId="73" fillId="10" fontId="13" numFmtId="0" xfId="0" applyAlignment="1" applyBorder="1" applyFont="1">
      <alignment horizontal="center" shrinkToFit="0" vertical="center" wrapText="1"/>
    </xf>
    <xf borderId="74" fillId="0" fontId="3" numFmtId="0" xfId="0" applyBorder="1" applyFont="1"/>
    <xf borderId="75" fillId="10" fontId="13" numFmtId="0" xfId="0" applyAlignment="1" applyBorder="1" applyFont="1">
      <alignment horizontal="center" shrinkToFit="0" vertical="center" wrapText="1"/>
    </xf>
    <xf borderId="76" fillId="10" fontId="13" numFmtId="0" xfId="0" applyAlignment="1" applyBorder="1" applyFont="1">
      <alignment horizontal="center" shrinkToFit="0" vertical="center" wrapText="1"/>
    </xf>
    <xf borderId="77" fillId="0" fontId="3" numFmtId="0" xfId="0" applyBorder="1" applyFont="1"/>
    <xf borderId="78" fillId="12" fontId="21" numFmtId="0" xfId="0" applyAlignment="1" applyBorder="1" applyFill="1" applyFont="1">
      <alignment horizontal="center" vertical="center"/>
    </xf>
    <xf borderId="78" fillId="13" fontId="21" numFmtId="0" xfId="0" applyAlignment="1" applyBorder="1" applyFill="1" applyFont="1">
      <alignment horizontal="center" vertical="center"/>
    </xf>
    <xf borderId="78" fillId="14" fontId="21" numFmtId="0" xfId="0" applyAlignment="1" applyBorder="1" applyFill="1" applyFont="1">
      <alignment horizontal="center" vertical="center"/>
    </xf>
    <xf borderId="1" fillId="6" fontId="21" numFmtId="0" xfId="0" applyAlignment="1" applyBorder="1" applyFont="1">
      <alignment horizontal="center" vertical="center"/>
    </xf>
    <xf borderId="21" fillId="10" fontId="22" numFmtId="0" xfId="0" applyAlignment="1" applyBorder="1" applyFont="1">
      <alignment horizontal="center" vertical="center"/>
    </xf>
    <xf borderId="79" fillId="0" fontId="3" numFmtId="0" xfId="0" applyBorder="1" applyFont="1"/>
    <xf borderId="80" fillId="0" fontId="3" numFmtId="0" xfId="0" applyBorder="1" applyFont="1"/>
    <xf borderId="81" fillId="0" fontId="3" numFmtId="0" xfId="0" applyBorder="1" applyFont="1"/>
    <xf borderId="82" fillId="0" fontId="3" numFmtId="0" xfId="0" applyBorder="1" applyFont="1"/>
    <xf borderId="83" fillId="0" fontId="3" numFmtId="0" xfId="0" applyBorder="1" applyFont="1"/>
    <xf borderId="84" fillId="0" fontId="3" numFmtId="0" xfId="0" applyBorder="1" applyFont="1"/>
    <xf borderId="85" fillId="0" fontId="3" numFmtId="0" xfId="0" applyBorder="1" applyFont="1"/>
    <xf borderId="86" fillId="0" fontId="3" numFmtId="0" xfId="0" applyBorder="1" applyFont="1"/>
    <xf borderId="87" fillId="0" fontId="17" numFmtId="0" xfId="0" applyAlignment="1" applyBorder="1" applyFont="1">
      <alignment horizontal="left" vertical="center"/>
    </xf>
    <xf borderId="58" fillId="0" fontId="17" numFmtId="0" xfId="0" applyAlignment="1" applyBorder="1" applyFont="1">
      <alignment horizontal="center" vertical="center"/>
    </xf>
    <xf borderId="63" fillId="0" fontId="17" numFmtId="0" xfId="0" applyAlignment="1" applyBorder="1" applyFont="1">
      <alignment horizontal="center" vertical="center"/>
    </xf>
    <xf borderId="88" fillId="15" fontId="23" numFmtId="0" xfId="0" applyAlignment="1" applyBorder="1" applyFill="1" applyFont="1">
      <alignment horizontal="center" vertical="center"/>
    </xf>
    <xf borderId="58" fillId="15" fontId="23" numFmtId="0" xfId="0" applyAlignment="1" applyBorder="1" applyFont="1">
      <alignment horizontal="center" vertical="center"/>
    </xf>
    <xf borderId="89" fillId="0" fontId="17" numFmtId="9" xfId="0" applyAlignment="1" applyBorder="1" applyFont="1" applyNumberFormat="1">
      <alignment vertical="center"/>
    </xf>
    <xf borderId="58" fillId="0" fontId="17" numFmtId="9" xfId="0" applyAlignment="1" applyBorder="1" applyFont="1" applyNumberFormat="1">
      <alignment vertical="center"/>
    </xf>
    <xf borderId="90" fillId="0" fontId="17" numFmtId="9" xfId="0" applyAlignment="1" applyBorder="1" applyFont="1" applyNumberFormat="1">
      <alignment vertical="center"/>
    </xf>
    <xf borderId="63" fillId="0" fontId="17" numFmtId="0" xfId="0" applyAlignment="1" applyBorder="1" applyFont="1">
      <alignment vertical="center"/>
    </xf>
    <xf borderId="58" fillId="0" fontId="17" numFmtId="0" xfId="0" applyAlignment="1" applyBorder="1" applyFont="1">
      <alignment vertical="center"/>
    </xf>
    <xf borderId="62" fillId="0" fontId="17" numFmtId="9" xfId="0" applyAlignment="1" applyBorder="1" applyFont="1" applyNumberFormat="1">
      <alignment vertical="center"/>
    </xf>
    <xf borderId="87" fillId="0" fontId="17" numFmtId="164" xfId="0" applyAlignment="1" applyBorder="1" applyFont="1" applyNumberFormat="1">
      <alignment vertical="center"/>
    </xf>
    <xf borderId="87" fillId="15" fontId="21" numFmtId="1" xfId="0" applyAlignment="1" applyBorder="1" applyFont="1" applyNumberFormat="1">
      <alignment horizontal="center" vertical="center"/>
    </xf>
    <xf borderId="7" fillId="15" fontId="21" numFmtId="9" xfId="0" applyAlignment="1" applyBorder="1" applyFont="1" applyNumberFormat="1">
      <alignment horizontal="center" vertical="center"/>
    </xf>
    <xf borderId="91" fillId="0" fontId="17" numFmtId="9" xfId="0" applyAlignment="1" applyBorder="1" applyFont="1" applyNumberFormat="1">
      <alignment vertical="center"/>
    </xf>
    <xf borderId="0" fillId="0" fontId="17" numFmtId="0" xfId="0" applyAlignment="1" applyFont="1">
      <alignment shrinkToFit="0" wrapText="1"/>
    </xf>
    <xf borderId="92" fillId="0" fontId="17" numFmtId="9" xfId="0" applyAlignment="1" applyBorder="1" applyFont="1" applyNumberFormat="1">
      <alignment vertical="center"/>
    </xf>
    <xf borderId="92" fillId="0" fontId="17" numFmtId="9" xfId="0" applyBorder="1" applyFont="1" applyNumberFormat="1"/>
    <xf borderId="87" fillId="0" fontId="17" numFmtId="0" xfId="0" applyAlignment="1" applyBorder="1" applyFont="1">
      <alignment shrinkToFit="0" vertical="center" wrapText="1"/>
    </xf>
    <xf borderId="87" fillId="13" fontId="17" numFmtId="0" xfId="0" applyAlignment="1" applyBorder="1" applyFont="1">
      <alignment shrinkToFit="0" vertical="center" wrapText="1"/>
    </xf>
    <xf borderId="88" fillId="13" fontId="23" numFmtId="0" xfId="0" applyAlignment="1" applyBorder="1" applyFont="1">
      <alignment horizontal="center" vertical="center"/>
    </xf>
    <xf borderId="87" fillId="0" fontId="17" numFmtId="0" xfId="0" applyAlignment="1" applyBorder="1" applyFont="1">
      <alignment vertical="center"/>
    </xf>
    <xf borderId="43" fillId="0" fontId="1" numFmtId="0" xfId="0" applyAlignment="1" applyBorder="1" applyFont="1">
      <alignment horizontal="center" vertical="center"/>
    </xf>
    <xf borderId="44" fillId="0" fontId="8" numFmtId="0" xfId="0" applyAlignment="1" applyBorder="1" applyFont="1">
      <alignment horizontal="center" shrinkToFit="0" vertical="center" wrapText="1"/>
    </xf>
    <xf borderId="93" fillId="0" fontId="8" numFmtId="0" xfId="0" applyAlignment="1" applyBorder="1" applyFont="1">
      <alignment vertical="center"/>
    </xf>
    <xf borderId="27" fillId="0" fontId="8" numFmtId="0" xfId="0" applyAlignment="1" applyBorder="1" applyFont="1">
      <alignment horizontal="center" vertical="center"/>
    </xf>
    <xf borderId="44" fillId="0" fontId="1" numFmtId="0" xfId="0" applyAlignment="1" applyBorder="1" applyFont="1">
      <alignment horizontal="center"/>
    </xf>
    <xf borderId="16" fillId="0" fontId="8" numFmtId="0" xfId="0" applyAlignment="1" applyBorder="1" applyFont="1">
      <alignment vertical="center"/>
    </xf>
    <xf borderId="24" fillId="0" fontId="8" numFmtId="0" xfId="0" applyAlignment="1" applyBorder="1" applyFont="1">
      <alignment horizontal="center" vertical="center"/>
    </xf>
    <xf borderId="35" fillId="0" fontId="3" numFmtId="0" xfId="0" applyBorder="1" applyFont="1"/>
    <xf borderId="41" fillId="0" fontId="8" numFmtId="0" xfId="0" applyAlignment="1" applyBorder="1" applyFont="1">
      <alignment vertical="center"/>
    </xf>
    <xf borderId="55" fillId="0" fontId="8" numFmtId="0" xfId="0" applyAlignment="1" applyBorder="1" applyFont="1">
      <alignment horizontal="center" vertical="center"/>
    </xf>
    <xf borderId="94" fillId="0" fontId="3" numFmtId="0" xfId="0" applyBorder="1" applyFont="1"/>
    <xf borderId="65" fillId="16" fontId="8" numFmtId="0" xfId="0" applyAlignment="1" applyBorder="1" applyFill="1" applyFont="1">
      <alignment horizontal="center" shrinkToFit="0" vertical="center" wrapText="1"/>
    </xf>
    <xf borderId="17" fillId="16" fontId="8" numFmtId="0" xfId="0" applyAlignment="1" applyBorder="1" applyFont="1">
      <alignment horizontal="center" shrinkToFit="0" vertical="center" wrapText="1"/>
    </xf>
    <xf borderId="27" fillId="16" fontId="8" numFmtId="0" xfId="0" applyAlignment="1" applyBorder="1" applyFont="1">
      <alignment horizontal="center" shrinkToFit="0" vertical="center" wrapText="1"/>
    </xf>
    <xf borderId="20" fillId="0" fontId="8" numFmtId="0" xfId="0" applyAlignment="1" applyBorder="1" applyFont="1">
      <alignment horizontal="center" shrinkToFit="0" vertical="center" wrapText="1"/>
    </xf>
    <xf borderId="95" fillId="12" fontId="24" numFmtId="0" xfId="0" applyAlignment="1" applyBorder="1" applyFont="1">
      <alignment horizontal="center" shrinkToFit="0" vertical="center" wrapText="1"/>
    </xf>
    <xf borderId="96" fillId="14" fontId="24" numFmtId="0" xfId="0" applyAlignment="1" applyBorder="1" applyFont="1">
      <alignment horizontal="center" vertical="center"/>
    </xf>
    <xf borderId="96" fillId="13" fontId="24" numFmtId="0" xfId="0" applyAlignment="1" applyBorder="1" applyFont="1">
      <alignment horizontal="center" vertical="center"/>
    </xf>
    <xf borderId="48" fillId="6" fontId="24" numFmtId="0" xfId="0" applyAlignment="1" applyBorder="1" applyFont="1">
      <alignment horizontal="center" vertical="center"/>
    </xf>
    <xf borderId="43" fillId="16" fontId="8" numFmtId="0" xfId="0" applyAlignment="1" applyBorder="1" applyFont="1">
      <alignment horizontal="center" vertical="center"/>
    </xf>
    <xf borderId="48" fillId="16" fontId="8" numFmtId="0" xfId="0" applyAlignment="1" applyBorder="1" applyFont="1">
      <alignment horizontal="center" vertical="center"/>
    </xf>
    <xf borderId="97" fillId="0" fontId="3" numFmtId="0" xfId="0" applyBorder="1" applyFont="1"/>
    <xf borderId="98" fillId="16" fontId="8" numFmtId="0" xfId="0" applyAlignment="1" applyBorder="1" applyFont="1">
      <alignment horizontal="center" shrinkToFit="0" vertical="center" wrapText="1"/>
    </xf>
    <xf borderId="55" fillId="16" fontId="8" numFmtId="0" xfId="0" applyAlignment="1" applyBorder="1" applyFont="1">
      <alignment horizontal="center" shrinkToFit="0" vertical="center" wrapText="1"/>
    </xf>
    <xf borderId="99" fillId="0" fontId="3" numFmtId="0" xfId="0" applyBorder="1" applyFont="1"/>
    <xf borderId="100" fillId="0" fontId="3" numFmtId="0" xfId="0" applyBorder="1" applyFont="1"/>
    <xf borderId="101" fillId="0" fontId="3" numFmtId="0" xfId="0" applyBorder="1" applyFont="1"/>
    <xf borderId="102" fillId="0" fontId="3" numFmtId="0" xfId="0" applyBorder="1" applyFont="1"/>
    <xf borderId="0" fillId="0" fontId="1" numFmtId="0" xfId="0" applyAlignment="1" applyFont="1">
      <alignment shrinkToFit="0" vertical="center" wrapText="1"/>
    </xf>
    <xf borderId="103" fillId="0" fontId="1" numFmtId="0" xfId="0" applyAlignment="1" applyBorder="1" applyFont="1">
      <alignment shrinkToFit="0" wrapText="1"/>
    </xf>
    <xf borderId="104" fillId="0" fontId="1" numFmtId="0" xfId="0" applyAlignment="1" applyBorder="1" applyFont="1">
      <alignment shrinkToFit="0" wrapText="1"/>
    </xf>
    <xf borderId="26" fillId="0" fontId="1" numFmtId="0" xfId="0" applyAlignment="1" applyBorder="1" applyFont="1">
      <alignment shrinkToFit="0" wrapText="1"/>
    </xf>
    <xf borderId="16" fillId="0" fontId="1" numFmtId="0" xfId="0" applyBorder="1" applyFont="1"/>
    <xf borderId="16" fillId="0" fontId="1" numFmtId="0" xfId="0" applyAlignment="1" applyBorder="1" applyFont="1">
      <alignment shrinkToFit="0" wrapText="1"/>
    </xf>
    <xf borderId="102" fillId="0" fontId="1" numFmtId="0" xfId="0" applyBorder="1" applyFont="1"/>
    <xf borderId="100" fillId="0" fontId="1" numFmtId="0" xfId="0" applyBorder="1" applyFont="1"/>
    <xf borderId="31" fillId="0" fontId="1" numFmtId="0" xfId="0" applyBorder="1" applyFont="1"/>
    <xf borderId="36" fillId="0" fontId="1" numFmtId="0" xfId="0" applyBorder="1" applyFont="1"/>
    <xf borderId="36" fillId="15" fontId="23" numFmtId="0" xfId="0" applyAlignment="1" applyBorder="1" applyFont="1">
      <alignment horizontal="center"/>
    </xf>
    <xf borderId="16" fillId="0" fontId="8" numFmtId="0" xfId="0" applyBorder="1" applyFont="1"/>
    <xf borderId="16" fillId="0" fontId="8" numFmtId="0" xfId="0" applyAlignment="1" applyBorder="1" applyFont="1">
      <alignment horizontal="center"/>
    </xf>
    <xf borderId="16" fillId="0" fontId="1" numFmtId="9" xfId="0" applyAlignment="1" applyBorder="1" applyFont="1" applyNumberFormat="1">
      <alignment horizontal="right"/>
    </xf>
    <xf borderId="16" fillId="0" fontId="1" numFmtId="0" xfId="0" applyAlignment="1" applyBorder="1" applyFont="1">
      <alignment horizontal="right"/>
    </xf>
    <xf borderId="16" fillId="17" fontId="1" numFmtId="0" xfId="0" applyAlignment="1" applyBorder="1" applyFill="1" applyFont="1">
      <alignment horizontal="right"/>
    </xf>
    <xf borderId="16" fillId="18" fontId="25" numFmtId="0" xfId="0" applyAlignment="1" applyBorder="1" applyFill="1" applyFont="1">
      <alignment horizontal="center"/>
    </xf>
    <xf borderId="20" fillId="0" fontId="13" numFmtId="0" xfId="0" applyAlignment="1" applyBorder="1" applyFont="1">
      <alignment horizontal="center" vertical="center"/>
    </xf>
    <xf borderId="20" fillId="0" fontId="13" numFmtId="0" xfId="0" applyAlignment="1" applyBorder="1" applyFont="1">
      <alignment horizontal="center" shrinkToFit="0" vertical="center" wrapText="1"/>
    </xf>
    <xf borderId="16" fillId="0" fontId="13" numFmtId="0" xfId="0" applyAlignment="1" applyBorder="1" applyFont="1">
      <alignment horizontal="left" vertical="center"/>
    </xf>
    <xf borderId="16" fillId="0" fontId="26" numFmtId="0" xfId="0" applyAlignment="1" applyBorder="1" applyFont="1">
      <alignment horizontal="center" shrinkToFit="0" vertical="center" wrapText="1"/>
    </xf>
    <xf borderId="105" fillId="0" fontId="3" numFmtId="0" xfId="0" applyBorder="1" applyFont="1"/>
    <xf borderId="16" fillId="0" fontId="13" numFmtId="0" xfId="0" applyAlignment="1" applyBorder="1" applyFont="1">
      <alignment horizontal="center" vertical="center"/>
    </xf>
    <xf borderId="16" fillId="0" fontId="13" numFmtId="0" xfId="0" applyAlignment="1" applyBorder="1" applyFont="1">
      <alignment horizontal="left" shrinkToFit="0" vertical="center" wrapText="1"/>
    </xf>
    <xf borderId="16" fillId="0" fontId="27" numFmtId="0" xfId="0" applyAlignment="1" applyBorder="1" applyFont="1">
      <alignment horizontal="center" vertical="center"/>
    </xf>
    <xf borderId="16" fillId="0" fontId="10" numFmtId="0" xfId="0" applyBorder="1" applyFont="1"/>
    <xf borderId="16" fillId="0" fontId="10" numFmtId="0" xfId="0" applyAlignment="1" applyBorder="1" applyFont="1">
      <alignment vertical="center"/>
    </xf>
    <xf borderId="16" fillId="0" fontId="13" numFmtId="0" xfId="0" applyAlignment="1" applyBorder="1" applyFont="1">
      <alignment shrinkToFit="0" vertical="center" wrapText="1"/>
    </xf>
    <xf borderId="16" fillId="0" fontId="28" numFmtId="0" xfId="0" applyBorder="1" applyFont="1"/>
    <xf borderId="16" fillId="0" fontId="10" numFmtId="0" xfId="0" applyAlignment="1" applyBorder="1" applyFont="1">
      <alignment shrinkToFit="0" wrapText="1"/>
    </xf>
    <xf borderId="0" fillId="0" fontId="1" numFmtId="0" xfId="0" applyAlignment="1" applyFont="1">
      <alignment shrinkToFit="0" wrapText="1"/>
    </xf>
    <xf borderId="34" fillId="0" fontId="10" numFmtId="0" xfId="0" applyBorder="1" applyFont="1"/>
    <xf borderId="0" fillId="0" fontId="10" numFmtId="0" xfId="0" applyFont="1"/>
    <xf borderId="35" fillId="0" fontId="10" numFmtId="0" xfId="0" applyBorder="1" applyFont="1"/>
    <xf borderId="34" fillId="0" fontId="29" numFmtId="0" xfId="0" applyBorder="1" applyFont="1"/>
    <xf borderId="34" fillId="0" fontId="13" numFmtId="0" xfId="0" applyBorder="1" applyFont="1"/>
    <xf borderId="106" fillId="0" fontId="13" numFmtId="0" xfId="0" applyAlignment="1" applyBorder="1" applyFont="1">
      <alignment horizontal="center"/>
    </xf>
    <xf borderId="104" fillId="0" fontId="3" numFmtId="0" xfId="0" applyBorder="1" applyFont="1"/>
    <xf borderId="91" fillId="0" fontId="3" numFmtId="0" xfId="0" applyBorder="1" applyFont="1"/>
    <xf borderId="31" fillId="0" fontId="30" numFmtId="0" xfId="0" applyAlignment="1" applyBorder="1" applyFont="1">
      <alignment horizontal="center" shrinkToFit="0" vertical="center" wrapText="1"/>
    </xf>
    <xf borderId="16" fillId="0" fontId="30" numFmtId="0" xfId="0" applyAlignment="1" applyBorder="1" applyFont="1">
      <alignment horizontal="center" shrinkToFit="0" vertical="center" wrapText="1"/>
    </xf>
    <xf borderId="16" fillId="0" fontId="30" numFmtId="0" xfId="0" applyAlignment="1" applyBorder="1" applyFont="1">
      <alignment horizontal="center" shrinkToFit="0" wrapText="1"/>
    </xf>
    <xf borderId="36" fillId="0" fontId="30" numFmtId="0" xfId="0" applyAlignment="1" applyBorder="1" applyFont="1">
      <alignment horizontal="center" shrinkToFit="0" vertical="center" wrapText="1"/>
    </xf>
    <xf borderId="24" fillId="3" fontId="31" numFmtId="0" xfId="0" applyAlignment="1" applyBorder="1" applyFont="1">
      <alignment horizontal="center" shrinkToFit="0" vertical="center" wrapText="1"/>
    </xf>
    <xf borderId="31" fillId="3" fontId="10" numFmtId="0" xfId="0" applyAlignment="1" applyBorder="1" applyFont="1">
      <alignment horizontal="center" vertical="center"/>
    </xf>
    <xf borderId="16" fillId="3" fontId="10" numFmtId="0" xfId="0" applyAlignment="1" applyBorder="1" applyFont="1">
      <alignment horizontal="center" shrinkToFit="0" vertical="center" wrapText="1"/>
    </xf>
    <xf borderId="16" fillId="3" fontId="10" numFmtId="0" xfId="0" applyAlignment="1" applyBorder="1" applyFont="1">
      <alignment horizontal="center" vertical="center"/>
    </xf>
    <xf borderId="36" fillId="3" fontId="10" numFmtId="0" xfId="0" applyAlignment="1" applyBorder="1" applyFont="1">
      <alignment horizontal="center" shrinkToFit="0" vertical="center" wrapText="1"/>
    </xf>
    <xf borderId="107" fillId="13" fontId="10" numFmtId="0" xfId="0" applyAlignment="1" applyBorder="1" applyFont="1">
      <alignment horizontal="center" shrinkToFit="0" vertical="center" wrapText="1"/>
    </xf>
    <xf borderId="16" fillId="19" fontId="10" numFmtId="0" xfId="0" applyAlignment="1" applyBorder="1" applyFill="1" applyFont="1">
      <alignment shrinkToFit="0" wrapText="1"/>
    </xf>
    <xf borderId="31" fillId="0" fontId="10" numFmtId="0" xfId="0" applyAlignment="1" applyBorder="1" applyFont="1">
      <alignment horizontal="center" vertical="center"/>
    </xf>
    <xf borderId="16" fillId="0" fontId="10" numFmtId="0" xfId="0" applyAlignment="1" applyBorder="1" applyFont="1">
      <alignment horizontal="left" vertical="center"/>
    </xf>
    <xf borderId="16" fillId="18" fontId="10" numFmtId="0" xfId="0" applyAlignment="1" applyBorder="1" applyFont="1">
      <alignment shrinkToFit="0" vertical="center" wrapText="1"/>
    </xf>
    <xf borderId="16" fillId="0" fontId="10" numFmtId="0" xfId="0" applyAlignment="1" applyBorder="1" applyFont="1">
      <alignment horizontal="center" shrinkToFit="0" vertical="center" wrapText="1"/>
    </xf>
    <xf borderId="16" fillId="13" fontId="10" numFmtId="0" xfId="0" applyAlignment="1" applyBorder="1" applyFont="1">
      <alignment horizontal="center"/>
    </xf>
    <xf borderId="36" fillId="0" fontId="10" numFmtId="0" xfId="0" applyAlignment="1" applyBorder="1" applyFont="1">
      <alignment horizontal="center" shrinkToFit="0" vertical="center" wrapText="1"/>
    </xf>
    <xf borderId="0" fillId="0" fontId="10" numFmtId="0" xfId="0" applyAlignment="1" applyFont="1">
      <alignment horizontal="center"/>
    </xf>
    <xf borderId="16" fillId="4" fontId="10" numFmtId="0" xfId="0" applyAlignment="1" applyBorder="1" applyFont="1">
      <alignment shrinkToFit="0" wrapText="1"/>
    </xf>
    <xf borderId="24" fillId="0" fontId="10" numFmtId="0" xfId="0" applyAlignment="1" applyBorder="1" applyFont="1">
      <alignment horizontal="center" shrinkToFit="0" vertical="center" wrapText="1"/>
    </xf>
    <xf borderId="16" fillId="20" fontId="10" numFmtId="0" xfId="0" applyAlignment="1" applyBorder="1" applyFill="1" applyFont="1">
      <alignment shrinkToFit="0" vertical="center" wrapText="1"/>
    </xf>
    <xf borderId="16" fillId="13" fontId="10" numFmtId="0" xfId="0" applyAlignment="1" applyBorder="1" applyFont="1">
      <alignment horizontal="center" vertical="center"/>
    </xf>
    <xf borderId="16" fillId="0" fontId="10" numFmtId="0" xfId="0" applyAlignment="1" applyBorder="1" applyFont="1">
      <alignment horizontal="center" vertical="center"/>
    </xf>
    <xf borderId="16" fillId="21" fontId="10" numFmtId="0" xfId="0" applyAlignment="1" applyBorder="1" applyFill="1" applyFont="1">
      <alignment shrinkToFit="0" vertical="center" wrapText="1"/>
    </xf>
    <xf borderId="16" fillId="14" fontId="10" numFmtId="0" xfId="0" applyAlignment="1" applyBorder="1" applyFont="1">
      <alignment horizontal="center" vertical="center"/>
    </xf>
    <xf borderId="1" fillId="13" fontId="10" numFmtId="0" xfId="0" applyAlignment="1" applyBorder="1" applyFont="1">
      <alignment horizontal="center"/>
    </xf>
    <xf borderId="16" fillId="22" fontId="10" numFmtId="0" xfId="0" applyAlignment="1" applyBorder="1" applyFill="1" applyFont="1">
      <alignment shrinkToFit="0" vertical="center" wrapText="1"/>
    </xf>
    <xf borderId="16" fillId="16" fontId="10" numFmtId="0" xfId="0" applyAlignment="1" applyBorder="1" applyFont="1">
      <alignment shrinkToFit="0" vertical="center" wrapText="1"/>
    </xf>
    <xf borderId="16" fillId="0" fontId="10" numFmtId="0" xfId="0" applyAlignment="1" applyBorder="1" applyFont="1">
      <alignment shrinkToFit="0" vertical="center" wrapText="1"/>
    </xf>
    <xf borderId="41" fillId="0" fontId="32" numFmtId="0" xfId="0" applyBorder="1" applyFont="1"/>
    <xf borderId="41" fillId="0" fontId="32" numFmtId="0" xfId="0" applyAlignment="1" applyBorder="1" applyFont="1">
      <alignment horizontal="center"/>
    </xf>
    <xf borderId="41" fillId="23" fontId="13" numFmtId="0" xfId="0" applyAlignment="1" applyBorder="1" applyFill="1" applyFont="1">
      <alignment horizontal="center" shrinkToFit="0" vertical="center" wrapText="1"/>
    </xf>
    <xf borderId="108" fillId="0" fontId="10" numFmtId="0" xfId="0" applyBorder="1" applyFont="1"/>
    <xf borderId="20" fillId="0" fontId="10" numFmtId="0" xfId="0" applyBorder="1" applyFont="1"/>
    <xf borderId="20" fillId="0" fontId="10" numFmtId="0" xfId="0" applyAlignment="1" applyBorder="1" applyFont="1">
      <alignment horizontal="center"/>
    </xf>
    <xf borderId="20" fillId="0" fontId="10" numFmtId="0" xfId="0" applyAlignment="1" applyBorder="1" applyFont="1">
      <alignment horizontal="center" shrinkToFit="0" vertical="center" wrapText="1"/>
    </xf>
    <xf borderId="109" fillId="0" fontId="10" numFmtId="0" xfId="0" applyAlignment="1" applyBorder="1" applyFont="1">
      <alignment horizontal="center" shrinkToFit="0" vertical="center" wrapText="1"/>
    </xf>
    <xf borderId="1" fillId="4" fontId="10" numFmtId="9" xfId="0" applyBorder="1" applyFont="1" applyNumberFormat="1"/>
    <xf borderId="1" fillId="4" fontId="13" numFmtId="0" xfId="0" applyBorder="1" applyFont="1"/>
    <xf borderId="0" fillId="0" fontId="10" numFmtId="0" xfId="0" applyAlignment="1" applyFont="1">
      <alignment horizontal="left"/>
    </xf>
    <xf borderId="10" fillId="8" fontId="13" numFmtId="0" xfId="0" applyAlignment="1" applyBorder="1" applyFont="1">
      <alignment horizontal="center" vertical="center"/>
    </xf>
    <xf borderId="110" fillId="8" fontId="13" numFmtId="0" xfId="0" applyAlignment="1" applyBorder="1" applyFont="1">
      <alignment horizontal="center" shrinkToFit="0" vertical="center" wrapText="1"/>
    </xf>
    <xf borderId="111" fillId="0" fontId="3" numFmtId="0" xfId="0" applyBorder="1" applyFont="1"/>
    <xf borderId="112" fillId="4" fontId="14" numFmtId="0" xfId="0" applyAlignment="1" applyBorder="1" applyFont="1">
      <alignment horizontal="right" shrinkToFit="0" vertical="center" wrapText="1"/>
    </xf>
    <xf borderId="113" fillId="0" fontId="3" numFmtId="0" xfId="0" applyBorder="1" applyFont="1"/>
    <xf borderId="114" fillId="0" fontId="3" numFmtId="0" xfId="0" applyBorder="1" applyFont="1"/>
    <xf borderId="24" fillId="0" fontId="13" numFmtId="0" xfId="0" applyAlignment="1" applyBorder="1" applyFont="1">
      <alignment horizontal="center" shrinkToFit="0" vertical="center" wrapText="1"/>
    </xf>
    <xf borderId="1" fillId="4" fontId="13" numFmtId="0" xfId="0" applyAlignment="1" applyBorder="1" applyFont="1">
      <alignment shrinkToFit="0" vertical="center" wrapText="1"/>
    </xf>
    <xf borderId="0" fillId="0" fontId="33" numFmtId="0" xfId="0" applyFont="1"/>
    <xf borderId="0" fillId="0" fontId="34" numFmtId="0" xfId="0" applyFont="1"/>
    <xf borderId="1" fillId="4" fontId="34" numFmtId="0" xfId="0" applyBorder="1" applyFont="1"/>
    <xf borderId="104" fillId="0" fontId="33" numFmtId="0" xfId="0" applyAlignment="1" applyBorder="1" applyFont="1">
      <alignment horizontal="center"/>
    </xf>
    <xf borderId="24" fillId="24" fontId="33" numFmtId="0" xfId="0" applyAlignment="1" applyBorder="1" applyFill="1" applyFont="1">
      <alignment horizontal="center" shrinkToFit="0" wrapText="1"/>
    </xf>
    <xf borderId="16" fillId="3" fontId="33" numFmtId="0" xfId="0" applyAlignment="1" applyBorder="1" applyFont="1">
      <alignment horizontal="center"/>
    </xf>
    <xf borderId="1" fillId="4" fontId="35" numFmtId="0" xfId="0" applyAlignment="1" applyBorder="1" applyFont="1">
      <alignment horizontal="center"/>
    </xf>
    <xf borderId="16" fillId="0" fontId="32" numFmtId="0" xfId="0" applyBorder="1" applyFont="1"/>
    <xf borderId="16" fillId="0" fontId="32" numFmtId="0" xfId="0" applyAlignment="1" applyBorder="1" applyFont="1">
      <alignment horizontal="center"/>
    </xf>
    <xf borderId="1" fillId="4" fontId="34" numFmtId="0" xfId="0" applyAlignment="1" applyBorder="1" applyFont="1">
      <alignment horizontal="center"/>
    </xf>
    <xf borderId="16" fillId="3" fontId="33" numFmtId="0" xfId="0" applyBorder="1" applyFont="1"/>
    <xf borderId="1" fillId="4" fontId="35" numFmtId="0" xfId="0" applyBorder="1" applyFont="1"/>
    <xf borderId="115" fillId="0" fontId="34" numFmtId="0" xfId="0" applyBorder="1" applyFont="1"/>
    <xf borderId="116" fillId="0" fontId="34" numFmtId="0" xfId="0" applyAlignment="1" applyBorder="1" applyFont="1">
      <alignment horizontal="center"/>
    </xf>
    <xf borderId="0" fillId="0" fontId="34" numFmtId="0" xfId="0" applyAlignment="1" applyFont="1">
      <alignment horizontal="center"/>
    </xf>
    <xf borderId="24" fillId="3" fontId="33" numFmtId="0" xfId="0" applyAlignment="1" applyBorder="1" applyFont="1">
      <alignment horizontal="left" shrinkToFit="0" wrapText="1"/>
    </xf>
    <xf borderId="16" fillId="0" fontId="34" numFmtId="0" xfId="0" applyBorder="1" applyFont="1"/>
    <xf borderId="1" fillId="4" fontId="36" numFmtId="0" xfId="0" applyBorder="1" applyFont="1"/>
    <xf borderId="20" fillId="0" fontId="34" numFmtId="0" xfId="0" applyAlignment="1" applyBorder="1" applyFont="1">
      <alignment horizontal="center"/>
    </xf>
    <xf borderId="16" fillId="25" fontId="34" numFmtId="0" xfId="0" applyAlignment="1" applyBorder="1" applyFill="1" applyFont="1">
      <alignment horizontal="center"/>
    </xf>
    <xf borderId="16" fillId="20" fontId="34" numFmtId="0" xfId="0" applyAlignment="1" applyBorder="1" applyFont="1">
      <alignment horizontal="center"/>
    </xf>
    <xf borderId="20" fillId="20" fontId="34" numFmtId="0" xfId="0" applyAlignment="1" applyBorder="1" applyFont="1">
      <alignment horizontal="center"/>
    </xf>
    <xf borderId="24" fillId="25" fontId="34" numFmtId="0" xfId="0" applyAlignment="1" applyBorder="1" applyFont="1">
      <alignment horizontal="center"/>
    </xf>
    <xf borderId="24" fillId="20" fontId="34" numFmtId="0" xfId="0" applyAlignment="1" applyBorder="1" applyFont="1">
      <alignment horizontal="center"/>
    </xf>
    <xf borderId="16" fillId="0" fontId="33" numFmtId="0" xfId="0" applyAlignment="1" applyBorder="1" applyFont="1">
      <alignment horizontal="center" vertical="center"/>
    </xf>
    <xf borderId="16" fillId="0" fontId="33" numFmtId="0" xfId="0" applyAlignment="1" applyBorder="1" applyFont="1">
      <alignment horizontal="center" shrinkToFit="0" vertical="center" wrapText="1"/>
    </xf>
    <xf borderId="16" fillId="26" fontId="33" numFmtId="0" xfId="0" applyAlignment="1" applyBorder="1" applyFill="1" applyFont="1">
      <alignment horizontal="center" shrinkToFit="0" vertical="center" wrapText="1"/>
    </xf>
    <xf borderId="16" fillId="20" fontId="33" numFmtId="0" xfId="0" applyAlignment="1" applyBorder="1" applyFont="1">
      <alignment horizontal="center" shrinkToFit="0" vertical="center" wrapText="1"/>
    </xf>
    <xf borderId="0" fillId="0" fontId="32" numFmtId="0" xfId="0" applyFont="1"/>
    <xf borderId="16" fillId="18" fontId="10" numFmtId="0" xfId="0" applyAlignment="1" applyBorder="1" applyFont="1">
      <alignment horizontal="center"/>
    </xf>
    <xf borderId="16" fillId="18" fontId="25" numFmtId="9" xfId="0" applyAlignment="1" applyBorder="1" applyFont="1" applyNumberFormat="1">
      <alignment horizontal="center" shrinkToFit="0" wrapText="1"/>
    </xf>
    <xf borderId="16" fillId="27" fontId="25" numFmtId="9" xfId="0" applyAlignment="1" applyBorder="1" applyFill="1" applyFont="1" applyNumberFormat="1">
      <alignment horizontal="center" shrinkToFit="0" wrapText="1"/>
    </xf>
    <xf borderId="16" fillId="18" fontId="25" numFmtId="10" xfId="0" applyAlignment="1" applyBorder="1" applyFont="1" applyNumberFormat="1">
      <alignment horizontal="center" shrinkToFit="0" vertical="center" wrapText="1"/>
    </xf>
    <xf borderId="16" fillId="18" fontId="10" numFmtId="0" xfId="0" applyAlignment="1" applyBorder="1" applyFont="1">
      <alignment horizontal="center" shrinkToFit="0" vertical="center" wrapText="1"/>
    </xf>
    <xf borderId="16" fillId="18" fontId="10" numFmtId="0" xfId="0" applyAlignment="1" applyBorder="1" applyFont="1">
      <alignment horizontal="center" shrinkToFit="0" wrapText="1"/>
    </xf>
    <xf borderId="16" fillId="26" fontId="32" numFmtId="0" xfId="0" applyAlignment="1" applyBorder="1" applyFont="1">
      <alignment horizontal="center"/>
    </xf>
    <xf borderId="16" fillId="0" fontId="32" numFmtId="165" xfId="0" applyAlignment="1" applyBorder="1" applyFont="1" applyNumberFormat="1">
      <alignment horizontal="center"/>
    </xf>
    <xf borderId="16" fillId="0" fontId="32" numFmtId="165" xfId="0" applyAlignment="1" applyBorder="1" applyFont="1" applyNumberFormat="1">
      <alignment horizontal="center" shrinkToFit="0" wrapText="1"/>
    </xf>
    <xf borderId="16" fillId="20" fontId="32" numFmtId="1" xfId="0" applyAlignment="1" applyBorder="1" applyFont="1" applyNumberFormat="1">
      <alignment horizontal="center" shrinkToFit="0" wrapText="1"/>
    </xf>
    <xf borderId="16" fillId="0" fontId="32" numFmtId="1" xfId="0" applyAlignment="1" applyBorder="1" applyFont="1" applyNumberFormat="1">
      <alignment horizontal="center" shrinkToFit="0" wrapText="1"/>
    </xf>
    <xf borderId="24" fillId="0" fontId="32" numFmtId="0" xfId="0" applyBorder="1" applyFont="1"/>
    <xf borderId="25" fillId="0" fontId="32" numFmtId="0" xfId="0" applyBorder="1" applyFont="1"/>
    <xf borderId="26" fillId="0" fontId="33" numFmtId="0" xfId="0" applyBorder="1" applyFont="1"/>
    <xf borderId="16" fillId="0" fontId="33" numFmtId="1" xfId="0" applyAlignment="1" applyBorder="1" applyFont="1" applyNumberFormat="1">
      <alignment horizontal="center"/>
    </xf>
    <xf borderId="1" fillId="4" fontId="32" numFmtId="0" xfId="0" applyBorder="1" applyFont="1"/>
    <xf borderId="16" fillId="0" fontId="34" numFmtId="1" xfId="0" applyBorder="1" applyFont="1" applyNumberFormat="1"/>
    <xf borderId="16" fillId="3" fontId="33" numFmtId="0" xfId="0" applyAlignment="1" applyBorder="1" applyFont="1">
      <alignment shrinkToFit="0" wrapText="1"/>
    </xf>
    <xf borderId="17" fillId="28" fontId="33" numFmtId="0" xfId="0" applyAlignment="1" applyBorder="1" applyFill="1" applyFont="1">
      <alignment horizontal="left" shrinkToFit="0" wrapText="1"/>
    </xf>
    <xf borderId="36" fillId="0" fontId="8" numFmtId="0" xfId="0" applyAlignment="1" applyBorder="1" applyFont="1">
      <alignment horizontal="center"/>
    </xf>
    <xf borderId="31" fillId="3" fontId="33" numFmtId="0" xfId="0" applyAlignment="1" applyBorder="1" applyFont="1">
      <alignment shrinkToFit="0" wrapText="1"/>
    </xf>
    <xf borderId="36" fillId="4" fontId="34" numFmtId="0" xfId="0" applyBorder="1" applyFont="1"/>
    <xf borderId="36" fillId="4" fontId="34" numFmtId="1" xfId="0" applyBorder="1" applyFont="1" applyNumberFormat="1"/>
    <xf borderId="36" fillId="0" fontId="34" numFmtId="1" xfId="0" applyBorder="1" applyFont="1" applyNumberFormat="1"/>
    <xf borderId="1" fillId="13" fontId="34" numFmtId="166" xfId="0" applyBorder="1" applyFont="1" applyNumberFormat="1"/>
    <xf borderId="117" fillId="3" fontId="33" numFmtId="0" xfId="0" applyAlignment="1" applyBorder="1" applyFont="1">
      <alignment shrinkToFit="0" wrapText="1"/>
    </xf>
    <xf borderId="12" fillId="29" fontId="37" numFmtId="0" xfId="0" applyAlignment="1" applyBorder="1" applyFill="1" applyFont="1">
      <alignment horizontal="center"/>
    </xf>
    <xf borderId="78" fillId="3" fontId="38" numFmtId="0" xfId="0" applyAlignment="1" applyBorder="1" applyFont="1">
      <alignment horizontal="center" shrinkToFit="0" vertical="center" wrapText="1"/>
    </xf>
    <xf borderId="118" fillId="3" fontId="39" numFmtId="0" xfId="0" applyAlignment="1" applyBorder="1" applyFont="1">
      <alignment horizontal="center" shrinkToFit="0" vertical="center" wrapText="1"/>
    </xf>
    <xf borderId="119" fillId="3" fontId="39" numFmtId="0" xfId="0" applyAlignment="1" applyBorder="1" applyFont="1">
      <alignment horizontal="center" shrinkToFit="0" vertical="center" wrapText="1"/>
    </xf>
    <xf borderId="120" fillId="3" fontId="39" numFmtId="0" xfId="0" applyAlignment="1" applyBorder="1" applyFont="1">
      <alignment horizontal="center" shrinkToFit="0" vertical="center" wrapText="1"/>
    </xf>
    <xf borderId="17" fillId="3" fontId="39" numFmtId="0" xfId="0" applyAlignment="1" applyBorder="1" applyFont="1">
      <alignment horizontal="center" shrinkToFit="0" vertical="center" wrapText="1"/>
    </xf>
    <xf borderId="121" fillId="3" fontId="39" numFmtId="0" xfId="0" applyAlignment="1" applyBorder="1" applyFont="1">
      <alignment horizontal="center" vertical="center"/>
    </xf>
    <xf borderId="78" fillId="3" fontId="39" numFmtId="0" xfId="0" applyAlignment="1" applyBorder="1" applyFont="1">
      <alignment horizontal="center" shrinkToFit="0" vertical="center" wrapText="1"/>
    </xf>
    <xf borderId="1" fillId="4" fontId="40" numFmtId="0" xfId="0" applyAlignment="1" applyBorder="1" applyFont="1">
      <alignment horizontal="center" vertical="center"/>
    </xf>
    <xf borderId="0" fillId="0" fontId="40" numFmtId="0" xfId="0" applyAlignment="1" applyFont="1">
      <alignment horizontal="center" vertical="center"/>
    </xf>
    <xf borderId="122" fillId="0" fontId="1" numFmtId="0" xfId="0" applyBorder="1" applyFont="1"/>
    <xf borderId="38" fillId="0" fontId="1" numFmtId="0" xfId="0" applyBorder="1" applyFont="1"/>
    <xf borderId="105" fillId="0" fontId="1" numFmtId="0" xfId="0" applyBorder="1" applyFont="1"/>
    <xf borderId="51" fillId="0" fontId="1" numFmtId="0" xfId="0" applyBorder="1" applyFont="1"/>
    <xf borderId="123" fillId="23" fontId="38" numFmtId="0" xfId="0" applyAlignment="1" applyBorder="1" applyFont="1">
      <alignment horizontal="center" shrinkToFit="0" textRotation="90" vertical="center" wrapText="1"/>
    </xf>
    <xf borderId="19" fillId="23" fontId="38" numFmtId="0" xfId="0" applyAlignment="1" applyBorder="1" applyFont="1">
      <alignment horizontal="center" shrinkToFit="0" textRotation="90" vertical="center" wrapText="1"/>
    </xf>
    <xf borderId="124" fillId="23" fontId="38" numFmtId="0" xfId="0" applyAlignment="1" applyBorder="1" applyFont="1">
      <alignment horizontal="center" shrinkToFit="0" textRotation="90" vertical="center" wrapText="1"/>
    </xf>
    <xf borderId="2" fillId="3" fontId="39" numFmtId="0" xfId="0" applyAlignment="1" applyBorder="1" applyFont="1">
      <alignment horizontal="center" vertical="center"/>
    </xf>
    <xf borderId="125" fillId="3" fontId="39" numFmtId="0" xfId="0" applyAlignment="1" applyBorder="1" applyFont="1">
      <alignment horizontal="center" shrinkToFit="0" vertical="center" wrapText="1"/>
    </xf>
    <xf borderId="97" fillId="0" fontId="1" numFmtId="0" xfId="0" applyBorder="1" applyFont="1"/>
    <xf borderId="39" fillId="0" fontId="1" numFmtId="0" xfId="0" applyBorder="1" applyFont="1"/>
    <xf borderId="50" fillId="0" fontId="1" numFmtId="0" xfId="0" applyBorder="1" applyFont="1"/>
    <xf borderId="49" fillId="0" fontId="1" numFmtId="0" xfId="0" applyBorder="1" applyFont="1"/>
    <xf borderId="125" fillId="3" fontId="39" numFmtId="17" xfId="0" applyAlignment="1" applyBorder="1" applyFont="1" applyNumberFormat="1">
      <alignment horizontal="center" shrinkToFit="0" textRotation="90" vertical="center" wrapText="1"/>
    </xf>
    <xf borderId="126" fillId="3" fontId="39" numFmtId="0" xfId="0" applyAlignment="1" applyBorder="1" applyFont="1">
      <alignment horizontal="center" shrinkToFit="0" textRotation="90" vertical="center" wrapText="1"/>
    </xf>
    <xf borderId="127" fillId="3" fontId="39" numFmtId="0" xfId="0" applyAlignment="1" applyBorder="1" applyFont="1">
      <alignment horizontal="center" shrinkToFit="0" textRotation="90" vertical="center" wrapText="1"/>
    </xf>
    <xf borderId="128" fillId="3" fontId="39" numFmtId="0" xfId="0" applyAlignment="1" applyBorder="1" applyFont="1">
      <alignment horizontal="center" shrinkToFit="0" textRotation="90" vertical="center" wrapText="1"/>
    </xf>
    <xf borderId="125" fillId="3" fontId="39" numFmtId="0" xfId="0" applyAlignment="1" applyBorder="1" applyFont="1">
      <alignment horizontal="center" shrinkToFit="0" textRotation="90" vertical="center" wrapText="1"/>
    </xf>
    <xf borderId="129" fillId="3" fontId="39" numFmtId="0" xfId="0" applyAlignment="1" applyBorder="1" applyFont="1">
      <alignment horizontal="center" shrinkToFit="0" textRotation="90" vertical="center" wrapText="1"/>
    </xf>
    <xf borderId="130" fillId="23" fontId="41" numFmtId="0" xfId="0" applyAlignment="1" applyBorder="1" applyFont="1">
      <alignment horizontal="center" shrinkToFit="0" vertical="top" wrapText="1"/>
    </xf>
    <xf borderId="131" fillId="0" fontId="3" numFmtId="0" xfId="0" applyBorder="1" applyFont="1"/>
    <xf borderId="132" fillId="0" fontId="1" numFmtId="0" xfId="0" applyBorder="1" applyFont="1"/>
    <xf borderId="40" fillId="0" fontId="1" numFmtId="0" xfId="0" applyBorder="1" applyFont="1"/>
    <xf borderId="133" fillId="0" fontId="1" numFmtId="0" xfId="0" applyBorder="1" applyFont="1"/>
    <xf borderId="57" fillId="0" fontId="1" numFmtId="0" xfId="0" applyBorder="1" applyFont="1"/>
    <xf borderId="52" fillId="0" fontId="1" numFmtId="0" xfId="0" applyBorder="1" applyFont="1"/>
    <xf borderId="134" fillId="3" fontId="39" numFmtId="0" xfId="0" applyAlignment="1" applyBorder="1" applyFont="1">
      <alignment horizontal="center" shrinkToFit="0" vertical="center" wrapText="1"/>
    </xf>
    <xf borderId="0" fillId="0" fontId="40" numFmtId="0" xfId="0" applyAlignment="1" applyFont="1">
      <alignment horizontal="left" vertical="top"/>
    </xf>
    <xf borderId="16" fillId="0" fontId="42" numFmtId="0" xfId="0" applyAlignment="1" applyBorder="1" applyFont="1">
      <alignment horizontal="center" vertical="center"/>
    </xf>
    <xf borderId="26" fillId="0" fontId="42" numFmtId="0" xfId="0" applyAlignment="1" applyBorder="1" applyFont="1">
      <alignment horizontal="left" shrinkToFit="0" vertical="center" wrapText="1"/>
    </xf>
    <xf borderId="16" fillId="0" fontId="42" numFmtId="0" xfId="0" applyAlignment="1" applyBorder="1" applyFont="1">
      <alignment horizontal="left" shrinkToFit="0" vertical="center" wrapText="1"/>
    </xf>
    <xf borderId="24" fillId="0" fontId="42" numFmtId="0" xfId="0" applyAlignment="1" applyBorder="1" applyFont="1">
      <alignment horizontal="left" shrinkToFit="0" vertical="center" wrapText="1"/>
    </xf>
    <xf borderId="135" fillId="0" fontId="42" numFmtId="0" xfId="0" applyAlignment="1" applyBorder="1" applyFont="1">
      <alignment horizontal="center" vertical="center"/>
    </xf>
    <xf borderId="93" fillId="0" fontId="42" numFmtId="0" xfId="0" applyAlignment="1" applyBorder="1" applyFont="1">
      <alignment horizontal="center" vertical="center"/>
    </xf>
    <xf borderId="136" fillId="0" fontId="42" numFmtId="0" xfId="0" applyAlignment="1" applyBorder="1" applyFont="1">
      <alignment horizontal="center" vertical="center"/>
    </xf>
    <xf borderId="31" fillId="6" fontId="42" numFmtId="0" xfId="0" applyAlignment="1" applyBorder="1" applyFont="1">
      <alignment horizontal="left" vertical="top"/>
    </xf>
    <xf borderId="31" fillId="0" fontId="42" numFmtId="0" xfId="0" applyAlignment="1" applyBorder="1" applyFont="1">
      <alignment horizontal="left" vertical="top"/>
    </xf>
    <xf borderId="16" fillId="0" fontId="42" numFmtId="0" xfId="0" applyAlignment="1" applyBorder="1" applyFont="1">
      <alignment horizontal="left" vertical="top"/>
    </xf>
    <xf borderId="16" fillId="6" fontId="42" numFmtId="0" xfId="0" applyAlignment="1" applyBorder="1" applyFont="1">
      <alignment horizontal="left" vertical="top"/>
    </xf>
    <xf borderId="16" fillId="30" fontId="42" numFmtId="0" xfId="0" applyAlignment="1" applyBorder="1" applyFill="1" applyFont="1">
      <alignment horizontal="left" vertical="top"/>
    </xf>
    <xf borderId="36" fillId="25" fontId="42" numFmtId="0" xfId="0" applyAlignment="1" applyBorder="1" applyFont="1">
      <alignment horizontal="left" vertical="top"/>
    </xf>
    <xf borderId="137" fillId="0" fontId="42" numFmtId="0" xfId="0" applyAlignment="1" applyBorder="1" applyFont="1">
      <alignment horizontal="left" shrinkToFit="0" vertical="center" wrapText="1"/>
    </xf>
    <xf borderId="31" fillId="0" fontId="42" numFmtId="0" xfId="0" applyAlignment="1" applyBorder="1" applyFont="1">
      <alignment horizontal="center" vertical="center"/>
    </xf>
    <xf borderId="36" fillId="0" fontId="42" numFmtId="0" xfId="0" applyAlignment="1" applyBorder="1" applyFont="1">
      <alignment horizontal="center" vertical="center"/>
    </xf>
    <xf borderId="16" fillId="25" fontId="42" numFmtId="0" xfId="0" applyAlignment="1" applyBorder="1" applyFont="1">
      <alignment horizontal="left" vertical="top"/>
    </xf>
    <xf borderId="36" fillId="0" fontId="42" numFmtId="0" xfId="0" applyAlignment="1" applyBorder="1" applyFont="1">
      <alignment horizontal="left" vertical="top"/>
    </xf>
    <xf borderId="138" fillId="6" fontId="42" numFmtId="0" xfId="0" applyAlignment="1" applyBorder="1" applyFont="1">
      <alignment horizontal="left" shrinkToFit="0" vertical="center" wrapText="1"/>
    </xf>
    <xf borderId="109" fillId="0" fontId="42" numFmtId="0" xfId="0" applyAlignment="1" applyBorder="1" applyFont="1">
      <alignment horizontal="left" shrinkToFit="0" vertical="center" wrapText="1"/>
    </xf>
    <xf borderId="138" fillId="6" fontId="42" numFmtId="0" xfId="0" applyAlignment="1" applyBorder="1" applyFont="1">
      <alignment horizontal="left" vertical="center"/>
    </xf>
    <xf borderId="16" fillId="6" fontId="43" numFmtId="0" xfId="0" applyAlignment="1" applyBorder="1" applyFont="1">
      <alignment horizontal="left" vertical="top"/>
    </xf>
    <xf borderId="16" fillId="0" fontId="42" numFmtId="0" xfId="0" applyAlignment="1" applyBorder="1" applyFont="1">
      <alignment horizontal="left" readingOrder="0" vertical="top"/>
    </xf>
    <xf borderId="1" fillId="6" fontId="42" numFmtId="0" xfId="0" applyAlignment="1" applyBorder="1" applyFont="1">
      <alignment horizontal="left" shrinkToFit="0" vertical="center" wrapText="1"/>
    </xf>
    <xf borderId="26" fillId="0" fontId="42" numFmtId="0" xfId="0" applyAlignment="1" applyBorder="1" applyFont="1">
      <alignment horizontal="left" vertical="center"/>
    </xf>
    <xf borderId="16" fillId="4" fontId="43" numFmtId="0" xfId="0" applyAlignment="1" applyBorder="1" applyFont="1">
      <alignment horizontal="center" vertical="center"/>
    </xf>
    <xf borderId="36" fillId="4" fontId="43" numFmtId="0" xfId="0" applyAlignment="1" applyBorder="1" applyFont="1">
      <alignment horizontal="center" vertical="center"/>
    </xf>
    <xf borderId="31" fillId="4" fontId="43" numFmtId="0" xfId="0" applyAlignment="1" applyBorder="1" applyFont="1">
      <alignment horizontal="left" vertical="top"/>
    </xf>
    <xf borderId="16" fillId="4" fontId="43" numFmtId="0" xfId="0" applyAlignment="1" applyBorder="1" applyFont="1">
      <alignment horizontal="left" vertical="top"/>
    </xf>
    <xf borderId="16" fillId="4" fontId="43" numFmtId="0" xfId="0" applyAlignment="1" applyBorder="1" applyFont="1">
      <alignment horizontal="left" readingOrder="0" vertical="top"/>
    </xf>
    <xf borderId="16" fillId="25" fontId="43" numFmtId="0" xfId="0" applyAlignment="1" applyBorder="1" applyFont="1">
      <alignment horizontal="left" vertical="top"/>
    </xf>
    <xf borderId="16" fillId="25" fontId="44" numFmtId="0" xfId="0" applyAlignment="1" applyBorder="1" applyFont="1">
      <alignment horizontal="left" shrinkToFit="0" vertical="top" wrapText="1"/>
    </xf>
    <xf borderId="36" fillId="4" fontId="43" numFmtId="0" xfId="0" applyAlignment="1" applyBorder="1" applyFont="1">
      <alignment horizontal="left" vertical="top"/>
    </xf>
    <xf borderId="138" fillId="4" fontId="42" numFmtId="0" xfId="0" applyAlignment="1" applyBorder="1" applyFont="1">
      <alignment horizontal="left" readingOrder="0" shrinkToFit="0" vertical="center" wrapText="1"/>
    </xf>
    <xf borderId="123" fillId="4" fontId="43" numFmtId="0" xfId="0" applyAlignment="1" applyBorder="1" applyFont="1">
      <alignment horizontal="left" shrinkToFit="0" vertical="center" wrapText="1"/>
    </xf>
    <xf borderId="16" fillId="4" fontId="44" numFmtId="0" xfId="0" applyAlignment="1" applyBorder="1" applyFont="1">
      <alignment horizontal="left" shrinkToFit="0" vertical="top" wrapText="1"/>
    </xf>
    <xf borderId="138" fillId="4" fontId="43" numFmtId="0" xfId="0" applyAlignment="1" applyBorder="1" applyFont="1">
      <alignment horizontal="left" shrinkToFit="0" vertical="center" wrapText="1"/>
    </xf>
    <xf borderId="1" fillId="6" fontId="42" numFmtId="0" xfId="0" applyAlignment="1" applyBorder="1" applyFont="1">
      <alignment vertical="center"/>
    </xf>
    <xf borderId="16" fillId="4" fontId="42" numFmtId="0" xfId="0" applyAlignment="1" applyBorder="1" applyFont="1">
      <alignment horizontal="left" shrinkToFit="0" vertical="center" wrapText="1"/>
    </xf>
    <xf borderId="16" fillId="6" fontId="42" numFmtId="0" xfId="0" applyAlignment="1" applyBorder="1" applyFont="1">
      <alignment horizontal="left" shrinkToFit="0" vertical="center" wrapText="1"/>
    </xf>
    <xf borderId="19" fillId="4" fontId="43" numFmtId="0" xfId="0" applyAlignment="1" applyBorder="1" applyFont="1">
      <alignment horizontal="center" vertical="center"/>
    </xf>
    <xf borderId="139" fillId="4" fontId="43" numFmtId="0" xfId="0" applyAlignment="1" applyBorder="1" applyFont="1">
      <alignment horizontal="center" vertical="center"/>
    </xf>
    <xf borderId="140" fillId="4" fontId="43" numFmtId="0" xfId="0" applyAlignment="1" applyBorder="1" applyFont="1">
      <alignment horizontal="left" vertical="top"/>
    </xf>
    <xf borderId="20" fillId="0" fontId="43" numFmtId="0" xfId="0" applyAlignment="1" applyBorder="1" applyFont="1">
      <alignment horizontal="left" vertical="top"/>
    </xf>
    <xf borderId="16" fillId="0" fontId="43" numFmtId="0" xfId="0" applyAlignment="1" applyBorder="1" applyFont="1">
      <alignment horizontal="left" vertical="top"/>
    </xf>
    <xf borderId="16" fillId="4" fontId="44" numFmtId="0" xfId="0" applyAlignment="1" applyBorder="1" applyFont="1">
      <alignment horizontal="left" readingOrder="0" shrinkToFit="0" vertical="top" wrapText="1"/>
    </xf>
    <xf borderId="138" fillId="6" fontId="42" numFmtId="0" xfId="0" applyAlignment="1" applyBorder="1" applyFont="1">
      <alignment horizontal="left" readingOrder="0" shrinkToFit="0" vertical="center" wrapText="1"/>
    </xf>
    <xf borderId="141" fillId="4" fontId="43" numFmtId="0" xfId="0" applyAlignment="1" applyBorder="1" applyFont="1">
      <alignment horizontal="left" shrinkToFit="0" vertical="center" wrapText="1"/>
    </xf>
    <xf borderId="19" fillId="4" fontId="43" numFmtId="0" xfId="0" applyAlignment="1" applyBorder="1" applyFont="1">
      <alignment horizontal="left" vertical="top"/>
    </xf>
    <xf borderId="16" fillId="13" fontId="43" numFmtId="0" xfId="0" applyAlignment="1" applyBorder="1" applyFont="1">
      <alignment horizontal="left" vertical="top"/>
    </xf>
    <xf borderId="138" fillId="4" fontId="42" numFmtId="0" xfId="0" applyAlignment="1" applyBorder="1" applyFont="1">
      <alignment horizontal="left" vertical="center"/>
    </xf>
    <xf borderId="138" fillId="4" fontId="43" numFmtId="0" xfId="0" applyAlignment="1" applyBorder="1" applyFont="1">
      <alignment horizontal="left" vertical="center"/>
    </xf>
    <xf borderId="124" fillId="4" fontId="43" numFmtId="0" xfId="0" applyAlignment="1" applyBorder="1" applyFont="1">
      <alignment horizontal="left" vertical="top"/>
    </xf>
    <xf borderId="36" fillId="0" fontId="43" numFmtId="0" xfId="0" applyAlignment="1" applyBorder="1" applyFont="1">
      <alignment horizontal="left" vertical="top"/>
    </xf>
    <xf borderId="107" fillId="4" fontId="43" numFmtId="0" xfId="0" applyAlignment="1" applyBorder="1" applyFont="1">
      <alignment horizontal="left" vertical="top"/>
    </xf>
    <xf borderId="107" fillId="13" fontId="43" numFmtId="0" xfId="0" applyAlignment="1" applyBorder="1" applyFont="1">
      <alignment horizontal="left" vertical="top"/>
    </xf>
    <xf borderId="138" fillId="4" fontId="42" numFmtId="0" xfId="0" applyAlignment="1" applyBorder="1" applyFont="1">
      <alignment horizontal="left" shrinkToFit="0" vertical="center" wrapText="1"/>
    </xf>
    <xf borderId="107" fillId="25" fontId="43" numFmtId="0" xfId="0" applyAlignment="1" applyBorder="1" applyFont="1">
      <alignment horizontal="left" vertical="top"/>
    </xf>
    <xf borderId="138" fillId="4" fontId="43" numFmtId="164" xfId="0" applyAlignment="1" applyBorder="1" applyFont="1" applyNumberFormat="1">
      <alignment horizontal="left" vertical="top"/>
    </xf>
    <xf borderId="107" fillId="6" fontId="43" numFmtId="0" xfId="0" applyAlignment="1" applyBorder="1" applyFont="1">
      <alignment horizontal="left" vertical="top"/>
    </xf>
    <xf borderId="107" fillId="27" fontId="43" numFmtId="0" xfId="0" applyAlignment="1" applyBorder="1" applyFont="1">
      <alignment horizontal="left" vertical="top"/>
    </xf>
    <xf borderId="138" fillId="6" fontId="45" numFmtId="0" xfId="0" applyAlignment="1" applyBorder="1" applyFont="1">
      <alignment horizontal="left" readingOrder="0" shrinkToFit="0" vertical="center" wrapText="1"/>
    </xf>
    <xf borderId="16" fillId="4" fontId="43" numFmtId="0" xfId="0" applyAlignment="1" applyBorder="1" applyFont="1">
      <alignment horizontal="left" shrinkToFit="0" vertical="center" wrapText="1"/>
    </xf>
    <xf borderId="20" fillId="0" fontId="42" numFmtId="0" xfId="0" applyAlignment="1" applyBorder="1" applyFont="1">
      <alignment horizontal="left" shrinkToFit="0" vertical="center" wrapText="1"/>
    </xf>
    <xf borderId="19" fillId="6" fontId="43" numFmtId="0" xfId="0" applyAlignment="1" applyBorder="1" applyFont="1">
      <alignment horizontal="left" vertical="top"/>
    </xf>
    <xf borderId="138" fillId="4" fontId="45" numFmtId="0" xfId="0" applyAlignment="1" applyBorder="1" applyFont="1">
      <alignment horizontal="left" shrinkToFit="0" vertical="center" wrapText="1"/>
    </xf>
    <xf borderId="0" fillId="0" fontId="42" numFmtId="0" xfId="0" applyAlignment="1" applyFont="1">
      <alignment horizontal="center" vertical="center"/>
    </xf>
    <xf borderId="108" fillId="0" fontId="42" numFmtId="0" xfId="0" applyAlignment="1" applyBorder="1" applyFont="1">
      <alignment horizontal="left" shrinkToFit="0" vertical="center" wrapText="1"/>
    </xf>
    <xf borderId="142" fillId="0" fontId="42" numFmtId="0" xfId="0" applyAlignment="1" applyBorder="1" applyFont="1">
      <alignment horizontal="left" shrinkToFit="0" vertical="center" wrapText="1"/>
    </xf>
    <xf borderId="37" fillId="0" fontId="42" numFmtId="0" xfId="0" applyAlignment="1" applyBorder="1" applyFont="1">
      <alignment horizontal="center" vertical="center"/>
    </xf>
    <xf borderId="19" fillId="13" fontId="43" numFmtId="0" xfId="0" applyAlignment="1" applyBorder="1" applyFont="1">
      <alignment horizontal="left" vertical="top"/>
    </xf>
    <xf borderId="123" fillId="4" fontId="43" numFmtId="0" xfId="0" applyAlignment="1" applyBorder="1" applyFont="1">
      <alignment horizontal="left" vertical="center"/>
    </xf>
    <xf borderId="139" fillId="4" fontId="43" numFmtId="0" xfId="0" applyAlignment="1" applyBorder="1" applyFont="1">
      <alignment horizontal="left" vertical="top"/>
    </xf>
    <xf borderId="2" fillId="31" fontId="46" numFmtId="0" xfId="0" applyAlignment="1" applyBorder="1" applyFill="1" applyFont="1">
      <alignment horizontal="center" shrinkToFit="0" vertical="center" wrapText="1"/>
    </xf>
    <xf borderId="100" fillId="0" fontId="42" numFmtId="0" xfId="0" applyAlignment="1" applyBorder="1" applyFont="1">
      <alignment horizontal="center" vertical="center"/>
    </xf>
    <xf borderId="100" fillId="0" fontId="42" numFmtId="0" xfId="0" applyAlignment="1" applyBorder="1" applyFont="1">
      <alignment horizontal="left" shrinkToFit="0" vertical="center" wrapText="1"/>
    </xf>
    <xf borderId="51" fillId="0" fontId="42" numFmtId="0" xfId="0" applyAlignment="1" applyBorder="1" applyFont="1">
      <alignment horizontal="left" shrinkToFit="0" vertical="center" wrapText="1"/>
    </xf>
    <xf borderId="39" fillId="0" fontId="42" numFmtId="0" xfId="0" applyAlignment="1" applyBorder="1" applyFont="1">
      <alignment horizontal="center" vertical="center"/>
    </xf>
    <xf borderId="143" fillId="0" fontId="42" numFmtId="0" xfId="0" applyAlignment="1" applyBorder="1" applyFont="1">
      <alignment horizontal="center" vertical="center"/>
    </xf>
    <xf borderId="144" fillId="31" fontId="42" numFmtId="164" xfId="0" applyAlignment="1" applyBorder="1" applyFont="1" applyNumberFormat="1">
      <alignment horizontal="left" vertical="top"/>
    </xf>
    <xf borderId="39" fillId="0" fontId="42" numFmtId="0" xfId="0" applyAlignment="1" applyBorder="1" applyFont="1">
      <alignment horizontal="left" vertical="top"/>
    </xf>
    <xf borderId="107" fillId="6" fontId="42" numFmtId="0" xfId="0" applyAlignment="1" applyBorder="1" applyFont="1">
      <alignment horizontal="left" vertical="top"/>
    </xf>
    <xf borderId="145" fillId="6" fontId="42" numFmtId="0" xfId="0" applyAlignment="1" applyBorder="1" applyFont="1">
      <alignment horizontal="left" vertical="top"/>
    </xf>
    <xf borderId="137" fillId="0" fontId="42" numFmtId="0" xfId="0" applyAlignment="1" applyBorder="1" applyFont="1">
      <alignment horizontal="left" vertical="top"/>
    </xf>
    <xf borderId="107" fillId="13" fontId="42" numFmtId="0" xfId="0" applyAlignment="1" applyBorder="1" applyFont="1">
      <alignment horizontal="left" vertical="top"/>
    </xf>
    <xf borderId="107" fillId="25" fontId="42" numFmtId="0" xfId="0" applyAlignment="1" applyBorder="1" applyFont="1">
      <alignment horizontal="left" vertical="top"/>
    </xf>
    <xf borderId="100" fillId="0" fontId="42" numFmtId="0" xfId="0" applyAlignment="1" applyBorder="1" applyFont="1">
      <alignment horizontal="left" vertical="top"/>
    </xf>
    <xf borderId="102" fillId="0" fontId="42" numFmtId="0" xfId="0" applyAlignment="1" applyBorder="1" applyFont="1">
      <alignment horizontal="left" vertical="top"/>
    </xf>
    <xf borderId="20" fillId="0" fontId="42" numFmtId="0" xfId="0" applyAlignment="1" applyBorder="1" applyFont="1">
      <alignment horizontal="center" vertical="center"/>
    </xf>
    <xf borderId="109" fillId="0" fontId="42" numFmtId="0" xfId="0" applyAlignment="1" applyBorder="1" applyFont="1">
      <alignment horizontal="center" vertical="center"/>
    </xf>
    <xf borderId="146" fillId="31" fontId="42" numFmtId="164" xfId="0" applyAlignment="1" applyBorder="1" applyFont="1" applyNumberFormat="1">
      <alignment horizontal="left" vertical="top"/>
    </xf>
    <xf borderId="106" fillId="0" fontId="42" numFmtId="0" xfId="0" applyAlignment="1" applyBorder="1" applyFont="1">
      <alignment horizontal="left" vertical="top"/>
    </xf>
    <xf borderId="107" fillId="0" fontId="42" numFmtId="0" xfId="0" applyAlignment="1" applyBorder="1" applyFont="1">
      <alignment horizontal="left" readingOrder="0" vertical="top"/>
    </xf>
    <xf borderId="16" fillId="13" fontId="42" numFmtId="0" xfId="0" applyAlignment="1" applyBorder="1" applyFont="1">
      <alignment horizontal="left" vertical="top"/>
    </xf>
    <xf borderId="20" fillId="6" fontId="42" numFmtId="0" xfId="0" applyAlignment="1" applyBorder="1" applyFont="1">
      <alignment horizontal="left" shrinkToFit="0" vertical="center" wrapText="1"/>
    </xf>
    <xf borderId="147" fillId="31" fontId="42" numFmtId="164" xfId="0" applyAlignment="1" applyBorder="1" applyFont="1" applyNumberFormat="1">
      <alignment horizontal="left" vertical="top"/>
    </xf>
    <xf borderId="32" fillId="0" fontId="42" numFmtId="0" xfId="0" applyAlignment="1" applyBorder="1" applyFont="1">
      <alignment horizontal="left" vertical="top"/>
    </xf>
    <xf borderId="26" fillId="0" fontId="40" numFmtId="0" xfId="0" applyAlignment="1" applyBorder="1" applyFont="1">
      <alignment horizontal="left" vertical="top"/>
    </xf>
    <xf borderId="16" fillId="0" fontId="40" numFmtId="0" xfId="0" applyAlignment="1" applyBorder="1" applyFont="1">
      <alignment horizontal="left" vertical="top"/>
    </xf>
    <xf borderId="2" fillId="23" fontId="46" numFmtId="0" xfId="0" applyAlignment="1" applyBorder="1" applyFont="1">
      <alignment horizontal="center" shrinkToFit="0" vertical="top" wrapText="1"/>
    </xf>
    <xf borderId="137" fillId="0" fontId="42" numFmtId="0" xfId="0" applyAlignment="1" applyBorder="1" applyFont="1">
      <alignment horizontal="left" vertical="center"/>
    </xf>
    <xf borderId="100" fillId="0" fontId="42" numFmtId="0" xfId="0" applyAlignment="1" applyBorder="1" applyFont="1">
      <alignment horizontal="left" shrinkToFit="0" vertical="top" wrapText="1"/>
    </xf>
    <xf borderId="143" fillId="0" fontId="42" numFmtId="0" xfId="0" applyAlignment="1" applyBorder="1" applyFont="1">
      <alignment horizontal="left" shrinkToFit="0" vertical="center" wrapText="1"/>
    </xf>
    <xf borderId="92" fillId="31" fontId="42" numFmtId="164" xfId="0" applyAlignment="1" applyBorder="1" applyFont="1" applyNumberFormat="1">
      <alignment horizontal="left" vertical="top"/>
    </xf>
    <xf borderId="31" fillId="6" fontId="42" numFmtId="164" xfId="0" applyAlignment="1" applyBorder="1" applyFont="1" applyNumberFormat="1">
      <alignment horizontal="left" vertical="top"/>
    </xf>
    <xf borderId="20" fillId="0" fontId="42" numFmtId="0" xfId="0" applyAlignment="1" applyBorder="1" applyFont="1">
      <alignment horizontal="left" shrinkToFit="0" vertical="top" wrapText="1"/>
    </xf>
    <xf borderId="103" fillId="31" fontId="42" numFmtId="164" xfId="0" applyAlignment="1" applyBorder="1" applyFont="1" applyNumberFormat="1">
      <alignment horizontal="left" vertical="top"/>
    </xf>
    <xf borderId="31" fillId="0" fontId="42" numFmtId="164" xfId="0" applyAlignment="1" applyBorder="1" applyFont="1" applyNumberFormat="1">
      <alignment horizontal="left" vertical="top"/>
    </xf>
    <xf borderId="16" fillId="0" fontId="42" numFmtId="0" xfId="0" applyAlignment="1" applyBorder="1" applyFont="1">
      <alignment horizontal="left" shrinkToFit="0" vertical="top" wrapText="1"/>
    </xf>
    <xf borderId="16" fillId="13" fontId="42" numFmtId="0" xfId="0" applyAlignment="1" applyBorder="1" applyFont="1">
      <alignment horizontal="left" readingOrder="0" vertical="top"/>
    </xf>
    <xf borderId="24" fillId="0" fontId="42" numFmtId="0" xfId="0" applyAlignment="1" applyBorder="1" applyFont="1">
      <alignment horizontal="center" vertical="center"/>
    </xf>
    <xf borderId="108" fillId="0" fontId="42" numFmtId="0" xfId="0" applyAlignment="1" applyBorder="1" applyFont="1">
      <alignment horizontal="left" vertical="center"/>
    </xf>
    <xf borderId="26" fillId="6" fontId="42" numFmtId="0" xfId="0" applyAlignment="1" applyBorder="1" applyFont="1">
      <alignment horizontal="left" shrinkToFit="0" vertical="center" wrapText="1"/>
    </xf>
    <xf borderId="26" fillId="6" fontId="42" numFmtId="0" xfId="0" applyAlignment="1" applyBorder="1" applyFont="1">
      <alignment horizontal="left" readingOrder="0" shrinkToFit="0" vertical="center" wrapText="1"/>
    </xf>
    <xf borderId="103" fillId="0" fontId="42" numFmtId="164" xfId="0" applyAlignment="1" applyBorder="1" applyFont="1" applyNumberFormat="1">
      <alignment horizontal="left" vertical="top"/>
    </xf>
    <xf borderId="19" fillId="6" fontId="42" numFmtId="0" xfId="0" applyAlignment="1" applyBorder="1" applyFont="1">
      <alignment horizontal="left" vertical="top"/>
    </xf>
    <xf borderId="20" fillId="0" fontId="42" numFmtId="0" xfId="0" applyAlignment="1" applyBorder="1" applyFont="1">
      <alignment horizontal="left" vertical="top"/>
    </xf>
    <xf borderId="26" fillId="0" fontId="42" numFmtId="0" xfId="0" applyAlignment="1" applyBorder="1" applyFont="1">
      <alignment horizontal="left" readingOrder="0" shrinkToFit="0" vertical="center" wrapText="1"/>
    </xf>
    <xf borderId="138" fillId="6" fontId="42" numFmtId="0" xfId="0" applyAlignment="1" applyBorder="1" applyFont="1">
      <alignment horizontal="left" shrinkToFit="0" vertical="top" wrapText="1"/>
    </xf>
    <xf borderId="19" fillId="25" fontId="42" numFmtId="0" xfId="0" applyAlignment="1" applyBorder="1" applyFont="1">
      <alignment horizontal="left" vertical="top"/>
    </xf>
    <xf borderId="20" fillId="0" fontId="45" numFmtId="0" xfId="0" applyAlignment="1" applyBorder="1" applyFont="1">
      <alignment horizontal="left" readingOrder="0" shrinkToFit="0" vertical="center" wrapText="1"/>
    </xf>
    <xf borderId="37" fillId="0" fontId="42" numFmtId="0" xfId="0" applyAlignment="1" applyBorder="1" applyFont="1">
      <alignment horizontal="left" shrinkToFit="0" vertical="center" wrapText="1"/>
    </xf>
    <xf borderId="138" fillId="0" fontId="42" numFmtId="0" xfId="0" applyAlignment="1" applyBorder="1" applyFont="1">
      <alignment horizontal="left" readingOrder="0" shrinkToFit="0" vertical="center" wrapText="1"/>
    </xf>
    <xf borderId="31" fillId="0" fontId="42" numFmtId="0" xfId="0" applyAlignment="1" applyBorder="1" applyFont="1">
      <alignment horizontal="center" shrinkToFit="0" vertical="center" wrapText="1"/>
    </xf>
    <xf borderId="16" fillId="0" fontId="42" numFmtId="0" xfId="0" applyAlignment="1" applyBorder="1" applyFont="1">
      <alignment horizontal="center" shrinkToFit="0" vertical="center" wrapText="1"/>
    </xf>
    <xf borderId="16" fillId="25" fontId="42" numFmtId="0" xfId="0" applyAlignment="1" applyBorder="1" applyFont="1">
      <alignment horizontal="left" readingOrder="0" vertical="top"/>
    </xf>
    <xf borderId="19" fillId="6" fontId="45" numFmtId="0" xfId="0" applyAlignment="1" applyBorder="1" applyFont="1">
      <alignment horizontal="left" vertical="center"/>
    </xf>
    <xf borderId="20" fillId="0" fontId="45" numFmtId="0" xfId="0" applyAlignment="1" applyBorder="1" applyFont="1">
      <alignment horizontal="left" vertical="center"/>
    </xf>
    <xf borderId="16" fillId="4" fontId="42" numFmtId="0" xfId="0" applyAlignment="1" applyBorder="1" applyFont="1">
      <alignment horizontal="center" vertical="center"/>
    </xf>
    <xf borderId="37" fillId="0" fontId="42" numFmtId="164" xfId="0" applyAlignment="1" applyBorder="1" applyFont="1" applyNumberFormat="1">
      <alignment horizontal="left" vertical="top"/>
    </xf>
    <xf borderId="20" fillId="0" fontId="45" numFmtId="0" xfId="0" applyAlignment="1" applyBorder="1" applyFont="1">
      <alignment horizontal="left" shrinkToFit="0" vertical="center" wrapText="1"/>
    </xf>
    <xf borderId="41" fillId="0" fontId="42" numFmtId="0" xfId="0" applyAlignment="1" applyBorder="1" applyFont="1">
      <alignment horizontal="left" vertical="top"/>
    </xf>
    <xf borderId="138" fillId="6" fontId="42" numFmtId="0" xfId="0" applyAlignment="1" applyBorder="1" applyFont="1">
      <alignment horizontal="left" vertical="top"/>
    </xf>
    <xf borderId="16" fillId="0" fontId="42" numFmtId="0" xfId="0" applyAlignment="1" applyBorder="1" applyFont="1">
      <alignment horizontal="left" readingOrder="0" shrinkToFit="0" vertical="center" wrapText="1"/>
    </xf>
    <xf borderId="102" fillId="0" fontId="42" numFmtId="0" xfId="0" applyAlignment="1" applyBorder="1" applyFont="1">
      <alignment horizontal="left" shrinkToFit="0" vertical="center" wrapText="1"/>
    </xf>
    <xf borderId="39" fillId="0" fontId="42" numFmtId="167" xfId="0" applyAlignment="1" applyBorder="1" applyFont="1" applyNumberFormat="1">
      <alignment horizontal="center" shrinkToFit="0" vertical="center" wrapText="1"/>
    </xf>
    <xf borderId="100" fillId="0" fontId="42" numFmtId="167" xfId="0" applyAlignment="1" applyBorder="1" applyFont="1" applyNumberFormat="1">
      <alignment horizontal="center" shrinkToFit="0" vertical="center" wrapText="1"/>
    </xf>
    <xf borderId="148" fillId="31" fontId="42" numFmtId="164" xfId="0" applyAlignment="1" applyBorder="1" applyFont="1" applyNumberFormat="1">
      <alignment horizontal="left" vertical="top"/>
    </xf>
    <xf borderId="149" fillId="6" fontId="42" numFmtId="0" xfId="0" applyAlignment="1" applyBorder="1" applyFont="1">
      <alignment horizontal="left" vertical="top"/>
    </xf>
    <xf borderId="150" fillId="25" fontId="42" numFmtId="0" xfId="0" applyAlignment="1" applyBorder="1" applyFont="1">
      <alignment horizontal="left" vertical="top"/>
    </xf>
    <xf borderId="36" fillId="0" fontId="42" numFmtId="0" xfId="0" applyAlignment="1" applyBorder="1" applyFont="1">
      <alignment horizontal="left" shrinkToFit="0" vertical="center" wrapText="1"/>
    </xf>
    <xf borderId="31" fillId="0" fontId="42" numFmtId="168" xfId="0" applyAlignment="1" applyBorder="1" applyFont="1" applyNumberFormat="1">
      <alignment horizontal="center" shrinkToFit="0" vertical="center" wrapText="1"/>
    </xf>
    <xf borderId="16" fillId="0" fontId="42" numFmtId="168" xfId="0" applyAlignment="1" applyBorder="1" applyFont="1" applyNumberFormat="1">
      <alignment horizontal="center" shrinkToFit="0" vertical="center" wrapText="1"/>
    </xf>
    <xf borderId="151" fillId="31" fontId="42" numFmtId="164" xfId="0" applyAlignment="1" applyBorder="1" applyFont="1" applyNumberFormat="1">
      <alignment horizontal="left" vertical="top"/>
    </xf>
    <xf borderId="40" fillId="0" fontId="42" numFmtId="0" xfId="0" applyAlignment="1" applyBorder="1" applyFont="1">
      <alignment horizontal="center" vertical="center"/>
    </xf>
    <xf borderId="41" fillId="0" fontId="42" numFmtId="0" xfId="0" applyAlignment="1" applyBorder="1" applyFont="1">
      <alignment horizontal="left" shrinkToFit="0" vertical="center" wrapText="1"/>
    </xf>
    <xf borderId="42" fillId="0" fontId="42" numFmtId="0" xfId="0" applyAlignment="1" applyBorder="1" applyFont="1">
      <alignment horizontal="left" shrinkToFit="0" vertical="center" wrapText="1"/>
    </xf>
    <xf borderId="140" fillId="31" fontId="42" numFmtId="164" xfId="0" applyAlignment="1" applyBorder="1" applyFont="1" applyNumberFormat="1">
      <alignment horizontal="left" vertical="top"/>
    </xf>
    <xf borderId="16" fillId="15" fontId="42" numFmtId="0" xfId="0" applyAlignment="1" applyBorder="1" applyFont="1">
      <alignment horizontal="left" shrinkToFit="0" vertical="center" wrapText="1"/>
    </xf>
    <xf borderId="96" fillId="0" fontId="42" numFmtId="0" xfId="0" applyAlignment="1" applyBorder="1" applyFont="1">
      <alignment horizontal="left" shrinkToFit="0" vertical="center" wrapText="1"/>
    </xf>
    <xf borderId="136" fillId="0" fontId="42" numFmtId="0" xfId="0" applyAlignment="1" applyBorder="1" applyFont="1">
      <alignment horizontal="left" shrinkToFit="0" vertical="center" wrapText="1"/>
    </xf>
    <xf borderId="43" fillId="0" fontId="42" numFmtId="0" xfId="0" applyAlignment="1" applyBorder="1" applyFont="1">
      <alignment horizontal="center" vertical="center"/>
    </xf>
    <xf borderId="96" fillId="0" fontId="42" numFmtId="0" xfId="0" applyAlignment="1" applyBorder="1" applyFont="1">
      <alignment horizontal="center" vertical="center"/>
    </xf>
    <xf borderId="48" fillId="0" fontId="42" numFmtId="0" xfId="0" applyAlignment="1" applyBorder="1" applyFont="1">
      <alignment horizontal="center" vertical="center"/>
    </xf>
    <xf borderId="149" fillId="31" fontId="42" numFmtId="164" xfId="0" applyAlignment="1" applyBorder="1" applyFont="1" applyNumberFormat="1">
      <alignment horizontal="left" vertical="top"/>
    </xf>
    <xf borderId="93" fillId="6" fontId="42" numFmtId="0" xfId="0" applyAlignment="1" applyBorder="1" applyFont="1">
      <alignment horizontal="left" vertical="top"/>
    </xf>
    <xf borderId="93" fillId="0" fontId="42" numFmtId="0" xfId="0" applyAlignment="1" applyBorder="1" applyFont="1">
      <alignment horizontal="left" vertical="top"/>
    </xf>
    <xf borderId="136" fillId="0" fontId="42" numFmtId="0" xfId="0" applyAlignment="1" applyBorder="1" applyFont="1">
      <alignment horizontal="left" vertical="top"/>
    </xf>
    <xf borderId="37" fillId="0" fontId="42" numFmtId="168" xfId="0" applyAlignment="1" applyBorder="1" applyFont="1" applyNumberFormat="1">
      <alignment horizontal="center" shrinkToFit="0" vertical="center" wrapText="1"/>
    </xf>
    <xf borderId="20" fillId="0" fontId="42" numFmtId="168" xfId="0" applyAlignment="1" applyBorder="1" applyFont="1" applyNumberFormat="1">
      <alignment horizontal="center" shrinkToFit="0" vertical="center" wrapText="1"/>
    </xf>
    <xf borderId="142" fillId="0" fontId="42" numFmtId="0" xfId="0" applyAlignment="1" applyBorder="1" applyFont="1">
      <alignment horizontal="center" vertical="center"/>
    </xf>
    <xf borderId="152" fillId="0" fontId="42" numFmtId="0" xfId="0" applyAlignment="1" applyBorder="1" applyFont="1">
      <alignment horizontal="left" vertical="top"/>
    </xf>
    <xf borderId="16" fillId="0" fontId="41" numFmtId="0" xfId="0" applyAlignment="1" applyBorder="1" applyFont="1">
      <alignment horizontal="left" shrinkToFit="0" vertical="top" wrapText="1"/>
    </xf>
    <xf borderId="25" fillId="0" fontId="42" numFmtId="0" xfId="0" applyAlignment="1" applyBorder="1" applyFont="1">
      <alignment horizontal="left" vertical="top"/>
    </xf>
    <xf borderId="24" fillId="0" fontId="42" numFmtId="0" xfId="0" applyAlignment="1" applyBorder="1" applyFont="1">
      <alignment horizontal="left" vertical="top"/>
    </xf>
    <xf borderId="153" fillId="6" fontId="42" numFmtId="0" xfId="0" applyAlignment="1" applyBorder="1" applyFont="1">
      <alignment horizontal="left" vertical="top"/>
    </xf>
    <xf borderId="153" fillId="13" fontId="42" numFmtId="0" xfId="0" applyAlignment="1" applyBorder="1" applyFont="1">
      <alignment horizontal="left" vertical="top"/>
    </xf>
    <xf borderId="153" fillId="25" fontId="42" numFmtId="0" xfId="0" applyAlignment="1" applyBorder="1" applyFont="1">
      <alignment horizontal="left" vertical="top"/>
    </xf>
    <xf borderId="31" fillId="0" fontId="42" numFmtId="0" xfId="0" applyAlignment="1" applyBorder="1" applyFont="1">
      <alignment horizontal="left" shrinkToFit="0" vertical="center" wrapText="1"/>
    </xf>
    <xf borderId="31" fillId="31" fontId="42" numFmtId="164" xfId="0" applyAlignment="1" applyBorder="1" applyFont="1" applyNumberFormat="1">
      <alignment horizontal="left" vertical="top"/>
    </xf>
    <xf borderId="154" fillId="6" fontId="42" numFmtId="0" xfId="0" applyAlignment="1" applyBorder="1" applyFont="1">
      <alignment horizontal="left" vertical="top"/>
    </xf>
    <xf borderId="151" fillId="6" fontId="42" numFmtId="0" xfId="0" applyAlignment="1" applyBorder="1" applyFont="1">
      <alignment horizontal="left" vertical="top"/>
    </xf>
    <xf borderId="145" fillId="23" fontId="46" numFmtId="0" xfId="0" applyAlignment="1" applyBorder="1" applyFont="1">
      <alignment horizontal="center" shrinkToFit="0" vertical="top" wrapText="1"/>
    </xf>
    <xf borderId="0" fillId="0" fontId="41" numFmtId="0" xfId="0" applyAlignment="1" applyFont="1">
      <alignment horizontal="left" shrinkToFit="0" vertical="center" wrapText="1"/>
    </xf>
    <xf borderId="0" fillId="0" fontId="40" numFmtId="0" xfId="0" applyAlignment="1" applyFont="1">
      <alignment horizontal="left" shrinkToFit="0" vertical="center" wrapText="1"/>
    </xf>
    <xf borderId="0" fillId="0" fontId="40" numFmtId="168" xfId="0" applyAlignment="1" applyFont="1" applyNumberFormat="1">
      <alignment horizontal="center" shrinkToFit="0" vertical="center" wrapText="1"/>
    </xf>
    <xf borderId="0" fillId="0" fontId="40" numFmtId="0" xfId="0" applyAlignment="1" applyFont="1">
      <alignment horizontal="left" shrinkToFit="0" vertical="top" wrapText="1"/>
    </xf>
    <xf borderId="118" fillId="20" fontId="42" numFmtId="0" xfId="0" applyAlignment="1" applyBorder="1" applyFont="1">
      <alignment horizontal="left" vertical="top"/>
    </xf>
    <xf borderId="87" fillId="0" fontId="40" numFmtId="0" xfId="0" applyAlignment="1" applyBorder="1" applyFont="1">
      <alignment horizontal="left" shrinkToFit="0" vertical="top" wrapText="1"/>
    </xf>
    <xf borderId="0" fillId="0" fontId="41" numFmtId="0" xfId="0" applyAlignment="1" applyFont="1">
      <alignment horizontal="center" vertical="top"/>
    </xf>
    <xf borderId="87" fillId="13" fontId="41" numFmtId="0" xfId="0" applyAlignment="1" applyBorder="1" applyFont="1">
      <alignment horizontal="left" shrinkToFit="0" vertical="top" wrapText="1"/>
    </xf>
    <xf borderId="0" fillId="0" fontId="40" numFmtId="0" xfId="0" applyAlignment="1" applyFont="1">
      <alignment horizontal="center" shrinkToFit="0" vertical="top" wrapText="1"/>
    </xf>
    <xf borderId="0" fillId="0" fontId="47" numFmtId="0" xfId="0" applyAlignment="1" applyFont="1">
      <alignment horizontal="left" vertical="center"/>
    </xf>
    <xf borderId="0" fillId="0" fontId="48" numFmtId="0" xfId="0" applyAlignment="1" applyFont="1">
      <alignment horizontal="left" vertical="center"/>
    </xf>
    <xf borderId="87" fillId="21" fontId="41" numFmtId="0" xfId="0" applyAlignment="1" applyBorder="1" applyFont="1">
      <alignment horizontal="left" shrinkToFit="0" vertical="top" wrapText="1"/>
    </xf>
    <xf borderId="87" fillId="12" fontId="41" numFmtId="0" xfId="0" applyAlignment="1" applyBorder="1" applyFont="1">
      <alignment horizontal="left" shrinkToFit="0" vertical="top" wrapText="1"/>
    </xf>
    <xf borderId="78" fillId="14" fontId="41" numFmtId="0" xfId="0" applyAlignment="1" applyBorder="1" applyFont="1">
      <alignment horizontal="left" shrinkToFit="0" vertical="top" wrapText="1"/>
    </xf>
    <xf borderId="65" fillId="0" fontId="40" numFmtId="0" xfId="0" applyAlignment="1" applyBorder="1" applyFont="1">
      <alignment horizontal="left" shrinkToFit="0" vertical="top" wrapText="1"/>
    </xf>
    <xf borderId="87" fillId="31" fontId="41" numFmtId="0" xfId="0" applyAlignment="1" applyBorder="1" applyFont="1">
      <alignment horizontal="left" shrinkToFit="0" vertical="top" wrapText="1"/>
    </xf>
    <xf borderId="87" fillId="30" fontId="41" numFmtId="0" xfId="0" applyAlignment="1" applyBorder="1" applyFont="1">
      <alignment horizontal="left" shrinkToFit="0" vertical="top" wrapText="1"/>
    </xf>
    <xf borderId="0" fillId="0" fontId="41" numFmtId="0" xfId="0" applyAlignment="1" applyFont="1">
      <alignment horizontal="left" shrinkToFit="0" vertical="top" wrapText="1"/>
    </xf>
    <xf borderId="0" fillId="0" fontId="48" numFmtId="2" xfId="0" applyAlignment="1" applyFont="1" applyNumberFormat="1">
      <alignment horizontal="left" vertical="center"/>
    </xf>
    <xf borderId="0" fillId="0" fontId="49" numFmtId="0" xfId="0" applyAlignment="1" applyFont="1">
      <alignment horizontal="left" shrinkToFit="0" vertical="top" wrapText="1"/>
    </xf>
    <xf borderId="0" fillId="0" fontId="49" numFmtId="0" xfId="0" applyAlignment="1" applyFont="1">
      <alignment horizontal="left" readingOrder="0" shrinkToFit="0" vertical="top" wrapText="1"/>
    </xf>
    <xf borderId="1" fillId="4" fontId="40" numFmtId="0" xfId="0" applyAlignment="1" applyBorder="1" applyFont="1">
      <alignment horizontal="left" vertical="top"/>
    </xf>
    <xf borderId="1" fillId="4" fontId="42" numFmtId="0" xfId="0" applyAlignment="1" applyBorder="1" applyFont="1">
      <alignment horizontal="center" vertical="center"/>
    </xf>
    <xf borderId="1" fillId="4" fontId="40" numFmtId="0" xfId="0" applyBorder="1" applyFont="1"/>
    <xf borderId="0" fillId="0" fontId="40" numFmtId="0" xfId="0" applyFont="1"/>
    <xf borderId="0" fillId="0" fontId="42" numFmtId="0" xfId="0" applyFont="1"/>
    <xf borderId="44" fillId="0" fontId="13" numFmtId="0" xfId="0" applyAlignment="1" applyBorder="1" applyFont="1">
      <alignment horizontal="center" shrinkToFit="0" vertical="center" wrapText="1"/>
    </xf>
    <xf borderId="27" fillId="0" fontId="1" numFmtId="0" xfId="0" applyAlignment="1" applyBorder="1" applyFont="1">
      <alignment horizontal="center"/>
    </xf>
    <xf borderId="48" fillId="0" fontId="1" numFmtId="0" xfId="0" applyAlignment="1" applyBorder="1" applyFont="1">
      <alignment horizontal="center"/>
    </xf>
    <xf borderId="24" fillId="0" fontId="1" numFmtId="0" xfId="0" applyAlignment="1" applyBorder="1" applyFont="1">
      <alignment horizontal="center"/>
    </xf>
    <xf borderId="55" fillId="0" fontId="1" numFmtId="0" xfId="0" applyAlignment="1" applyBorder="1" applyFont="1">
      <alignment horizontal="center"/>
    </xf>
    <xf borderId="58" fillId="0" fontId="13" numFmtId="0" xfId="0" applyBorder="1" applyFont="1"/>
    <xf borderId="89" fillId="0" fontId="10" numFmtId="164" xfId="0" applyBorder="1" applyFont="1" applyNumberFormat="1"/>
    <xf borderId="0" fillId="0" fontId="13" numFmtId="0" xfId="0" applyFont="1"/>
    <xf borderId="0" fillId="0" fontId="10" numFmtId="164" xfId="0" applyFont="1" applyNumberFormat="1"/>
    <xf borderId="58" fillId="10" fontId="8" numFmtId="0" xfId="0" applyAlignment="1" applyBorder="1" applyFont="1">
      <alignment horizontal="center"/>
    </xf>
    <xf borderId="62" fillId="10" fontId="8" numFmtId="0" xfId="0" applyAlignment="1" applyBorder="1" applyFont="1">
      <alignment horizontal="center"/>
    </xf>
    <xf borderId="2" fillId="10" fontId="8" numFmtId="0" xfId="0" applyAlignment="1" applyBorder="1" applyFont="1">
      <alignment horizontal="center" vertical="center"/>
    </xf>
    <xf borderId="65" fillId="10" fontId="8" numFmtId="0" xfId="0" applyAlignment="1" applyBorder="1" applyFont="1">
      <alignment horizontal="center" shrinkToFit="0" vertical="center" wrapText="1"/>
    </xf>
    <xf borderId="66" fillId="10" fontId="8" numFmtId="0" xfId="0" applyAlignment="1" applyBorder="1" applyFont="1">
      <alignment horizontal="center" shrinkToFit="0" vertical="center" wrapText="1"/>
    </xf>
    <xf borderId="69" fillId="10" fontId="8" numFmtId="0" xfId="0" applyAlignment="1" applyBorder="1" applyFont="1">
      <alignment horizontal="center" shrinkToFit="0" vertical="center" wrapText="1"/>
    </xf>
    <xf borderId="75" fillId="10" fontId="8" numFmtId="0" xfId="0" applyAlignment="1" applyBorder="1" applyFont="1">
      <alignment horizontal="center" shrinkToFit="0" vertical="center" wrapText="1"/>
    </xf>
    <xf borderId="78" fillId="12" fontId="11" numFmtId="0" xfId="0" applyAlignment="1" applyBorder="1" applyFont="1">
      <alignment horizontal="center" vertical="center"/>
    </xf>
    <xf borderId="78" fillId="13" fontId="11" numFmtId="0" xfId="0" applyAlignment="1" applyBorder="1" applyFont="1">
      <alignment horizontal="center" vertical="center"/>
    </xf>
    <xf borderId="78" fillId="14" fontId="11" numFmtId="0" xfId="0" applyAlignment="1" applyBorder="1" applyFont="1">
      <alignment horizontal="center" vertical="center"/>
    </xf>
    <xf borderId="1" fillId="6" fontId="11" numFmtId="0" xfId="0" applyAlignment="1" applyBorder="1" applyFont="1">
      <alignment horizontal="center" vertical="center"/>
    </xf>
    <xf borderId="21" fillId="10" fontId="24" numFmtId="0" xfId="0" applyAlignment="1" applyBorder="1" applyFont="1">
      <alignment horizontal="center" vertical="center"/>
    </xf>
    <xf borderId="17" fillId="0" fontId="1" numFmtId="0" xfId="0" applyAlignment="1" applyBorder="1" applyFont="1">
      <alignment horizontal="left"/>
    </xf>
    <xf borderId="135" fillId="0" fontId="1" numFmtId="0" xfId="0" applyBorder="1" applyFont="1"/>
    <xf borderId="93" fillId="0" fontId="1" numFmtId="0" xfId="0" applyBorder="1" applyFont="1"/>
    <xf borderId="136" fillId="15" fontId="50" numFmtId="0" xfId="0" applyAlignment="1" applyBorder="1" applyFont="1">
      <alignment horizontal="center"/>
    </xf>
    <xf borderId="135" fillId="15" fontId="50" numFmtId="0" xfId="0" applyAlignment="1" applyBorder="1" applyFont="1">
      <alignment horizontal="center"/>
    </xf>
    <xf borderId="136" fillId="0" fontId="1" numFmtId="9" xfId="0" applyBorder="1" applyFont="1" applyNumberFormat="1"/>
    <xf borderId="47" fillId="0" fontId="1" numFmtId="0" xfId="0" applyBorder="1" applyFont="1"/>
    <xf borderId="27" fillId="0" fontId="1" numFmtId="9" xfId="0" applyBorder="1" applyFont="1" applyNumberFormat="1"/>
    <xf borderId="92" fillId="0" fontId="1" numFmtId="164" xfId="0" applyBorder="1" applyFont="1" applyNumberFormat="1"/>
    <xf borderId="92" fillId="4" fontId="51" numFmtId="1" xfId="0" applyAlignment="1" applyBorder="1" applyFont="1" applyNumberFormat="1">
      <alignment horizontal="center"/>
    </xf>
    <xf borderId="92" fillId="4" fontId="51" numFmtId="9" xfId="0" applyAlignment="1" applyBorder="1" applyFont="1" applyNumberFormat="1">
      <alignment horizontal="center"/>
    </xf>
    <xf borderId="28" fillId="0" fontId="1" numFmtId="9" xfId="0" applyBorder="1" applyFont="1" applyNumberFormat="1"/>
    <xf borderId="103" fillId="13" fontId="1" numFmtId="0" xfId="0" applyAlignment="1" applyBorder="1" applyFont="1">
      <alignment horizontal="center"/>
    </xf>
    <xf borderId="17" fillId="0" fontId="1" numFmtId="9" xfId="0" applyBorder="1" applyFont="1" applyNumberFormat="1"/>
    <xf borderId="36" fillId="15" fontId="50" numFmtId="0" xfId="0" applyAlignment="1" applyBorder="1" applyFont="1">
      <alignment horizontal="center"/>
    </xf>
    <xf borderId="31" fillId="15" fontId="50" numFmtId="0" xfId="0" applyAlignment="1" applyBorder="1" applyFont="1">
      <alignment horizontal="center"/>
    </xf>
    <xf borderId="36" fillId="0" fontId="1" numFmtId="9" xfId="0" applyBorder="1" applyFont="1" applyNumberFormat="1"/>
    <xf borderId="26" fillId="0" fontId="1" numFmtId="0" xfId="0" applyBorder="1" applyFont="1"/>
    <xf borderId="24" fillId="0" fontId="1" numFmtId="9" xfId="0" applyBorder="1" applyFont="1" applyNumberFormat="1"/>
    <xf borderId="103" fillId="4" fontId="51" numFmtId="9" xfId="0" applyAlignment="1" applyBorder="1" applyFont="1" applyNumberFormat="1">
      <alignment horizontal="center"/>
    </xf>
    <xf borderId="25" fillId="0" fontId="1" numFmtId="9" xfId="0" applyBorder="1" applyFont="1" applyNumberFormat="1"/>
    <xf borderId="103" fillId="0" fontId="1" numFmtId="0" xfId="0" applyAlignment="1" applyBorder="1" applyFont="1">
      <alignment horizontal="center"/>
    </xf>
    <xf borderId="21" fillId="4" fontId="1" numFmtId="0" xfId="0" applyBorder="1" applyFont="1"/>
    <xf borderId="22" fillId="4" fontId="1" numFmtId="9" xfId="0" applyBorder="1" applyFont="1" applyNumberFormat="1"/>
    <xf borderId="22" fillId="4" fontId="1" numFmtId="0" xfId="0" applyBorder="1" applyFont="1"/>
    <xf borderId="23" fillId="4" fontId="1" numFmtId="0" xfId="0" applyBorder="1" applyFont="1"/>
    <xf borderId="1" fillId="4" fontId="1" numFmtId="9" xfId="0" applyBorder="1" applyFont="1" applyNumberFormat="1"/>
    <xf borderId="155" fillId="4" fontId="52" numFmtId="0" xfId="0" applyAlignment="1" applyBorder="1" applyFont="1">
      <alignment horizontal="left" shrinkToFit="0" vertical="top" wrapText="1"/>
    </xf>
    <xf borderId="156" fillId="0" fontId="3" numFmtId="0" xfId="0" applyBorder="1" applyFont="1"/>
    <xf borderId="10" fillId="4" fontId="1" numFmtId="0" xfId="0" applyBorder="1" applyFont="1"/>
  </cellXfs>
  <cellStyles count="1">
    <cellStyle xfId="0" name="Normal" builtinId="0"/>
  </cellStyles>
  <dxfs count="10">
    <dxf>
      <font/>
      <fill>
        <patternFill patternType="solid">
          <fgColor rgb="FFFF0000"/>
          <bgColor rgb="FFFF000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00B050"/>
          <bgColor rgb="FF00B050"/>
        </patternFill>
      </fill>
      <border/>
    </dxf>
    <dxf>
      <font/>
      <fill>
        <patternFill patternType="solid">
          <fgColor rgb="FF92D050"/>
          <bgColor rgb="FF92D050"/>
        </patternFill>
      </fill>
      <border/>
    </dxf>
    <dxf>
      <font/>
      <fill>
        <patternFill patternType="solid">
          <fgColor rgb="FF262626"/>
          <bgColor rgb="FF262626"/>
        </patternFill>
      </fill>
      <border/>
    </dxf>
    <dxf>
      <font/>
      <fill>
        <patternFill patternType="none"/>
      </fill>
      <border/>
    </dxf>
    <dxf>
      <font/>
      <fill>
        <patternFill patternType="solid">
          <fgColor theme="8"/>
          <bgColor theme="8"/>
        </patternFill>
      </fill>
      <border/>
    </dxf>
    <dxf>
      <font/>
      <fill>
        <patternFill patternType="solid">
          <fgColor rgb="FFD9E2F3"/>
          <bgColor rgb="FFD9E2F3"/>
        </patternFill>
      </fill>
      <border/>
    </dxf>
    <dxf>
      <font/>
      <fill>
        <patternFill patternType="solid">
          <fgColor rgb="FFB4C6E7"/>
          <bgColor rgb="FFB4C6E7"/>
        </patternFill>
      </fill>
      <border/>
    </dxf>
  </dxfs>
  <tableStyles count="1">
    <tableStyle count="3" pivot="0" name="1. Horas requeridas PAAI-style">
      <tableStyleElement dxfId="7" type="headerRow"/>
      <tableStyleElement dxfId="8" type="firstRowStripe"/>
      <tableStyleElement dxfId="9"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20" Type="http://schemas.openxmlformats.org/officeDocument/2006/relationships/externalLink" Target="externalLinks/externalLink2.xml"/><Relationship Id="rId21"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externalLink" Target="externalLinks/externalLink1.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gif"/><Relationship Id="rId2" Type="http://schemas.openxmlformats.org/officeDocument/2006/relationships/image" Target="../media/image8.png"/><Relationship Id="rId3"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gif"/></Relationships>
</file>

<file path=xl/drawings/_rels/drawing13.xml.rels><?xml version="1.0" encoding="UTF-8" standalone="yes"?><Relationships xmlns="http://schemas.openxmlformats.org/package/2006/relationships"><Relationship Id="rId1" Type="http://schemas.openxmlformats.org/officeDocument/2006/relationships/image" Target="../media/image3.gif"/><Relationship Id="rId2"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gif"/><Relationship Id="rId2"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6.gif"/></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3.gif"/><Relationship Id="rId3"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 Id="rId2" Type="http://schemas.openxmlformats.org/officeDocument/2006/relationships/image" Target="../media/image8.png"/><Relationship Id="rId3" Type="http://schemas.openxmlformats.org/officeDocument/2006/relationships/image" Target="../media/image10.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6.gif"/></Relationships>
</file>

<file path=xl/drawings/_rels/drawing9.xml.rels><?xml version="1.0" encoding="UTF-8" standalone="yes"?><Relationships xmlns="http://schemas.openxmlformats.org/package/2006/relationships"><Relationship Id="rId1" Type="http://schemas.openxmlformats.org/officeDocument/2006/relationships/image" Target="../media/image9.gif"/><Relationship Id="rId2" Type="http://schemas.openxmlformats.org/officeDocument/2006/relationships/image" Target="../media/image12.png"/><Relationship Id="rId3"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171450</xdr:colOff>
      <xdr:row>8</xdr:row>
      <xdr:rowOff>57150</xdr:rowOff>
    </xdr:from>
    <xdr:ext cx="476250" cy="457200"/>
    <xdr:pic>
      <xdr:nvPicPr>
        <xdr:cNvPr descr="Resultado de imagen para flecha redonda"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180975</xdr:colOff>
      <xdr:row>11</xdr:row>
      <xdr:rowOff>76200</xdr:rowOff>
    </xdr:from>
    <xdr:ext cx="476250" cy="476250"/>
    <xdr:pic>
      <xdr:nvPicPr>
        <xdr:cNvPr descr="Resultado de imagen para flecha redonda"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171450</xdr:colOff>
      <xdr:row>14</xdr:row>
      <xdr:rowOff>57150</xdr:rowOff>
    </xdr:from>
    <xdr:ext cx="476250" cy="476250"/>
    <xdr:pic>
      <xdr:nvPicPr>
        <xdr:cNvPr descr="Resultado de imagen para flecha redonda"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152400</xdr:colOff>
      <xdr:row>6</xdr:row>
      <xdr:rowOff>57150</xdr:rowOff>
    </xdr:from>
    <xdr:ext cx="476250" cy="476250"/>
    <xdr:pic>
      <xdr:nvPicPr>
        <xdr:cNvPr descr="Resultado de imagen para flecha redonda"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142875</xdr:colOff>
      <xdr:row>7</xdr:row>
      <xdr:rowOff>38100</xdr:rowOff>
    </xdr:from>
    <xdr:ext cx="476250" cy="476250"/>
    <xdr:pic>
      <xdr:nvPicPr>
        <xdr:cNvPr descr="Resultado de imagen para flecha redonda"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2476500</xdr:colOff>
      <xdr:row>0</xdr:row>
      <xdr:rowOff>114300</xdr:rowOff>
    </xdr:from>
    <xdr:ext cx="0" cy="85725"/>
    <xdr:pic>
      <xdr:nvPicPr>
        <xdr:cNvPr descr="Resultado de imagen para gif home" id="0" name="image3.gif"/>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190500</xdr:colOff>
      <xdr:row>0</xdr:row>
      <xdr:rowOff>209550</xdr:rowOff>
    </xdr:from>
    <xdr:ext cx="514350" cy="514350"/>
    <xdr:pic>
      <xdr:nvPicPr>
        <xdr:cNvPr descr="Resultado de imagen para gif home" id="0" name="image3.gif"/>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109</xdr:row>
      <xdr:rowOff>0</xdr:rowOff>
    </xdr:from>
    <xdr:ext cx="1447800" cy="62865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0</xdr:rowOff>
    </xdr:from>
    <xdr:ext cx="1743075" cy="571500"/>
    <xdr:pic>
      <xdr:nvPicPr>
        <xdr:cNvPr id="0" name="image1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1</xdr:row>
      <xdr:rowOff>9525</xdr:rowOff>
    </xdr:from>
    <xdr:ext cx="1038225" cy="247650"/>
    <xdr:pic>
      <xdr:nvPicPr>
        <xdr:cNvPr descr="Resultado de imagen para gif flecha volver" id="0" name="image6.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2476500</xdr:colOff>
      <xdr:row>0</xdr:row>
      <xdr:rowOff>114300</xdr:rowOff>
    </xdr:from>
    <xdr:ext cx="0" cy="19050"/>
    <xdr:pic>
      <xdr:nvPicPr>
        <xdr:cNvPr descr="Resultado de imagen para gif home" id="0" name="image3.gif"/>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685800</xdr:colOff>
      <xdr:row>0</xdr:row>
      <xdr:rowOff>200025</xdr:rowOff>
    </xdr:from>
    <xdr:ext cx="409575" cy="447675"/>
    <xdr:pic>
      <xdr:nvPicPr>
        <xdr:cNvPr descr="Resultado de imagen para gif home" id="0" name="image3.gif"/>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1743075" cy="914400"/>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504825</xdr:colOff>
      <xdr:row>78</xdr:row>
      <xdr:rowOff>142875</xdr:rowOff>
    </xdr:from>
    <xdr:ext cx="3371850" cy="143827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361950</xdr:colOff>
      <xdr:row>1</xdr:row>
      <xdr:rowOff>47625</xdr:rowOff>
    </xdr:from>
    <xdr:ext cx="685800" cy="714375"/>
    <xdr:pic>
      <xdr:nvPicPr>
        <xdr:cNvPr descr="Resultado de imagen para Logo bogota" id="0" name="image9.gif"/>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1</xdr:row>
      <xdr:rowOff>0</xdr:rowOff>
    </xdr:from>
    <xdr:ext cx="3248025" cy="7905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22</xdr:row>
      <xdr:rowOff>133350</xdr:rowOff>
    </xdr:from>
    <xdr:ext cx="7448550" cy="342900"/>
    <xdr:sp>
      <xdr:nvSpPr>
        <xdr:cNvPr id="3" name="Shape 3"/>
        <xdr:cNvSpPr/>
      </xdr:nvSpPr>
      <xdr:spPr>
        <a:xfrm>
          <a:off x="1626488" y="3613313"/>
          <a:ext cx="7439025" cy="333375"/>
        </a:xfrm>
        <a:prstGeom prst="rect">
          <a:avLst/>
        </a:prstGeom>
        <a:noFill/>
        <a:ln>
          <a:noFill/>
        </a:ln>
      </xdr:spPr>
      <xdr:txBody>
        <a:bodyPr anchorCtr="0" anchor="b" bIns="45700" lIns="91425" spcFirstLastPara="1" rIns="91425" wrap="square" tIns="45700">
          <a:noAutofit/>
        </a:bodyPr>
        <a:lstStyle/>
        <a:p>
          <a:pPr indent="0" lvl="0" marL="0" rtl="0" algn="l">
            <a:spcBef>
              <a:spcPts val="0"/>
            </a:spcBef>
            <a:spcAft>
              <a:spcPts val="0"/>
            </a:spcAft>
            <a:buSzPts val="2000"/>
            <a:buFont typeface="Arial"/>
            <a:buNone/>
          </a:pPr>
          <a:r>
            <a:rPr lang="en-US" sz="2000"/>
            <a:t>Indicadores historicos de Gestión Oficina de Control Interno</a:t>
          </a:r>
          <a:endParaRPr sz="2000"/>
        </a:p>
      </xdr:txBody>
    </xdr:sp>
    <xdr:clientData fLocksWithSheet="0"/>
  </xdr:oneCellAnchor>
  <xdr:oneCellAnchor>
    <xdr:from>
      <xdr:col>0</xdr:col>
      <xdr:colOff>638175</xdr:colOff>
      <xdr:row>1</xdr:row>
      <xdr:rowOff>19050</xdr:rowOff>
    </xdr:from>
    <xdr:ext cx="10020300" cy="57054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3601700" cy="774382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6324600</xdr:colOff>
      <xdr:row>0</xdr:row>
      <xdr:rowOff>38100</xdr:rowOff>
    </xdr:from>
    <xdr:ext cx="514350" cy="514350"/>
    <xdr:pic>
      <xdr:nvPicPr>
        <xdr:cNvPr descr="Resultado de imagen para gif home" id="0" name="image3.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1</xdr:row>
      <xdr:rowOff>9525</xdr:rowOff>
    </xdr:from>
    <xdr:ext cx="1038225" cy="247650"/>
    <xdr:pic>
      <xdr:nvPicPr>
        <xdr:cNvPr descr="Resultado de imagen para gif flecha volver" id="0" name="image6.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41</xdr:row>
      <xdr:rowOff>28575</xdr:rowOff>
    </xdr:from>
    <xdr:ext cx="1447800" cy="6096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2476500</xdr:colOff>
      <xdr:row>0</xdr:row>
      <xdr:rowOff>114300</xdr:rowOff>
    </xdr:from>
    <xdr:ext cx="514350" cy="514350"/>
    <xdr:pic>
      <xdr:nvPicPr>
        <xdr:cNvPr descr="Resultado de imagen para gif home" id="0" name="image3.gif"/>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0</xdr:rowOff>
    </xdr:from>
    <xdr:ext cx="1609725" cy="581025"/>
    <xdr:pic>
      <xdr:nvPicPr>
        <xdr:cNvPr id="0" name="image7.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361950</xdr:colOff>
      <xdr:row>1</xdr:row>
      <xdr:rowOff>47625</xdr:rowOff>
    </xdr:from>
    <xdr:ext cx="685800" cy="714375"/>
    <xdr:pic>
      <xdr:nvPicPr>
        <xdr:cNvPr id="0" name="image9.gif"/>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100</xdr:row>
      <xdr:rowOff>85725</xdr:rowOff>
    </xdr:from>
    <xdr:ext cx="2028825" cy="714375"/>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361950</xdr:colOff>
      <xdr:row>1</xdr:row>
      <xdr:rowOff>142875</xdr:rowOff>
    </xdr:from>
    <xdr:ext cx="523875" cy="51435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19050</xdr:colOff>
      <xdr:row>0</xdr:row>
      <xdr:rowOff>161925</xdr:rowOff>
    </xdr:from>
    <xdr:ext cx="3238500" cy="8286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1</xdr:row>
      <xdr:rowOff>9525</xdr:rowOff>
    </xdr:from>
    <xdr:ext cx="1038225" cy="247650"/>
    <xdr:pic>
      <xdr:nvPicPr>
        <xdr:cNvPr descr="Resultado de imagen para gif flecha volver" id="0" name="image6.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27</xdr:col>
      <xdr:colOff>200025</xdr:colOff>
      <xdr:row>1</xdr:row>
      <xdr:rowOff>38100</xdr:rowOff>
    </xdr:from>
    <xdr:ext cx="685800" cy="714375"/>
    <xdr:pic>
      <xdr:nvPicPr>
        <xdr:cNvPr id="0" name="image9.gif"/>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514350</xdr:colOff>
      <xdr:row>1</xdr:row>
      <xdr:rowOff>104775</xdr:rowOff>
    </xdr:from>
    <xdr:ext cx="523875" cy="55245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190500</xdr:rowOff>
    </xdr:from>
    <xdr:ext cx="2571750" cy="809625"/>
    <xdr:pic>
      <xdr:nvPicPr>
        <xdr:cNvPr id="0" name="image7.png"/>
        <xdr:cNvPicPr preferRelativeResize="0"/>
      </xdr:nvPicPr>
      <xdr:blipFill>
        <a:blip cstate="print" r:embed="rId3"/>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20de%20Trabajo/Carpetas%20Electr&#243;nicas%20RBIA/Auditor&#237;a%20con%20Base%20en%20Riesgo%20AF%202013/D%20-%20Borrador%20Informe%20Auditor&#237;a%20Actual/RBIA%20Audit%20Opinion%20Matrix%20Auto.FINAL.6.11.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kruiz/Downloads/Hoja%20Recursos%20PAAI.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inal Scores"/>
      <sheetName val="Lookup"/>
      <sheetName val="REFERENCIAS"/>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sos calculo recursos"/>
      <sheetName val="1. Horas requeridas PAAI"/>
      <sheetName val="2. Días -horas hábiles x vig"/>
      <sheetName val="3 Horas disponibles E. Auditor"/>
      <sheetName val="4. Resultado"/>
    </sheetNames>
    <sheetDataSet>
      <sheetData sheetId="0"/>
      <sheetData sheetId="1"/>
      <sheetData sheetId="2"/>
      <sheetData sheetId="3"/>
      <sheetData sheetId="4"/>
    </sheetDataSet>
  </externalBook>
</externalLink>
</file>

<file path=xl/tables/table1.xml><?xml version="1.0" encoding="utf-8"?>
<table xmlns="http://schemas.openxmlformats.org/spreadsheetml/2006/main" ref="A11:J97" displayName="Table_1" name="Table_1" id="1">
  <tableColumns count="10">
    <tableColumn name="No" id="1"/>
    <tableColumn name="TIPO DE TRABAJO DE AUDITORÍA " id="2"/>
    <tableColumn name="Descripción" id="3"/>
    <tableColumn name="Planeacion Auditoria/Solicitud de Informaciòn" id="4"/>
    <tableColumn name="Ejecucion  Auditoria/Análisis de informaciòn" id="5"/>
    <tableColumn name="Informe de Auditoria /Seguimiento" id="6"/>
    <tableColumn name="Total horas por trabajo de auditoría" id="7"/>
    <tableColumn name="# Informes x año" id="8"/>
    <tableColumn name="Horas x trabajo de auditoría" id="9"/>
    <tableColumn name="Observaciones" id="10"/>
  </tableColumns>
  <tableStyleInfo name="1. Horas requeridas PAAI-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colombia.workingdays.org/"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1.xml"/><Relationship Id="rId3" Type="http://schemas.openxmlformats.org/officeDocument/2006/relationships/vmlDrawing" Target="../drawings/vmlDrawing2.vml"/><Relationship Id="rId5"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colombia.workingdays.org/"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5.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0" Type="http://schemas.openxmlformats.org/officeDocument/2006/relationships/hyperlink" Target="https://renobo.com.co/es/search/content?keys=mapa+riesgos+de+gesti%C3%B3n" TargetMode="External"/><Relationship Id="rId22" Type="http://schemas.openxmlformats.org/officeDocument/2006/relationships/hyperlink" Target="http://10.115.245.74/search/content?keys=mapas%20de%20aseguramiento" TargetMode="External"/><Relationship Id="rId21" Type="http://schemas.openxmlformats.org/officeDocument/2006/relationships/hyperlink" Target="https://renobo.com.co/es/search/content?keys=mapa+riesgos+de+gesti%C3%B3n" TargetMode="External"/><Relationship Id="rId24" Type="http://schemas.openxmlformats.org/officeDocument/2006/relationships/hyperlink" Target="https://www.renobo.com.co/index.php/es/search/content?keys=plan+de+mejoramiento+contraloria" TargetMode="External"/><Relationship Id="rId23" Type="http://schemas.openxmlformats.org/officeDocument/2006/relationships/hyperlink" Target="https://www.renobo.com.co/index.php/es/search/content?keys=PAA" TargetMode="External"/><Relationship Id="rId1" Type="http://schemas.openxmlformats.org/officeDocument/2006/relationships/hyperlink" Target="http://10.115.245.74/node/4683" TargetMode="External"/><Relationship Id="rId2" Type="http://schemas.openxmlformats.org/officeDocument/2006/relationships/hyperlink" Target="http://10.115.245.74/marco-estrategico" TargetMode="External"/><Relationship Id="rId3" Type="http://schemas.openxmlformats.org/officeDocument/2006/relationships/hyperlink" Target="http://10.115.245.74/node/3488" TargetMode="External"/><Relationship Id="rId4" Type="http://schemas.openxmlformats.org/officeDocument/2006/relationships/hyperlink" Target="http://10.115.245.74/node/3488" TargetMode="External"/><Relationship Id="rId9" Type="http://schemas.openxmlformats.org/officeDocument/2006/relationships/hyperlink" Target="http://10.115.245.74/mipg-sig/mapa-procesos" TargetMode="External"/><Relationship Id="rId26" Type="http://schemas.openxmlformats.org/officeDocument/2006/relationships/hyperlink" Target="https://www.renobo.com.co/index.php/es/search/content?keys=plan+de+mejoramiento" TargetMode="External"/><Relationship Id="rId25" Type="http://schemas.openxmlformats.org/officeDocument/2006/relationships/hyperlink" Target="https://www.renobo.com.co/index.php/es/search/content?keys=SEGUIMIENTO+PLAN+DE+MEJORAMIENTO+CONTRALOR%C3%8DA+" TargetMode="External"/><Relationship Id="rId28" Type="http://schemas.openxmlformats.org/officeDocument/2006/relationships/hyperlink" Target="https://www.renobo.com.co/es/search/content?keys=c%C3%B3digo+de+%C3%A9tica+" TargetMode="External"/><Relationship Id="rId27" Type="http://schemas.openxmlformats.org/officeDocument/2006/relationships/hyperlink" Target="https://www.renobo.com.co/index.php/es/search/content?keys=PAD+Distrital+de+la+vigencia&amp;created=&amp;type_1=All" TargetMode="External"/><Relationship Id="rId5" Type="http://schemas.openxmlformats.org/officeDocument/2006/relationships/hyperlink" Target="https://www.renobo.com.co/transparencia/planeacion-presupuesto-e-informes" TargetMode="External"/><Relationship Id="rId6" Type="http://schemas.openxmlformats.org/officeDocument/2006/relationships/hyperlink" Target="http://10.115.245.74/organigrama" TargetMode="External"/><Relationship Id="rId29" Type="http://schemas.openxmlformats.org/officeDocument/2006/relationships/drawing" Target="../drawings/drawing6.xml"/><Relationship Id="rId7" Type="http://schemas.openxmlformats.org/officeDocument/2006/relationships/hyperlink" Target="https://www.renobo.com.co/index.php/es/search/content?keys=politicas+institucionales" TargetMode="External"/><Relationship Id="rId8" Type="http://schemas.openxmlformats.org/officeDocument/2006/relationships/hyperlink" Target="http://10.115.245.74/search/content?keys=proyectos+de+inversion" TargetMode="External"/><Relationship Id="rId11" Type="http://schemas.openxmlformats.org/officeDocument/2006/relationships/hyperlink" Target="http://10.115.245.74/node/1607" TargetMode="External"/><Relationship Id="rId10" Type="http://schemas.openxmlformats.org/officeDocument/2006/relationships/hyperlink" Target="http://10.115.245.74/search/content?keys=gesti%C3%B3n+documental" TargetMode="External"/><Relationship Id="rId13" Type="http://schemas.openxmlformats.org/officeDocument/2006/relationships/hyperlink" Target="http://10.115.245.74/organigrama" TargetMode="External"/><Relationship Id="rId12" Type="http://schemas.openxmlformats.org/officeDocument/2006/relationships/hyperlink" Target="http://10.115.245.74/node/1625" TargetMode="External"/><Relationship Id="rId15" Type="http://schemas.openxmlformats.org/officeDocument/2006/relationships/hyperlink" Target="https://www.renobo.com.co/es/search/content?keys=activos+de+informaci%C3%B3n" TargetMode="External"/><Relationship Id="rId14" Type="http://schemas.openxmlformats.org/officeDocument/2006/relationships/hyperlink" Target="https://www.renobo.com.co/es/search/content?keys=plan+anual+de+adquisiciones" TargetMode="External"/><Relationship Id="rId17" Type="http://schemas.openxmlformats.org/officeDocument/2006/relationships/hyperlink" Target="http://10.115.245.74/search/content?keys=planes+de+accion" TargetMode="External"/><Relationship Id="rId16" Type="http://schemas.openxmlformats.org/officeDocument/2006/relationships/hyperlink" Target="http://10.115.245.74/search/content?keys=indicadores+de+gesti%C3%B3n" TargetMode="External"/><Relationship Id="rId19" Type="http://schemas.openxmlformats.org/officeDocument/2006/relationships/hyperlink" Target="https://renobo.com.co/es/node/3703" TargetMode="External"/><Relationship Id="rId18" Type="http://schemas.openxmlformats.org/officeDocument/2006/relationships/hyperlink" Target="http://10.115.245.74/node/2395" TargetMode="External"/></Relationships>
</file>

<file path=xl/worksheets/_rels/sheet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7.xml"/><Relationship Id="rId3"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1.43"/>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ht="68.25" customHeight="1">
      <c r="A5" s="1"/>
      <c r="B5" s="1"/>
      <c r="C5" s="2" t="s">
        <v>0</v>
      </c>
      <c r="D5" s="3"/>
      <c r="E5" s="3"/>
      <c r="F5" s="3"/>
      <c r="G5" s="3"/>
      <c r="H5" s="3"/>
      <c r="I5" s="3"/>
      <c r="J5" s="3"/>
      <c r="K5" s="3"/>
      <c r="L5" s="3"/>
      <c r="M5" s="3"/>
      <c r="N5" s="4"/>
      <c r="O5" s="1"/>
      <c r="P5" s="1"/>
      <c r="Q5" s="1"/>
      <c r="R5" s="1"/>
      <c r="S5" s="1"/>
      <c r="T5" s="1"/>
      <c r="U5" s="1"/>
      <c r="V5" s="1"/>
      <c r="W5" s="1"/>
      <c r="X5" s="1"/>
      <c r="Y5" s="1"/>
      <c r="Z5" s="1"/>
    </row>
    <row r="6" ht="288.75" customHeight="1">
      <c r="A6" s="1"/>
      <c r="B6" s="1"/>
      <c r="C6" s="5" t="s">
        <v>1</v>
      </c>
      <c r="D6" s="3"/>
      <c r="E6" s="3"/>
      <c r="F6" s="3"/>
      <c r="G6" s="3"/>
      <c r="H6" s="3"/>
      <c r="I6" s="3"/>
      <c r="J6" s="3"/>
      <c r="K6" s="3"/>
      <c r="L6" s="3"/>
      <c r="M6" s="3"/>
      <c r="N6" s="4"/>
      <c r="O6" s="1"/>
      <c r="P6" s="1"/>
      <c r="Q6" s="1"/>
      <c r="R6" s="1"/>
      <c r="S6" s="1"/>
      <c r="T6" s="1"/>
      <c r="U6" s="1"/>
      <c r="V6" s="1"/>
      <c r="W6" s="1"/>
      <c r="X6" s="1"/>
      <c r="Y6" s="1"/>
      <c r="Z6" s="1"/>
    </row>
    <row r="7" ht="45.0" customHeight="1">
      <c r="A7" s="1"/>
      <c r="B7" s="1"/>
      <c r="C7" s="6"/>
      <c r="D7" s="7" t="s">
        <v>2</v>
      </c>
      <c r="E7" s="8"/>
      <c r="F7" s="8"/>
      <c r="G7" s="8"/>
      <c r="H7" s="8"/>
      <c r="I7" s="8"/>
      <c r="J7" s="8"/>
      <c r="K7" s="8"/>
      <c r="L7" s="8"/>
      <c r="M7" s="8"/>
      <c r="N7" s="9"/>
      <c r="O7" s="1"/>
      <c r="P7" s="1"/>
      <c r="Q7" s="1"/>
      <c r="R7" s="1"/>
      <c r="S7" s="1"/>
      <c r="T7" s="1"/>
      <c r="U7" s="1"/>
      <c r="V7" s="1"/>
      <c r="W7" s="1"/>
      <c r="X7" s="1"/>
      <c r="Y7" s="1"/>
      <c r="Z7" s="1"/>
    </row>
    <row r="8" ht="45.0" customHeight="1">
      <c r="A8" s="1"/>
      <c r="B8" s="1"/>
      <c r="C8" s="10"/>
      <c r="D8" s="11" t="s">
        <v>3</v>
      </c>
      <c r="E8" s="12"/>
      <c r="F8" s="12"/>
      <c r="G8" s="12"/>
      <c r="H8" s="12"/>
      <c r="I8" s="12"/>
      <c r="J8" s="12"/>
      <c r="K8" s="12"/>
      <c r="L8" s="12"/>
      <c r="M8" s="12"/>
      <c r="N8" s="13"/>
      <c r="O8" s="1"/>
      <c r="P8" s="1"/>
      <c r="Q8" s="1"/>
      <c r="R8" s="1"/>
      <c r="S8" s="1"/>
      <c r="T8" s="1"/>
      <c r="U8" s="1"/>
      <c r="V8" s="1"/>
      <c r="W8" s="1"/>
      <c r="X8" s="1"/>
      <c r="Y8" s="1"/>
      <c r="Z8" s="1"/>
    </row>
    <row r="9">
      <c r="A9" s="1"/>
      <c r="B9" s="1"/>
      <c r="C9" s="14"/>
      <c r="D9" s="15"/>
      <c r="E9" s="15"/>
      <c r="F9" s="15"/>
      <c r="G9" s="15"/>
      <c r="H9" s="15"/>
      <c r="I9" s="15"/>
      <c r="J9" s="15"/>
      <c r="K9" s="15"/>
      <c r="L9" s="15"/>
      <c r="M9" s="15"/>
      <c r="N9" s="16"/>
      <c r="O9" s="1"/>
      <c r="P9" s="1"/>
      <c r="Q9" s="1"/>
      <c r="R9" s="1"/>
      <c r="S9" s="1"/>
      <c r="T9" s="1"/>
      <c r="U9" s="1"/>
      <c r="V9" s="1"/>
      <c r="W9" s="1"/>
      <c r="X9" s="1"/>
      <c r="Y9" s="1"/>
      <c r="Z9" s="1"/>
    </row>
    <row r="10">
      <c r="A10" s="1"/>
      <c r="B10" s="1"/>
      <c r="C10" s="17"/>
      <c r="D10" s="18" t="s">
        <v>4</v>
      </c>
      <c r="E10" s="15"/>
      <c r="F10" s="15"/>
      <c r="G10" s="15"/>
      <c r="H10" s="15"/>
      <c r="I10" s="15"/>
      <c r="J10" s="15"/>
      <c r="K10" s="15"/>
      <c r="L10" s="15"/>
      <c r="M10" s="15"/>
      <c r="N10" s="16"/>
      <c r="O10" s="1"/>
      <c r="P10" s="1"/>
      <c r="Q10" s="1"/>
      <c r="R10" s="1"/>
      <c r="S10" s="1"/>
      <c r="T10" s="1"/>
      <c r="U10" s="1"/>
      <c r="V10" s="1"/>
      <c r="W10" s="1"/>
      <c r="X10" s="1"/>
      <c r="Y10" s="1"/>
      <c r="Z10" s="1"/>
    </row>
    <row r="11">
      <c r="A11" s="1"/>
      <c r="B11" s="1"/>
      <c r="C11" s="19"/>
      <c r="D11" s="20"/>
      <c r="E11" s="20"/>
      <c r="F11" s="20"/>
      <c r="G11" s="20"/>
      <c r="H11" s="20"/>
      <c r="I11" s="20"/>
      <c r="J11" s="20"/>
      <c r="K11" s="20"/>
      <c r="L11" s="20"/>
      <c r="M11" s="20"/>
      <c r="N11" s="21"/>
      <c r="O11" s="1"/>
      <c r="P11" s="1"/>
      <c r="Q11" s="1"/>
      <c r="R11" s="1"/>
      <c r="S11" s="1"/>
      <c r="T11" s="1"/>
      <c r="U11" s="1"/>
      <c r="V11" s="1"/>
      <c r="W11" s="1"/>
      <c r="X11" s="1"/>
      <c r="Y11" s="1"/>
      <c r="Z11" s="1"/>
    </row>
    <row r="12">
      <c r="A12" s="1"/>
      <c r="B12" s="1"/>
      <c r="C12" s="14"/>
      <c r="D12" s="15"/>
      <c r="E12" s="15"/>
      <c r="F12" s="15"/>
      <c r="G12" s="15"/>
      <c r="H12" s="15"/>
      <c r="I12" s="15"/>
      <c r="J12" s="15"/>
      <c r="K12" s="15"/>
      <c r="L12" s="15"/>
      <c r="M12" s="15"/>
      <c r="N12" s="16"/>
      <c r="O12" s="1"/>
      <c r="P12" s="1"/>
      <c r="Q12" s="1"/>
      <c r="R12" s="1"/>
      <c r="S12" s="1"/>
      <c r="T12" s="1"/>
      <c r="U12" s="1"/>
      <c r="V12" s="1"/>
      <c r="W12" s="1"/>
      <c r="X12" s="1"/>
      <c r="Y12" s="1"/>
      <c r="Z12" s="1"/>
    </row>
    <row r="13">
      <c r="A13" s="1"/>
      <c r="B13" s="1"/>
      <c r="C13" s="17"/>
      <c r="D13" s="18" t="s">
        <v>5</v>
      </c>
      <c r="E13" s="15"/>
      <c r="F13" s="15"/>
      <c r="G13" s="15"/>
      <c r="H13" s="15"/>
      <c r="I13" s="15"/>
      <c r="J13" s="15"/>
      <c r="K13" s="15"/>
      <c r="L13" s="15"/>
      <c r="M13" s="15"/>
      <c r="N13" s="16"/>
      <c r="O13" s="1"/>
      <c r="P13" s="1"/>
      <c r="Q13" s="1"/>
      <c r="R13" s="1"/>
      <c r="S13" s="1"/>
      <c r="T13" s="1"/>
      <c r="U13" s="1"/>
      <c r="V13" s="1"/>
      <c r="W13" s="1"/>
      <c r="X13" s="1"/>
      <c r="Y13" s="1"/>
      <c r="Z13" s="1"/>
    </row>
    <row r="14">
      <c r="A14" s="1"/>
      <c r="B14" s="1"/>
      <c r="C14" s="19"/>
      <c r="D14" s="20"/>
      <c r="E14" s="20"/>
      <c r="F14" s="20"/>
      <c r="G14" s="20"/>
      <c r="H14" s="20"/>
      <c r="I14" s="20"/>
      <c r="J14" s="20"/>
      <c r="K14" s="20"/>
      <c r="L14" s="20"/>
      <c r="M14" s="20"/>
      <c r="N14" s="21"/>
      <c r="O14" s="1"/>
      <c r="P14" s="1"/>
      <c r="Q14" s="1"/>
      <c r="R14" s="1"/>
      <c r="S14" s="1"/>
      <c r="T14" s="1"/>
      <c r="U14" s="1"/>
      <c r="V14" s="1"/>
      <c r="W14" s="1"/>
      <c r="X14" s="1"/>
      <c r="Y14" s="1"/>
      <c r="Z14" s="1"/>
    </row>
    <row r="15">
      <c r="A15" s="1"/>
      <c r="B15" s="1"/>
      <c r="C15" s="14"/>
      <c r="D15" s="15"/>
      <c r="E15" s="15"/>
      <c r="F15" s="15"/>
      <c r="G15" s="15"/>
      <c r="H15" s="15"/>
      <c r="I15" s="15"/>
      <c r="J15" s="15"/>
      <c r="K15" s="15"/>
      <c r="L15" s="15"/>
      <c r="M15" s="15"/>
      <c r="N15" s="16"/>
      <c r="O15" s="1"/>
      <c r="P15" s="1"/>
      <c r="Q15" s="1"/>
      <c r="R15" s="1"/>
      <c r="S15" s="1"/>
      <c r="T15" s="1"/>
      <c r="U15" s="1"/>
      <c r="V15" s="1"/>
      <c r="W15" s="1"/>
      <c r="X15" s="1"/>
      <c r="Y15" s="1"/>
      <c r="Z15" s="1"/>
    </row>
    <row r="16">
      <c r="A16" s="1"/>
      <c r="B16" s="1"/>
      <c r="C16" s="17"/>
      <c r="D16" s="18" t="s">
        <v>6</v>
      </c>
      <c r="E16" s="15"/>
      <c r="F16" s="15"/>
      <c r="G16" s="15"/>
      <c r="H16" s="15"/>
      <c r="I16" s="15"/>
      <c r="J16" s="15"/>
      <c r="K16" s="15"/>
      <c r="L16" s="15"/>
      <c r="M16" s="15"/>
      <c r="N16" s="16"/>
      <c r="O16" s="1"/>
      <c r="P16" s="1"/>
      <c r="Q16" s="1"/>
      <c r="R16" s="1"/>
      <c r="S16" s="1"/>
      <c r="T16" s="1"/>
      <c r="U16" s="1"/>
      <c r="V16" s="1"/>
      <c r="W16" s="1"/>
      <c r="X16" s="1"/>
      <c r="Y16" s="1"/>
      <c r="Z16" s="1"/>
    </row>
    <row r="17">
      <c r="A17" s="1"/>
      <c r="B17" s="1"/>
      <c r="C17" s="19"/>
      <c r="D17" s="20"/>
      <c r="E17" s="20"/>
      <c r="F17" s="20"/>
      <c r="G17" s="20"/>
      <c r="H17" s="20"/>
      <c r="I17" s="20"/>
      <c r="J17" s="20"/>
      <c r="K17" s="20"/>
      <c r="L17" s="20"/>
      <c r="M17" s="20"/>
      <c r="N17" s="2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5:N5"/>
    <mergeCell ref="C6:N6"/>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47.14"/>
    <col customWidth="1" min="3" max="3" width="4.57"/>
    <col customWidth="1" min="4" max="4" width="84.86"/>
    <col customWidth="1" min="5" max="5" width="45.29"/>
    <col customWidth="1" min="6" max="26" width="11.43"/>
  </cols>
  <sheetData>
    <row r="3">
      <c r="A3" s="217"/>
      <c r="B3" s="217" t="s">
        <v>261</v>
      </c>
      <c r="C3" s="217"/>
      <c r="D3" s="217" t="s">
        <v>262</v>
      </c>
      <c r="E3" s="217" t="s">
        <v>263</v>
      </c>
    </row>
    <row r="4" ht="60.0" customHeight="1">
      <c r="A4" s="218">
        <v>1.0</v>
      </c>
      <c r="B4" s="219" t="s">
        <v>264</v>
      </c>
      <c r="C4" s="220" t="s">
        <v>265</v>
      </c>
      <c r="D4" s="37" t="s">
        <v>266</v>
      </c>
      <c r="E4" s="221" t="s">
        <v>267</v>
      </c>
    </row>
    <row r="5" ht="45.0" customHeight="1">
      <c r="A5" s="222"/>
      <c r="B5" s="222"/>
      <c r="C5" s="220" t="s">
        <v>268</v>
      </c>
      <c r="D5" s="37" t="s">
        <v>269</v>
      </c>
      <c r="E5" s="221" t="s">
        <v>267</v>
      </c>
    </row>
    <row r="6">
      <c r="A6" s="198"/>
      <c r="B6" s="198"/>
      <c r="C6" s="220" t="s">
        <v>270</v>
      </c>
      <c r="D6" s="37" t="s">
        <v>271</v>
      </c>
      <c r="E6" s="221" t="s">
        <v>267</v>
      </c>
    </row>
    <row r="7">
      <c r="A7" s="223">
        <v>2.0</v>
      </c>
      <c r="B7" s="224" t="s">
        <v>272</v>
      </c>
      <c r="C7" s="220" t="s">
        <v>273</v>
      </c>
      <c r="D7" s="37" t="s">
        <v>274</v>
      </c>
      <c r="E7" s="75"/>
    </row>
    <row r="8" ht="30.75" customHeight="1">
      <c r="A8" s="223"/>
      <c r="B8" s="224"/>
      <c r="C8" s="220"/>
      <c r="D8" s="37" t="s">
        <v>275</v>
      </c>
      <c r="E8" s="225" t="s">
        <v>276</v>
      </c>
    </row>
    <row r="9" ht="30.75" customHeight="1">
      <c r="A9" s="223"/>
      <c r="B9" s="224"/>
      <c r="C9" s="220"/>
      <c r="D9" s="37" t="s">
        <v>277</v>
      </c>
      <c r="E9" s="225" t="s">
        <v>278</v>
      </c>
    </row>
    <row r="10">
      <c r="A10" s="223">
        <v>3.0</v>
      </c>
      <c r="B10" s="224" t="s">
        <v>279</v>
      </c>
      <c r="C10" s="220" t="s">
        <v>280</v>
      </c>
      <c r="D10" s="37" t="s">
        <v>281</v>
      </c>
      <c r="E10" s="225" t="s">
        <v>282</v>
      </c>
    </row>
    <row r="11">
      <c r="A11" s="223"/>
      <c r="B11" s="224"/>
      <c r="C11" s="220" t="s">
        <v>283</v>
      </c>
      <c r="D11" s="37" t="s">
        <v>284</v>
      </c>
      <c r="E11" s="226"/>
    </row>
    <row r="12">
      <c r="A12" s="227"/>
      <c r="B12" s="37"/>
      <c r="C12" s="220" t="s">
        <v>285</v>
      </c>
      <c r="D12" s="37" t="s">
        <v>286</v>
      </c>
      <c r="E12" s="226"/>
    </row>
    <row r="13">
      <c r="A13" s="227"/>
      <c r="B13" s="37"/>
      <c r="C13" s="220" t="s">
        <v>287</v>
      </c>
      <c r="D13" s="37" t="s">
        <v>288</v>
      </c>
      <c r="E13" s="226"/>
    </row>
    <row r="14">
      <c r="A14" s="227"/>
      <c r="B14" s="37"/>
      <c r="C14" s="220" t="s">
        <v>289</v>
      </c>
      <c r="D14" s="37" t="s">
        <v>290</v>
      </c>
      <c r="E14" s="226"/>
    </row>
    <row r="15">
      <c r="A15" s="227"/>
      <c r="B15" s="37"/>
      <c r="C15" s="220" t="s">
        <v>291</v>
      </c>
      <c r="D15" s="37" t="s">
        <v>292</v>
      </c>
      <c r="E15" s="226"/>
    </row>
    <row r="16">
      <c r="A16" s="227"/>
      <c r="B16" s="37"/>
      <c r="C16" s="220" t="s">
        <v>293</v>
      </c>
      <c r="D16" s="37" t="s">
        <v>294</v>
      </c>
      <c r="E16" s="226"/>
    </row>
    <row r="17">
      <c r="A17" s="227"/>
      <c r="B17" s="37"/>
      <c r="C17" s="220"/>
      <c r="D17" s="228" t="s">
        <v>295</v>
      </c>
      <c r="E17" s="226"/>
    </row>
    <row r="18">
      <c r="A18" s="227"/>
      <c r="B18" s="37"/>
      <c r="C18" s="220" t="s">
        <v>296</v>
      </c>
      <c r="D18" s="37" t="s">
        <v>297</v>
      </c>
      <c r="E18" s="226"/>
    </row>
    <row r="19">
      <c r="A19" s="227"/>
      <c r="B19" s="37"/>
      <c r="C19" s="220"/>
      <c r="D19" s="228" t="s">
        <v>298</v>
      </c>
      <c r="E19" s="226"/>
    </row>
    <row r="20">
      <c r="A20" s="227"/>
      <c r="B20" s="37"/>
      <c r="C20" s="227"/>
      <c r="D20" s="228" t="s">
        <v>299</v>
      </c>
      <c r="E20" s="229" t="s">
        <v>300</v>
      </c>
    </row>
    <row r="21" ht="15.75" customHeight="1">
      <c r="A21" s="223">
        <v>4.0</v>
      </c>
      <c r="B21" s="224" t="s">
        <v>301</v>
      </c>
      <c r="C21" s="220" t="s">
        <v>302</v>
      </c>
      <c r="D21" s="37" t="s">
        <v>303</v>
      </c>
      <c r="E21" s="226"/>
    </row>
    <row r="22" ht="15.75" customHeight="1">
      <c r="A22" s="226"/>
      <c r="B22" s="230"/>
      <c r="C22" s="226"/>
      <c r="D22" s="230"/>
      <c r="E22" s="226"/>
    </row>
    <row r="23" ht="15.75" customHeight="1">
      <c r="B23" s="231"/>
      <c r="D23" s="231"/>
    </row>
    <row r="24" ht="15.75" customHeight="1">
      <c r="B24" s="231"/>
      <c r="D24" s="231"/>
    </row>
    <row r="25" ht="15.75" customHeight="1">
      <c r="B25" s="231"/>
      <c r="D25" s="231"/>
    </row>
    <row r="26" ht="15.75" customHeight="1">
      <c r="B26" s="231"/>
      <c r="D26" s="231"/>
    </row>
    <row r="27" ht="15.75" customHeight="1">
      <c r="B27" s="231"/>
      <c r="D27" s="231"/>
    </row>
    <row r="28" ht="15.75" customHeight="1">
      <c r="B28" s="231"/>
      <c r="D28" s="231"/>
    </row>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A6"/>
    <mergeCell ref="B4:B6"/>
  </mergeCells>
  <hyperlinks>
    <hyperlink display="'1. Horas requeridas PAAI'!A1" location="'1. Horas requeridas PAAI'!A1" ref="E4"/>
    <hyperlink display="'1. Horas requeridas PAAI'!A1" location="'1. Horas requeridas PAAI'!A1" ref="E5"/>
    <hyperlink display="'1. Horas requeridas PAAI'!A1" location="'1. Horas requeridas PAAI'!A1" ref="E6"/>
    <hyperlink r:id="rId1" ref="E8"/>
    <hyperlink display="'2. Días -horas hábiles x vig'!A1" location="'2. Días -horas hábiles x vig'!A1" ref="E9"/>
    <hyperlink display="'3 Horas disponibles E. Auditor'!A1" location="null!A1" ref="E10"/>
    <hyperlink display="'4. Resultado'!A1" location="null!A1" ref="E20"/>
  </hyperlinks>
  <printOptions/>
  <pageMargins bottom="0.75" footer="0.0" header="0.0" left="0.7" right="0.7" top="0.75"/>
  <pageSetup paperSize="9" orientation="portrait"/>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6.14"/>
    <col customWidth="1" min="2" max="2" width="48.71"/>
    <col customWidth="1" min="3" max="3" width="30.29"/>
    <col customWidth="1" min="4" max="9" width="23.29"/>
    <col customWidth="1" min="10" max="10" width="11.0"/>
    <col customWidth="1" min="11" max="11" width="12.57"/>
    <col customWidth="1" min="12" max="13" width="11.43"/>
    <col customWidth="1" min="14" max="14" width="27.57"/>
    <col customWidth="1" min="15" max="26" width="11.43"/>
  </cols>
  <sheetData>
    <row r="1">
      <c r="A1" s="54"/>
      <c r="B1" s="55" t="s">
        <v>304</v>
      </c>
      <c r="C1" s="56"/>
      <c r="D1" s="56"/>
      <c r="E1" s="56"/>
      <c r="F1" s="56"/>
      <c r="G1" s="56"/>
      <c r="H1" s="56"/>
      <c r="I1" s="57"/>
      <c r="J1" s="58"/>
      <c r="K1" s="58"/>
      <c r="L1" s="59"/>
      <c r="M1" s="60"/>
      <c r="N1" s="15"/>
      <c r="O1" s="15"/>
      <c r="P1" s="15"/>
      <c r="Q1" s="15"/>
      <c r="R1" s="15"/>
      <c r="S1" s="15"/>
      <c r="T1" s="15"/>
      <c r="U1" s="15"/>
      <c r="V1" s="15"/>
      <c r="W1" s="15"/>
      <c r="X1" s="15"/>
      <c r="Y1" s="15"/>
      <c r="Z1" s="15"/>
    </row>
    <row r="2" ht="15.0" customHeight="1">
      <c r="A2" s="232"/>
      <c r="B2" s="233"/>
      <c r="C2" s="233"/>
      <c r="D2" s="233"/>
      <c r="E2" s="233"/>
      <c r="F2" s="233"/>
      <c r="G2" s="233"/>
      <c r="H2" s="233"/>
      <c r="I2" s="234"/>
      <c r="J2" s="94"/>
      <c r="K2" s="94"/>
      <c r="L2" s="94"/>
      <c r="M2" s="94"/>
      <c r="N2" s="94"/>
      <c r="O2" s="94"/>
      <c r="P2" s="94"/>
      <c r="Q2" s="94"/>
      <c r="R2" s="94"/>
      <c r="S2" s="94"/>
      <c r="T2" s="94"/>
      <c r="U2" s="94"/>
      <c r="V2" s="94"/>
      <c r="W2" s="94"/>
      <c r="X2" s="94"/>
      <c r="Y2" s="94"/>
      <c r="Z2" s="94"/>
    </row>
    <row r="3" ht="15.0" customHeight="1">
      <c r="A3" s="232" t="s">
        <v>305</v>
      </c>
      <c r="B3" s="233"/>
      <c r="C3" s="233"/>
      <c r="D3" s="233"/>
      <c r="E3" s="233"/>
      <c r="F3" s="233"/>
      <c r="G3" s="233"/>
      <c r="H3" s="233"/>
      <c r="I3" s="234"/>
      <c r="J3" s="94"/>
      <c r="K3" s="94"/>
      <c r="L3" s="94"/>
      <c r="M3" s="94"/>
      <c r="N3" s="94"/>
      <c r="O3" s="94"/>
      <c r="P3" s="94"/>
      <c r="Q3" s="94"/>
      <c r="R3" s="94"/>
      <c r="S3" s="94"/>
      <c r="T3" s="94"/>
      <c r="U3" s="94"/>
      <c r="V3" s="94"/>
      <c r="W3" s="94"/>
      <c r="X3" s="94"/>
      <c r="Y3" s="94"/>
      <c r="Z3" s="94"/>
    </row>
    <row r="4" ht="15.0" customHeight="1">
      <c r="A4" s="235" t="s">
        <v>306</v>
      </c>
      <c r="B4" s="233"/>
      <c r="C4" s="233"/>
      <c r="D4" s="233"/>
      <c r="E4" s="233"/>
      <c r="F4" s="233"/>
      <c r="G4" s="233"/>
      <c r="H4" s="233"/>
      <c r="I4" s="234"/>
      <c r="J4" s="94"/>
      <c r="K4" s="94"/>
      <c r="L4" s="94"/>
      <c r="M4" s="94"/>
      <c r="N4" s="94"/>
      <c r="O4" s="94"/>
      <c r="P4" s="94"/>
      <c r="Q4" s="94"/>
      <c r="R4" s="94"/>
      <c r="S4" s="94"/>
      <c r="T4" s="94"/>
      <c r="U4" s="94"/>
      <c r="V4" s="94"/>
      <c r="W4" s="94"/>
      <c r="X4" s="94"/>
      <c r="Y4" s="94"/>
      <c r="Z4" s="94"/>
    </row>
    <row r="5" ht="15.0" customHeight="1">
      <c r="A5" s="235" t="s">
        <v>307</v>
      </c>
      <c r="B5" s="233"/>
      <c r="C5" s="233"/>
      <c r="D5" s="233"/>
      <c r="E5" s="233"/>
      <c r="F5" s="233"/>
      <c r="G5" s="233"/>
      <c r="H5" s="233"/>
      <c r="I5" s="234"/>
      <c r="J5" s="94"/>
      <c r="K5" s="94"/>
      <c r="L5" s="94"/>
      <c r="M5" s="94"/>
      <c r="N5" s="94"/>
      <c r="O5" s="94"/>
      <c r="P5" s="94"/>
      <c r="Q5" s="94"/>
      <c r="R5" s="94"/>
      <c r="S5" s="94"/>
      <c r="T5" s="94"/>
      <c r="U5" s="94"/>
      <c r="V5" s="94"/>
      <c r="W5" s="94"/>
      <c r="X5" s="94"/>
      <c r="Y5" s="94"/>
      <c r="Z5" s="94"/>
    </row>
    <row r="6" ht="15.0" customHeight="1">
      <c r="A6" s="235"/>
      <c r="B6" s="233"/>
      <c r="C6" s="233"/>
      <c r="D6" s="233"/>
      <c r="E6" s="233"/>
      <c r="F6" s="233"/>
      <c r="G6" s="233"/>
      <c r="H6" s="233"/>
      <c r="I6" s="234"/>
      <c r="J6" s="94"/>
      <c r="K6" s="94"/>
      <c r="L6" s="94"/>
      <c r="M6" s="94"/>
      <c r="N6" s="94"/>
      <c r="O6" s="94"/>
      <c r="P6" s="94"/>
      <c r="Q6" s="94"/>
      <c r="R6" s="94"/>
      <c r="S6" s="94"/>
      <c r="T6" s="94"/>
      <c r="U6" s="94"/>
      <c r="V6" s="94"/>
      <c r="W6" s="94"/>
      <c r="X6" s="94"/>
      <c r="Y6" s="94"/>
      <c r="Z6" s="94"/>
    </row>
    <row r="7" ht="15.0" customHeight="1">
      <c r="A7" s="236"/>
      <c r="B7" s="233"/>
      <c r="C7" s="233"/>
      <c r="D7" s="233"/>
      <c r="E7" s="233"/>
      <c r="F7" s="233"/>
      <c r="G7" s="233"/>
      <c r="H7" s="233"/>
      <c r="I7" s="234"/>
      <c r="J7" s="94"/>
      <c r="K7" s="94"/>
      <c r="L7" s="94"/>
      <c r="M7" s="94"/>
      <c r="N7" s="94"/>
      <c r="O7" s="94"/>
      <c r="P7" s="94"/>
      <c r="Q7" s="94"/>
      <c r="R7" s="94"/>
      <c r="S7" s="94"/>
      <c r="T7" s="94"/>
      <c r="U7" s="94"/>
      <c r="V7" s="94"/>
      <c r="W7" s="94"/>
      <c r="X7" s="94"/>
      <c r="Y7" s="94"/>
      <c r="Z7" s="94"/>
    </row>
    <row r="8" ht="15.0" customHeight="1">
      <c r="A8" s="237" t="s">
        <v>306</v>
      </c>
      <c r="B8" s="238"/>
      <c r="C8" s="238"/>
      <c r="D8" s="238"/>
      <c r="E8" s="238"/>
      <c r="F8" s="238"/>
      <c r="G8" s="238"/>
      <c r="H8" s="238"/>
      <c r="I8" s="239"/>
      <c r="J8" s="94"/>
      <c r="K8" s="94"/>
      <c r="L8" s="94"/>
      <c r="M8" s="94"/>
      <c r="N8" s="94"/>
      <c r="O8" s="94"/>
      <c r="P8" s="94"/>
      <c r="Q8" s="94"/>
      <c r="R8" s="94"/>
      <c r="S8" s="94"/>
      <c r="T8" s="94"/>
      <c r="U8" s="94"/>
      <c r="V8" s="94"/>
      <c r="W8" s="94"/>
      <c r="X8" s="94"/>
      <c r="Y8" s="94"/>
      <c r="Z8" s="94"/>
    </row>
    <row r="9" ht="15.0" customHeight="1">
      <c r="A9" s="240" t="s">
        <v>308</v>
      </c>
      <c r="B9" s="241" t="s">
        <v>309</v>
      </c>
      <c r="C9" s="241" t="s">
        <v>310</v>
      </c>
      <c r="D9" s="241" t="s">
        <v>311</v>
      </c>
      <c r="E9" s="241" t="s">
        <v>312</v>
      </c>
      <c r="F9" s="241" t="s">
        <v>313</v>
      </c>
      <c r="G9" s="241" t="s">
        <v>314</v>
      </c>
      <c r="H9" s="242" t="s">
        <v>315</v>
      </c>
      <c r="I9" s="243" t="s">
        <v>316</v>
      </c>
      <c r="J9" s="94"/>
      <c r="K9" s="94"/>
      <c r="L9" s="94"/>
      <c r="M9" s="94"/>
      <c r="N9" s="94"/>
      <c r="O9" s="94"/>
      <c r="P9" s="94"/>
      <c r="Q9" s="94"/>
      <c r="R9" s="94"/>
      <c r="S9" s="94"/>
      <c r="T9" s="94"/>
      <c r="U9" s="94"/>
      <c r="V9" s="94"/>
      <c r="W9" s="94"/>
      <c r="X9" s="94"/>
      <c r="Y9" s="94"/>
      <c r="Z9" s="94"/>
    </row>
    <row r="10" ht="15.0" customHeight="1">
      <c r="A10" s="240"/>
      <c r="B10" s="241"/>
      <c r="C10" s="241"/>
      <c r="D10" s="244" t="s">
        <v>317</v>
      </c>
      <c r="E10" s="50"/>
      <c r="F10" s="51"/>
      <c r="G10" s="241"/>
      <c r="H10" s="242"/>
      <c r="I10" s="243"/>
      <c r="J10" s="94"/>
      <c r="K10" s="94"/>
      <c r="L10" s="94"/>
      <c r="M10" s="94"/>
      <c r="N10" s="94"/>
      <c r="O10" s="94"/>
      <c r="P10" s="94"/>
      <c r="Q10" s="94"/>
      <c r="R10" s="94"/>
      <c r="S10" s="94"/>
      <c r="T10" s="94"/>
      <c r="U10" s="94"/>
      <c r="V10" s="94"/>
      <c r="W10" s="94"/>
      <c r="X10" s="94"/>
      <c r="Y10" s="94"/>
      <c r="Z10" s="94"/>
    </row>
    <row r="11" ht="15.0" customHeight="1">
      <c r="A11" s="245" t="s">
        <v>91</v>
      </c>
      <c r="B11" s="246" t="s">
        <v>318</v>
      </c>
      <c r="C11" s="247" t="s">
        <v>262</v>
      </c>
      <c r="D11" s="246" t="s">
        <v>319</v>
      </c>
      <c r="E11" s="246" t="s">
        <v>320</v>
      </c>
      <c r="F11" s="246" t="s">
        <v>321</v>
      </c>
      <c r="G11" s="246" t="s">
        <v>322</v>
      </c>
      <c r="H11" s="246" t="s">
        <v>323</v>
      </c>
      <c r="I11" s="248" t="s">
        <v>324</v>
      </c>
      <c r="J11" s="249" t="s">
        <v>325</v>
      </c>
      <c r="K11" s="94"/>
      <c r="L11" s="94"/>
      <c r="M11" s="94"/>
      <c r="N11" s="250" t="s">
        <v>326</v>
      </c>
      <c r="O11" s="94"/>
      <c r="P11" s="94"/>
      <c r="Q11" s="94"/>
      <c r="R11" s="94"/>
      <c r="S11" s="94"/>
      <c r="T11" s="94"/>
      <c r="U11" s="94"/>
      <c r="V11" s="94"/>
      <c r="W11" s="94"/>
      <c r="X11" s="94"/>
      <c r="Y11" s="94"/>
      <c r="Z11" s="94"/>
    </row>
    <row r="12" ht="15.0" customHeight="1">
      <c r="A12" s="251">
        <v>1.0</v>
      </c>
      <c r="B12" s="252" t="s">
        <v>327</v>
      </c>
      <c r="C12" s="253" t="str">
        <f>+'PAA OCI  '!B7</f>
        <v>Seguimiento calculo valor neto de realización de los inventarios</v>
      </c>
      <c r="D12" s="254">
        <v>16.0</v>
      </c>
      <c r="E12" s="255">
        <v>320.0</v>
      </c>
      <c r="F12" s="254">
        <v>24.0</v>
      </c>
      <c r="G12" s="254">
        <f t="shared" ref="G12:G95" si="1">SUM(D12:F12)</f>
        <v>360</v>
      </c>
      <c r="H12" s="254">
        <v>1.0</v>
      </c>
      <c r="I12" s="256">
        <f t="shared" ref="I12:I29" si="2">+G12*H12</f>
        <v>360</v>
      </c>
      <c r="J12" s="257"/>
      <c r="K12" s="94"/>
      <c r="L12" s="94"/>
      <c r="M12" s="94"/>
      <c r="N12" s="258" t="s">
        <v>328</v>
      </c>
      <c r="O12" s="94"/>
      <c r="P12" s="94"/>
      <c r="Q12" s="94"/>
      <c r="R12" s="94"/>
      <c r="S12" s="94"/>
      <c r="T12" s="94"/>
      <c r="U12" s="94"/>
      <c r="V12" s="94"/>
      <c r="W12" s="94"/>
      <c r="X12" s="94"/>
      <c r="Y12" s="94"/>
      <c r="Z12" s="94"/>
    </row>
    <row r="13" ht="15.0" customHeight="1">
      <c r="A13" s="251">
        <v>2.0</v>
      </c>
      <c r="B13" s="252" t="s">
        <v>327</v>
      </c>
      <c r="C13" s="253" t="str">
        <f>+'PAA OCI  '!B8</f>
        <v>Auditoria proceso de Gestión Ambiental</v>
      </c>
      <c r="D13" s="254">
        <v>16.0</v>
      </c>
      <c r="E13" s="255">
        <v>320.0</v>
      </c>
      <c r="F13" s="254">
        <v>24.0</v>
      </c>
      <c r="G13" s="254">
        <f t="shared" si="1"/>
        <v>360</v>
      </c>
      <c r="H13" s="254">
        <v>1.0</v>
      </c>
      <c r="I13" s="256">
        <f t="shared" si="2"/>
        <v>360</v>
      </c>
      <c r="J13" s="257"/>
      <c r="K13" s="94"/>
      <c r="L13" s="94"/>
      <c r="M13" s="94"/>
      <c r="N13" s="258" t="s">
        <v>329</v>
      </c>
      <c r="O13" s="94"/>
      <c r="P13" s="94"/>
      <c r="Q13" s="94"/>
      <c r="R13" s="94"/>
      <c r="S13" s="94"/>
      <c r="T13" s="94"/>
      <c r="U13" s="94"/>
      <c r="V13" s="94"/>
      <c r="W13" s="94"/>
      <c r="X13" s="94"/>
      <c r="Y13" s="94"/>
      <c r="Z13" s="94"/>
    </row>
    <row r="14" ht="15.0" customHeight="1">
      <c r="A14" s="251">
        <v>3.0</v>
      </c>
      <c r="B14" s="252" t="s">
        <v>327</v>
      </c>
      <c r="C14" s="253" t="str">
        <f>+'PAA OCI  '!B9</f>
        <v>Auditoría proceso de Gestión Contractual</v>
      </c>
      <c r="D14" s="254">
        <v>16.0</v>
      </c>
      <c r="E14" s="255">
        <v>320.0</v>
      </c>
      <c r="F14" s="254">
        <v>24.0</v>
      </c>
      <c r="G14" s="254">
        <f t="shared" si="1"/>
        <v>360</v>
      </c>
      <c r="H14" s="254">
        <v>1.0</v>
      </c>
      <c r="I14" s="256">
        <f t="shared" si="2"/>
        <v>360</v>
      </c>
      <c r="J14" s="257"/>
      <c r="K14" s="94"/>
      <c r="L14" s="94"/>
      <c r="M14" s="94"/>
      <c r="N14" s="258" t="s">
        <v>327</v>
      </c>
      <c r="O14" s="94"/>
      <c r="P14" s="94"/>
      <c r="Q14" s="94"/>
      <c r="R14" s="94"/>
      <c r="S14" s="94"/>
      <c r="T14" s="94"/>
      <c r="U14" s="94"/>
      <c r="V14" s="94"/>
      <c r="W14" s="94"/>
      <c r="X14" s="94"/>
      <c r="Y14" s="94"/>
      <c r="Z14" s="94"/>
    </row>
    <row r="15" ht="15.0" customHeight="1">
      <c r="A15" s="251">
        <v>4.0</v>
      </c>
      <c r="B15" s="252" t="s">
        <v>327</v>
      </c>
      <c r="C15" s="253" t="str">
        <f>+'PAA OCI  '!B10</f>
        <v>Auditoria Proyecto a cargo del proceso Gestión Urbana</v>
      </c>
      <c r="D15" s="254">
        <v>16.0</v>
      </c>
      <c r="E15" s="255">
        <v>320.0</v>
      </c>
      <c r="F15" s="254">
        <v>24.0</v>
      </c>
      <c r="G15" s="254">
        <f t="shared" si="1"/>
        <v>360</v>
      </c>
      <c r="H15" s="254">
        <v>1.0</v>
      </c>
      <c r="I15" s="256">
        <f t="shared" si="2"/>
        <v>360</v>
      </c>
      <c r="J15" s="257"/>
      <c r="K15" s="94"/>
      <c r="L15" s="94"/>
      <c r="M15" s="94"/>
      <c r="N15" s="258" t="s">
        <v>330</v>
      </c>
      <c r="O15" s="94"/>
      <c r="P15" s="94"/>
      <c r="Q15" s="94"/>
      <c r="R15" s="94"/>
      <c r="S15" s="94"/>
      <c r="T15" s="94"/>
      <c r="U15" s="94"/>
      <c r="V15" s="94"/>
      <c r="W15" s="94"/>
      <c r="X15" s="94"/>
      <c r="Y15" s="94"/>
      <c r="Z15" s="94"/>
    </row>
    <row r="16" ht="15.0" customHeight="1">
      <c r="A16" s="251">
        <v>5.0</v>
      </c>
      <c r="B16" s="252" t="s">
        <v>327</v>
      </c>
      <c r="C16" s="253" t="str">
        <f>+'PAA OCI  '!B11</f>
        <v>Auditoria Gestión Comercial </v>
      </c>
      <c r="D16" s="254">
        <v>16.0</v>
      </c>
      <c r="E16" s="255">
        <v>320.0</v>
      </c>
      <c r="F16" s="254">
        <v>24.0</v>
      </c>
      <c r="G16" s="254">
        <f t="shared" si="1"/>
        <v>360</v>
      </c>
      <c r="H16" s="254">
        <v>1.0</v>
      </c>
      <c r="I16" s="256">
        <f t="shared" si="2"/>
        <v>360</v>
      </c>
      <c r="J16" s="257"/>
      <c r="K16" s="94"/>
      <c r="L16" s="94"/>
      <c r="M16" s="94"/>
      <c r="N16" s="258" t="s">
        <v>331</v>
      </c>
      <c r="O16" s="94"/>
      <c r="P16" s="94"/>
      <c r="Q16" s="94"/>
      <c r="R16" s="94"/>
      <c r="S16" s="94"/>
      <c r="T16" s="94"/>
      <c r="U16" s="94"/>
      <c r="V16" s="94"/>
      <c r="W16" s="94"/>
      <c r="X16" s="94"/>
      <c r="Y16" s="94"/>
      <c r="Z16" s="94"/>
    </row>
    <row r="17" ht="15.0" customHeight="1">
      <c r="A17" s="251">
        <v>6.0</v>
      </c>
      <c r="B17" s="252" t="s">
        <v>327</v>
      </c>
      <c r="C17" s="253" t="str">
        <f>+'PAA OCI  '!B12</f>
        <v>Auditoria a Sarlaft</v>
      </c>
      <c r="D17" s="254">
        <v>16.0</v>
      </c>
      <c r="E17" s="255">
        <v>320.0</v>
      </c>
      <c r="F17" s="254">
        <v>24.0</v>
      </c>
      <c r="G17" s="254">
        <f t="shared" si="1"/>
        <v>360</v>
      </c>
      <c r="H17" s="254">
        <v>1.0</v>
      </c>
      <c r="I17" s="259">
        <f t="shared" si="2"/>
        <v>360</v>
      </c>
      <c r="J17" s="257"/>
      <c r="K17" s="94"/>
      <c r="L17" s="94"/>
      <c r="M17" s="94"/>
      <c r="N17" s="92"/>
      <c r="O17" s="94"/>
      <c r="P17" s="94"/>
      <c r="Q17" s="94"/>
      <c r="R17" s="94"/>
      <c r="S17" s="94"/>
      <c r="T17" s="94"/>
      <c r="U17" s="94"/>
      <c r="V17" s="94"/>
      <c r="W17" s="94"/>
      <c r="X17" s="94"/>
      <c r="Y17" s="94"/>
      <c r="Z17" s="94"/>
    </row>
    <row r="18" ht="15.0" customHeight="1">
      <c r="A18" s="251">
        <v>7.0</v>
      </c>
      <c r="B18" s="252" t="s">
        <v>327</v>
      </c>
      <c r="C18" s="253" t="str">
        <f>+'PAA OCI  '!B13</f>
        <v>Auditoria Cables aéreos</v>
      </c>
      <c r="D18" s="254">
        <v>16.0</v>
      </c>
      <c r="E18" s="255">
        <v>320.0</v>
      </c>
      <c r="F18" s="254">
        <v>24.0</v>
      </c>
      <c r="G18" s="254">
        <f t="shared" si="1"/>
        <v>360</v>
      </c>
      <c r="H18" s="254">
        <v>1.0</v>
      </c>
      <c r="I18" s="259">
        <f t="shared" si="2"/>
        <v>360</v>
      </c>
      <c r="J18" s="257"/>
      <c r="K18" s="94"/>
      <c r="L18" s="94"/>
      <c r="M18" s="94"/>
      <c r="N18" s="92"/>
      <c r="O18" s="94"/>
      <c r="P18" s="94"/>
      <c r="Q18" s="94"/>
      <c r="R18" s="94"/>
      <c r="S18" s="94"/>
      <c r="T18" s="94"/>
      <c r="U18" s="94"/>
      <c r="V18" s="94"/>
      <c r="W18" s="94"/>
      <c r="X18" s="94"/>
      <c r="Y18" s="94"/>
      <c r="Z18" s="94"/>
    </row>
    <row r="19" ht="15.0" customHeight="1">
      <c r="A19" s="251">
        <v>8.0</v>
      </c>
      <c r="B19" s="252" t="s">
        <v>327</v>
      </c>
      <c r="C19" s="253" t="str">
        <f>+'PAA OCI  '!B14</f>
        <v>Auditoria San Victorino - Proceso Contratación y stado Mz 10 y 22</v>
      </c>
      <c r="D19" s="254">
        <v>16.0</v>
      </c>
      <c r="E19" s="255">
        <v>320.0</v>
      </c>
      <c r="F19" s="254">
        <v>24.0</v>
      </c>
      <c r="G19" s="254">
        <f t="shared" si="1"/>
        <v>360</v>
      </c>
      <c r="H19" s="254">
        <v>1.0</v>
      </c>
      <c r="I19" s="259">
        <f t="shared" si="2"/>
        <v>360</v>
      </c>
      <c r="J19" s="257"/>
      <c r="K19" s="94"/>
      <c r="L19" s="94"/>
      <c r="M19" s="94"/>
      <c r="N19" s="92"/>
      <c r="O19" s="94"/>
      <c r="P19" s="94"/>
      <c r="Q19" s="94"/>
      <c r="R19" s="94"/>
      <c r="S19" s="94"/>
      <c r="T19" s="94"/>
      <c r="U19" s="94"/>
      <c r="V19" s="94"/>
      <c r="W19" s="94"/>
      <c r="X19" s="94"/>
      <c r="Y19" s="94"/>
      <c r="Z19" s="94"/>
    </row>
    <row r="20" ht="15.0" customHeight="1">
      <c r="A20" s="251">
        <v>9.0</v>
      </c>
      <c r="B20" s="252" t="s">
        <v>327</v>
      </c>
      <c r="C20" s="253" t="str">
        <f>+'PAA OCI  '!B15</f>
        <v>Auditoria Cumplimiento Metas Plan de Desarrollo Vig 2025</v>
      </c>
      <c r="D20" s="254">
        <v>16.0</v>
      </c>
      <c r="E20" s="255">
        <v>320.0</v>
      </c>
      <c r="F20" s="254">
        <v>24.0</v>
      </c>
      <c r="G20" s="254">
        <f t="shared" si="1"/>
        <v>360</v>
      </c>
      <c r="H20" s="254">
        <v>1.0</v>
      </c>
      <c r="I20" s="259">
        <f t="shared" si="2"/>
        <v>360</v>
      </c>
      <c r="J20" s="257"/>
      <c r="K20" s="94"/>
      <c r="L20" s="94"/>
      <c r="M20" s="94"/>
      <c r="N20" s="92"/>
      <c r="O20" s="94"/>
      <c r="P20" s="94"/>
      <c r="Q20" s="94"/>
      <c r="R20" s="94"/>
      <c r="S20" s="94"/>
      <c r="T20" s="94"/>
      <c r="U20" s="94"/>
      <c r="V20" s="94"/>
      <c r="W20" s="94"/>
      <c r="X20" s="94"/>
      <c r="Y20" s="94"/>
      <c r="Z20" s="94"/>
    </row>
    <row r="21" ht="15.0" customHeight="1">
      <c r="A21" s="251">
        <v>10.0</v>
      </c>
      <c r="B21" s="252" t="s">
        <v>327</v>
      </c>
      <c r="C21" s="253" t="str">
        <f>+'PAA OCI  '!B16</f>
        <v>Auditoria PETI - Sistemas de información (seguimiento)</v>
      </c>
      <c r="D21" s="254">
        <v>16.0</v>
      </c>
      <c r="E21" s="255">
        <v>320.0</v>
      </c>
      <c r="F21" s="254">
        <v>24.0</v>
      </c>
      <c r="G21" s="254">
        <f t="shared" si="1"/>
        <v>360</v>
      </c>
      <c r="H21" s="254">
        <v>1.0</v>
      </c>
      <c r="I21" s="259">
        <f t="shared" si="2"/>
        <v>360</v>
      </c>
      <c r="J21" s="257"/>
      <c r="K21" s="94"/>
      <c r="L21" s="94"/>
      <c r="M21" s="94"/>
      <c r="N21" s="92"/>
      <c r="O21" s="94"/>
      <c r="P21" s="94"/>
      <c r="Q21" s="94"/>
      <c r="R21" s="94"/>
      <c r="S21" s="94"/>
      <c r="T21" s="94"/>
      <c r="U21" s="94"/>
      <c r="V21" s="94"/>
      <c r="W21" s="94"/>
      <c r="X21" s="94"/>
      <c r="Y21" s="94"/>
      <c r="Z21" s="94"/>
    </row>
    <row r="22" ht="15.0" customHeight="1">
      <c r="A22" s="251">
        <v>11.0</v>
      </c>
      <c r="B22" s="252" t="s">
        <v>327</v>
      </c>
      <c r="C22" s="253" t="str">
        <f>+'PAA OCI  '!B17</f>
        <v>Auditoria Concursos de Predios</v>
      </c>
      <c r="D22" s="254">
        <v>16.0</v>
      </c>
      <c r="E22" s="255">
        <v>320.0</v>
      </c>
      <c r="F22" s="254">
        <v>24.0</v>
      </c>
      <c r="G22" s="254">
        <f t="shared" si="1"/>
        <v>360</v>
      </c>
      <c r="H22" s="254">
        <v>1.0</v>
      </c>
      <c r="I22" s="259">
        <f t="shared" si="2"/>
        <v>360</v>
      </c>
      <c r="J22" s="257"/>
      <c r="K22" s="94"/>
      <c r="L22" s="94"/>
      <c r="M22" s="94"/>
      <c r="N22" s="92"/>
      <c r="O22" s="94"/>
      <c r="P22" s="94"/>
      <c r="Q22" s="94"/>
      <c r="R22" s="94"/>
      <c r="S22" s="94"/>
      <c r="T22" s="94"/>
      <c r="U22" s="94"/>
      <c r="V22" s="94"/>
      <c r="W22" s="94"/>
      <c r="X22" s="94"/>
      <c r="Y22" s="94"/>
      <c r="Z22" s="94"/>
    </row>
    <row r="23" ht="15.0" customHeight="1">
      <c r="A23" s="251">
        <v>12.0</v>
      </c>
      <c r="B23" s="252" t="s">
        <v>327</v>
      </c>
      <c r="C23" s="253" t="str">
        <f>+'PAA OCI  '!B18</f>
        <v>Seguimiento Circular Conjunta 100-004-2024 - Acoso Laboral</v>
      </c>
      <c r="D23" s="254">
        <v>16.0</v>
      </c>
      <c r="E23" s="255">
        <v>320.0</v>
      </c>
      <c r="F23" s="254">
        <v>24.0</v>
      </c>
      <c r="G23" s="254">
        <f t="shared" si="1"/>
        <v>360</v>
      </c>
      <c r="H23" s="254">
        <v>1.0</v>
      </c>
      <c r="I23" s="259">
        <f t="shared" si="2"/>
        <v>360</v>
      </c>
      <c r="J23" s="257"/>
      <c r="K23" s="94"/>
      <c r="L23" s="94"/>
      <c r="M23" s="94"/>
      <c r="N23" s="92"/>
      <c r="O23" s="94"/>
      <c r="P23" s="94"/>
      <c r="Q23" s="94"/>
      <c r="R23" s="94"/>
      <c r="S23" s="94"/>
      <c r="T23" s="94"/>
      <c r="U23" s="94"/>
      <c r="V23" s="94"/>
      <c r="W23" s="94"/>
      <c r="X23" s="94"/>
      <c r="Y23" s="94"/>
      <c r="Z23" s="94"/>
    </row>
    <row r="24" ht="15.0" customHeight="1">
      <c r="A24" s="251">
        <v>13.0</v>
      </c>
      <c r="B24" s="252" t="s">
        <v>327</v>
      </c>
      <c r="C24" s="253" t="str">
        <f>+'PAA OCI  '!B19</f>
        <v>Seguimiento Políticas Acta CIGD- Dic 6-2024</v>
      </c>
      <c r="D24" s="254">
        <v>16.0</v>
      </c>
      <c r="E24" s="255">
        <v>320.0</v>
      </c>
      <c r="F24" s="254">
        <v>24.0</v>
      </c>
      <c r="G24" s="254">
        <f t="shared" si="1"/>
        <v>360</v>
      </c>
      <c r="H24" s="254">
        <v>1.0</v>
      </c>
      <c r="I24" s="259">
        <f t="shared" si="2"/>
        <v>360</v>
      </c>
      <c r="J24" s="257"/>
      <c r="K24" s="94"/>
      <c r="L24" s="94"/>
      <c r="M24" s="94"/>
      <c r="N24" s="92"/>
      <c r="O24" s="94"/>
      <c r="P24" s="94"/>
      <c r="Q24" s="94"/>
      <c r="R24" s="94"/>
      <c r="S24" s="94"/>
      <c r="T24" s="94"/>
      <c r="U24" s="94"/>
      <c r="V24" s="94"/>
      <c r="W24" s="94"/>
      <c r="X24" s="94"/>
      <c r="Y24" s="94"/>
      <c r="Z24" s="94"/>
    </row>
    <row r="25" ht="15.0" customHeight="1">
      <c r="A25" s="251">
        <v>14.0</v>
      </c>
      <c r="B25" s="252" t="s">
        <v>327</v>
      </c>
      <c r="C25" s="260" t="str">
        <f>+'PAA OCI  '!B22</f>
        <v>Asesoría y seguimiento a la Implementación del Sistema de Gestión de Calidad bajo concepto del estándar NTC ISO 9001:2015</v>
      </c>
      <c r="D25" s="261">
        <v>72.0</v>
      </c>
      <c r="E25" s="261">
        <v>200.0</v>
      </c>
      <c r="F25" s="261">
        <v>80.0</v>
      </c>
      <c r="G25" s="254">
        <f t="shared" si="1"/>
        <v>352</v>
      </c>
      <c r="H25" s="262">
        <v>1.0</v>
      </c>
      <c r="I25" s="256">
        <f t="shared" si="2"/>
        <v>352</v>
      </c>
      <c r="J25" s="257"/>
      <c r="K25" s="94"/>
      <c r="L25" s="94"/>
      <c r="M25" s="94"/>
      <c r="N25" s="94"/>
      <c r="O25" s="94"/>
      <c r="P25" s="94"/>
      <c r="Q25" s="94"/>
      <c r="R25" s="94"/>
      <c r="S25" s="94"/>
      <c r="T25" s="94"/>
      <c r="U25" s="94"/>
      <c r="V25" s="94"/>
      <c r="W25" s="94"/>
      <c r="X25" s="94"/>
      <c r="Y25" s="94"/>
      <c r="Z25" s="94"/>
    </row>
    <row r="26" ht="15.0" customHeight="1">
      <c r="A26" s="251">
        <v>15.0</v>
      </c>
      <c r="B26" s="252" t="s">
        <v>327</v>
      </c>
      <c r="C26" s="260" t="str">
        <f>+'PAA OCI  '!B23</f>
        <v>Verificación de la Conformidad del  Sistema de Gestión de la Calidad bajo el concepto del estándar NTC ISO 9001:2015 de la Empresa (Ciclo  Auditorias Internas de Calidad 2025).</v>
      </c>
      <c r="D26" s="261">
        <v>72.0</v>
      </c>
      <c r="E26" s="261">
        <v>200.0</v>
      </c>
      <c r="F26" s="261">
        <v>80.0</v>
      </c>
      <c r="G26" s="254">
        <f t="shared" si="1"/>
        <v>352</v>
      </c>
      <c r="H26" s="262">
        <v>1.0</v>
      </c>
      <c r="I26" s="256">
        <f t="shared" si="2"/>
        <v>352</v>
      </c>
      <c r="J26" s="257"/>
      <c r="K26" s="94"/>
      <c r="L26" s="94"/>
      <c r="M26" s="94"/>
      <c r="N26" s="94"/>
      <c r="O26" s="94"/>
      <c r="P26" s="94"/>
      <c r="Q26" s="94"/>
      <c r="R26" s="94"/>
      <c r="S26" s="94"/>
      <c r="T26" s="94"/>
      <c r="U26" s="94"/>
      <c r="V26" s="94"/>
      <c r="W26" s="94"/>
      <c r="X26" s="94"/>
      <c r="Y26" s="94"/>
      <c r="Z26" s="94"/>
    </row>
    <row r="27" ht="15.0" customHeight="1">
      <c r="A27" s="251">
        <v>16.0</v>
      </c>
      <c r="B27" s="252" t="s">
        <v>327</v>
      </c>
      <c r="C27" s="260" t="str">
        <f>+'PAA OCI  '!B24</f>
        <v>Auditoria Externa de Renovacion al Certificado bajo la norma</v>
      </c>
      <c r="D27" s="261">
        <v>72.0</v>
      </c>
      <c r="E27" s="261">
        <v>200.0</v>
      </c>
      <c r="F27" s="261">
        <v>80.0</v>
      </c>
      <c r="G27" s="254">
        <f t="shared" si="1"/>
        <v>352</v>
      </c>
      <c r="H27" s="262">
        <v>1.0</v>
      </c>
      <c r="I27" s="256">
        <f t="shared" si="2"/>
        <v>352</v>
      </c>
      <c r="J27" s="257"/>
      <c r="K27" s="94"/>
      <c r="L27" s="94"/>
      <c r="M27" s="94"/>
      <c r="N27" s="94"/>
      <c r="O27" s="94"/>
      <c r="P27" s="94"/>
      <c r="Q27" s="94"/>
      <c r="R27" s="94"/>
      <c r="S27" s="94"/>
      <c r="T27" s="94"/>
      <c r="U27" s="94"/>
      <c r="V27" s="94"/>
      <c r="W27" s="94"/>
      <c r="X27" s="94"/>
      <c r="Y27" s="94"/>
      <c r="Z27" s="94"/>
    </row>
    <row r="28" ht="15.0" customHeight="1">
      <c r="A28" s="251">
        <v>17.0</v>
      </c>
      <c r="B28" s="252" t="s">
        <v>328</v>
      </c>
      <c r="C28" s="263" t="str">
        <f>+'PAA OCI  '!B26</f>
        <v>Seguimiento y Control al Programa de Transparencia y Ética Pública</v>
      </c>
      <c r="D28" s="262">
        <v>32.0</v>
      </c>
      <c r="E28" s="262">
        <v>40.0</v>
      </c>
      <c r="F28" s="262">
        <v>8.0</v>
      </c>
      <c r="G28" s="254">
        <f t="shared" si="1"/>
        <v>80</v>
      </c>
      <c r="H28" s="262">
        <v>3.0</v>
      </c>
      <c r="I28" s="256">
        <f t="shared" si="2"/>
        <v>240</v>
      </c>
      <c r="J28" s="257"/>
      <c r="K28" s="94"/>
      <c r="L28" s="94"/>
      <c r="M28" s="94"/>
      <c r="N28" s="94"/>
      <c r="O28" s="94"/>
      <c r="P28" s="94"/>
      <c r="Q28" s="94"/>
      <c r="R28" s="94"/>
      <c r="S28" s="94"/>
      <c r="T28" s="94"/>
      <c r="U28" s="94"/>
      <c r="V28" s="94"/>
      <c r="W28" s="94"/>
      <c r="X28" s="94"/>
      <c r="Y28" s="94"/>
      <c r="Z28" s="94"/>
    </row>
    <row r="29" ht="15.0" customHeight="1">
      <c r="A29" s="251">
        <v>18.0</v>
      </c>
      <c r="B29" s="252" t="s">
        <v>328</v>
      </c>
      <c r="C29" s="263" t="str">
        <f>+'PAA OCI  '!B27</f>
        <v>Seguimientos a publicaciones de la Contratación en la Plataforma SECOP</v>
      </c>
      <c r="D29" s="261">
        <v>16.0</v>
      </c>
      <c r="E29" s="261">
        <v>32.0</v>
      </c>
      <c r="F29" s="262">
        <v>8.0</v>
      </c>
      <c r="G29" s="254">
        <f t="shared" si="1"/>
        <v>56</v>
      </c>
      <c r="H29" s="261">
        <v>6.0</v>
      </c>
      <c r="I29" s="256">
        <f t="shared" si="2"/>
        <v>336</v>
      </c>
      <c r="J29" s="257"/>
      <c r="K29" s="94"/>
      <c r="L29" s="94"/>
      <c r="M29" s="94"/>
      <c r="N29" s="94"/>
      <c r="O29" s="94"/>
      <c r="P29" s="94"/>
      <c r="Q29" s="94"/>
      <c r="R29" s="94"/>
      <c r="S29" s="94"/>
      <c r="T29" s="94"/>
      <c r="U29" s="94"/>
      <c r="V29" s="94"/>
      <c r="W29" s="94"/>
      <c r="X29" s="94"/>
      <c r="Y29" s="94"/>
      <c r="Z29" s="94"/>
    </row>
    <row r="30" ht="15.0" customHeight="1">
      <c r="A30" s="251">
        <v>19.0</v>
      </c>
      <c r="B30" s="252" t="s">
        <v>328</v>
      </c>
      <c r="C30" s="263" t="str">
        <f>+'PAA OCI  '!B28</f>
        <v>Seguimiento Norma Archivística</v>
      </c>
      <c r="D30" s="261">
        <v>16.0</v>
      </c>
      <c r="E30" s="261">
        <v>32.0</v>
      </c>
      <c r="F30" s="262">
        <v>8.0</v>
      </c>
      <c r="G30" s="254">
        <f t="shared" si="1"/>
        <v>56</v>
      </c>
      <c r="H30" s="261">
        <v>6.0</v>
      </c>
      <c r="I30" s="256"/>
      <c r="J30" s="257"/>
      <c r="K30" s="94"/>
      <c r="L30" s="94"/>
      <c r="M30" s="94"/>
      <c r="N30" s="94"/>
      <c r="O30" s="94"/>
      <c r="P30" s="94"/>
      <c r="Q30" s="94"/>
      <c r="R30" s="94"/>
      <c r="S30" s="94"/>
      <c r="T30" s="94"/>
      <c r="U30" s="94"/>
      <c r="V30" s="94"/>
      <c r="W30" s="94"/>
      <c r="X30" s="94"/>
      <c r="Y30" s="94"/>
      <c r="Z30" s="94"/>
    </row>
    <row r="31" ht="15.0" customHeight="1">
      <c r="A31" s="251">
        <v>20.0</v>
      </c>
      <c r="B31" s="252" t="s">
        <v>328</v>
      </c>
      <c r="C31" s="263" t="str">
        <f>+'PAA OCI  '!B29</f>
        <v>Seguimiento Política de Integridad, Conflicto de Intereses y Gestión Antisoborno -Vig 2024</v>
      </c>
      <c r="D31" s="261">
        <v>16.0</v>
      </c>
      <c r="E31" s="261">
        <v>32.0</v>
      </c>
      <c r="F31" s="262">
        <v>8.0</v>
      </c>
      <c r="G31" s="254">
        <f t="shared" si="1"/>
        <v>56</v>
      </c>
      <c r="H31" s="261">
        <v>6.0</v>
      </c>
      <c r="I31" s="256">
        <f t="shared" ref="I31:I95" si="3">+G31*H31</f>
        <v>336</v>
      </c>
      <c r="J31" s="257"/>
      <c r="K31" s="94"/>
      <c r="L31" s="94"/>
      <c r="M31" s="94"/>
      <c r="N31" s="94"/>
      <c r="O31" s="94"/>
      <c r="P31" s="94"/>
      <c r="Q31" s="94"/>
      <c r="R31" s="94"/>
      <c r="S31" s="94"/>
      <c r="T31" s="94"/>
      <c r="U31" s="94"/>
      <c r="V31" s="94"/>
      <c r="W31" s="94"/>
      <c r="X31" s="94"/>
      <c r="Y31" s="94"/>
      <c r="Z31" s="94"/>
    </row>
    <row r="32" ht="15.0" customHeight="1">
      <c r="A32" s="251">
        <v>21.0</v>
      </c>
      <c r="B32" s="252" t="s">
        <v>328</v>
      </c>
      <c r="C32" s="263" t="str">
        <f>+'PAA OCI  '!B30</f>
        <v>Informe de evaluación del Sistema de Control Interno Contable</v>
      </c>
      <c r="D32" s="262">
        <v>8.0</v>
      </c>
      <c r="E32" s="262">
        <v>24.0</v>
      </c>
      <c r="F32" s="262">
        <v>16.0</v>
      </c>
      <c r="G32" s="254">
        <f t="shared" si="1"/>
        <v>48</v>
      </c>
      <c r="H32" s="262">
        <v>1.0</v>
      </c>
      <c r="I32" s="256">
        <f t="shared" si="3"/>
        <v>48</v>
      </c>
      <c r="J32" s="257"/>
      <c r="K32" s="94"/>
      <c r="L32" s="94"/>
      <c r="M32" s="94"/>
      <c r="N32" s="94"/>
      <c r="O32" s="94"/>
      <c r="P32" s="94"/>
      <c r="Q32" s="94"/>
      <c r="R32" s="94"/>
      <c r="S32" s="94"/>
      <c r="T32" s="94"/>
      <c r="U32" s="94"/>
      <c r="V32" s="94"/>
      <c r="W32" s="94"/>
      <c r="X32" s="94"/>
      <c r="Y32" s="94"/>
      <c r="Z32" s="94"/>
    </row>
    <row r="33" ht="15.0" customHeight="1">
      <c r="A33" s="251">
        <v>22.0</v>
      </c>
      <c r="B33" s="252" t="s">
        <v>328</v>
      </c>
      <c r="C33" s="263" t="str">
        <f>+'PAA OCI  '!B31</f>
        <v>Informe Semestral de Evaluación Independiente del Sistema de Control Interno</v>
      </c>
      <c r="D33" s="261">
        <v>36.0</v>
      </c>
      <c r="E33" s="261">
        <v>72.0</v>
      </c>
      <c r="F33" s="262">
        <v>16.0</v>
      </c>
      <c r="G33" s="254">
        <f t="shared" si="1"/>
        <v>124</v>
      </c>
      <c r="H33" s="261">
        <v>2.0</v>
      </c>
      <c r="I33" s="259">
        <f t="shared" si="3"/>
        <v>248</v>
      </c>
      <c r="J33" s="257"/>
      <c r="K33" s="94"/>
      <c r="L33" s="94"/>
      <c r="M33" s="94"/>
      <c r="N33" s="94"/>
      <c r="O33" s="94"/>
      <c r="P33" s="94"/>
      <c r="Q33" s="94"/>
      <c r="R33" s="94"/>
      <c r="S33" s="94"/>
      <c r="T33" s="94"/>
      <c r="U33" s="94"/>
      <c r="V33" s="94"/>
      <c r="W33" s="94"/>
      <c r="X33" s="94"/>
      <c r="Y33" s="94"/>
      <c r="Z33" s="94"/>
    </row>
    <row r="34" ht="15.0" customHeight="1">
      <c r="A34" s="251">
        <v>23.0</v>
      </c>
      <c r="B34" s="252" t="s">
        <v>328</v>
      </c>
      <c r="C34" s="263" t="str">
        <f>+'PAA OCI  '!B32</f>
        <v>Seguimiento Comité de Defensa Judicial, Conciliación y Repetición y SIPROJ</v>
      </c>
      <c r="D34" s="262">
        <f>3.5*8</f>
        <v>28</v>
      </c>
      <c r="E34" s="262">
        <f>7*8</f>
        <v>56</v>
      </c>
      <c r="F34" s="262">
        <f>1.5*8</f>
        <v>12</v>
      </c>
      <c r="G34" s="254">
        <f t="shared" si="1"/>
        <v>96</v>
      </c>
      <c r="H34" s="262">
        <v>2.0</v>
      </c>
      <c r="I34" s="259">
        <f t="shared" si="3"/>
        <v>192</v>
      </c>
      <c r="J34" s="257"/>
      <c r="K34" s="94"/>
      <c r="L34" s="94"/>
      <c r="M34" s="94"/>
      <c r="N34" s="94"/>
      <c r="O34" s="94"/>
      <c r="P34" s="94"/>
      <c r="Q34" s="94"/>
      <c r="R34" s="94"/>
      <c r="S34" s="94"/>
      <c r="T34" s="94"/>
      <c r="U34" s="94"/>
      <c r="V34" s="94"/>
      <c r="W34" s="94"/>
      <c r="X34" s="94"/>
      <c r="Y34" s="94"/>
      <c r="Z34" s="94"/>
    </row>
    <row r="35" ht="15.0" customHeight="1">
      <c r="A35" s="251">
        <v>24.0</v>
      </c>
      <c r="B35" s="252" t="s">
        <v>328</v>
      </c>
      <c r="C35" s="263" t="str">
        <f>+'PAA OCI  '!B33</f>
        <v>Seguimiento a Directrices para Prevenir Conductas Irregulares sobre Incumplimiento de Manuales de Funciones y de Procedimientos y Pérdida de Elementos y Documentos Público. Directiva 008 de 2021</v>
      </c>
      <c r="D35" s="261">
        <v>24.0</v>
      </c>
      <c r="E35" s="262">
        <v>24.0</v>
      </c>
      <c r="F35" s="262">
        <v>8.0</v>
      </c>
      <c r="G35" s="254">
        <f t="shared" si="1"/>
        <v>56</v>
      </c>
      <c r="H35" s="262">
        <v>1.0</v>
      </c>
      <c r="I35" s="259">
        <f t="shared" si="3"/>
        <v>56</v>
      </c>
      <c r="J35" s="257"/>
      <c r="K35" s="94"/>
      <c r="L35" s="94"/>
      <c r="M35" s="94"/>
      <c r="N35" s="94"/>
      <c r="O35" s="94"/>
      <c r="P35" s="94"/>
      <c r="Q35" s="94"/>
      <c r="R35" s="94"/>
      <c r="S35" s="94"/>
      <c r="T35" s="94"/>
      <c r="U35" s="94"/>
      <c r="V35" s="94"/>
      <c r="W35" s="94"/>
      <c r="X35" s="94"/>
      <c r="Y35" s="94"/>
      <c r="Z35" s="94"/>
    </row>
    <row r="36" ht="15.0" customHeight="1">
      <c r="A36" s="251">
        <v>25.0</v>
      </c>
      <c r="B36" s="252" t="s">
        <v>328</v>
      </c>
      <c r="C36" s="263" t="str">
        <f>+'PAA OCI  '!B34</f>
        <v>Seguimiento a Peticiones, Quejas, Reclamos, Sugerencias y Felicitaciones - Derechos de Petición</v>
      </c>
      <c r="D36" s="262">
        <v>40.0</v>
      </c>
      <c r="E36" s="262">
        <f t="shared" ref="E36:E38" si="4">7*8</f>
        <v>56</v>
      </c>
      <c r="F36" s="262">
        <f t="shared" ref="F36:F38" si="5">1.5*8</f>
        <v>12</v>
      </c>
      <c r="G36" s="254">
        <f t="shared" si="1"/>
        <v>108</v>
      </c>
      <c r="H36" s="261">
        <v>4.0</v>
      </c>
      <c r="I36" s="259">
        <f t="shared" si="3"/>
        <v>432</v>
      </c>
      <c r="J36" s="257"/>
      <c r="K36" s="94"/>
      <c r="L36" s="94"/>
      <c r="M36" s="94"/>
      <c r="N36" s="94"/>
      <c r="O36" s="94"/>
      <c r="P36" s="94"/>
      <c r="Q36" s="94"/>
      <c r="R36" s="94"/>
      <c r="S36" s="94"/>
      <c r="T36" s="94"/>
      <c r="U36" s="94"/>
      <c r="V36" s="94"/>
      <c r="W36" s="94"/>
      <c r="X36" s="94"/>
      <c r="Y36" s="94"/>
      <c r="Z36" s="94"/>
    </row>
    <row r="37" ht="15.0" customHeight="1">
      <c r="A37" s="251">
        <v>26.0</v>
      </c>
      <c r="B37" s="252" t="s">
        <v>328</v>
      </c>
      <c r="C37" s="263" t="str">
        <f>+'PAA OCI  '!B35</f>
        <v>Seguimiento Cuadro resumen auditorías externas e internas  realizadas</v>
      </c>
      <c r="D37" s="262">
        <v>40.0</v>
      </c>
      <c r="E37" s="262">
        <f t="shared" si="4"/>
        <v>56</v>
      </c>
      <c r="F37" s="262">
        <f t="shared" si="5"/>
        <v>12</v>
      </c>
      <c r="G37" s="254">
        <f t="shared" si="1"/>
        <v>108</v>
      </c>
      <c r="H37" s="261">
        <v>2.0</v>
      </c>
      <c r="I37" s="259">
        <f t="shared" si="3"/>
        <v>216</v>
      </c>
      <c r="J37" s="257"/>
      <c r="K37" s="94"/>
      <c r="L37" s="94"/>
      <c r="M37" s="94"/>
      <c r="N37" s="94"/>
      <c r="O37" s="94"/>
      <c r="P37" s="94"/>
      <c r="Q37" s="94"/>
      <c r="R37" s="94"/>
      <c r="S37" s="94"/>
      <c r="T37" s="94"/>
      <c r="U37" s="94"/>
      <c r="V37" s="94"/>
      <c r="W37" s="94"/>
      <c r="X37" s="94"/>
      <c r="Y37" s="94"/>
      <c r="Z37" s="94"/>
    </row>
    <row r="38" ht="15.0" customHeight="1">
      <c r="A38" s="251">
        <v>27.0</v>
      </c>
      <c r="B38" s="252" t="s">
        <v>328</v>
      </c>
      <c r="C38" s="263" t="str">
        <f>+'PAA OCI  '!B36</f>
        <v>Seguimiento Estado de Cumplimiento Metas Plan de Desarrollo e Indicadores  VIG 2024</v>
      </c>
      <c r="D38" s="262">
        <v>40.0</v>
      </c>
      <c r="E38" s="262">
        <f t="shared" si="4"/>
        <v>56</v>
      </c>
      <c r="F38" s="262">
        <f t="shared" si="5"/>
        <v>12</v>
      </c>
      <c r="G38" s="254">
        <f t="shared" si="1"/>
        <v>108</v>
      </c>
      <c r="H38" s="262">
        <v>4.0</v>
      </c>
      <c r="I38" s="259">
        <f t="shared" si="3"/>
        <v>432</v>
      </c>
      <c r="J38" s="257"/>
      <c r="K38" s="94"/>
      <c r="L38" s="94"/>
      <c r="M38" s="94"/>
      <c r="N38" s="94"/>
      <c r="O38" s="94"/>
      <c r="P38" s="94"/>
      <c r="Q38" s="94"/>
      <c r="R38" s="94"/>
      <c r="S38" s="94"/>
      <c r="T38" s="94"/>
      <c r="U38" s="94"/>
      <c r="V38" s="94"/>
      <c r="W38" s="94"/>
      <c r="X38" s="94"/>
      <c r="Y38" s="94"/>
      <c r="Z38" s="94"/>
    </row>
    <row r="39">
      <c r="A39" s="251">
        <v>28.0</v>
      </c>
      <c r="B39" s="252" t="s">
        <v>328</v>
      </c>
      <c r="C39" s="263" t="str">
        <f>+'PAA OCI  '!B37</f>
        <v>Seguimiento Acuerdos de Gestión</v>
      </c>
      <c r="D39" s="261">
        <v>48.0</v>
      </c>
      <c r="E39" s="262">
        <v>48.0</v>
      </c>
      <c r="F39" s="262">
        <v>12.0</v>
      </c>
      <c r="G39" s="254">
        <f t="shared" si="1"/>
        <v>108</v>
      </c>
      <c r="H39" s="262">
        <v>2.0</v>
      </c>
      <c r="I39" s="259">
        <f t="shared" si="3"/>
        <v>216</v>
      </c>
      <c r="J39" s="257"/>
      <c r="K39" s="94"/>
      <c r="L39" s="94"/>
      <c r="M39" s="94"/>
      <c r="N39" s="94"/>
      <c r="O39" s="94"/>
      <c r="P39" s="94"/>
      <c r="Q39" s="94"/>
      <c r="R39" s="94"/>
      <c r="S39" s="94"/>
      <c r="T39" s="94"/>
      <c r="U39" s="94"/>
      <c r="V39" s="94"/>
      <c r="W39" s="94"/>
      <c r="X39" s="94"/>
      <c r="Y39" s="94"/>
      <c r="Z39" s="94"/>
    </row>
    <row r="40">
      <c r="A40" s="251">
        <v>29.0</v>
      </c>
      <c r="B40" s="252" t="s">
        <v>328</v>
      </c>
      <c r="C40" s="263" t="str">
        <f>+'PAA OCI  '!B38</f>
        <v>Seguimiento a Verificación, Recomendaciones y Resultados sobre Cumplimiento de normas en materia de Derechos de Autor sobre Software 
Informe Derechos de Autor Vig 2024 - marzo de 2024</v>
      </c>
      <c r="D40" s="262">
        <f>2.5*8</f>
        <v>20</v>
      </c>
      <c r="E40" s="261">
        <v>120.0</v>
      </c>
      <c r="F40" s="262">
        <f>2*8</f>
        <v>16</v>
      </c>
      <c r="G40" s="254">
        <f t="shared" si="1"/>
        <v>156</v>
      </c>
      <c r="H40" s="262">
        <v>1.0</v>
      </c>
      <c r="I40" s="259">
        <f t="shared" si="3"/>
        <v>156</v>
      </c>
      <c r="J40" s="257"/>
      <c r="K40" s="94"/>
      <c r="L40" s="94"/>
      <c r="M40" s="94"/>
      <c r="N40" s="94"/>
      <c r="O40" s="94"/>
      <c r="P40" s="94"/>
      <c r="Q40" s="94"/>
      <c r="R40" s="94"/>
      <c r="S40" s="94"/>
      <c r="T40" s="94"/>
      <c r="U40" s="94"/>
      <c r="V40" s="94"/>
      <c r="W40" s="94"/>
      <c r="X40" s="94"/>
      <c r="Y40" s="94"/>
      <c r="Z40" s="94"/>
    </row>
    <row r="41">
      <c r="A41" s="251">
        <v>30.0</v>
      </c>
      <c r="B41" s="252" t="s">
        <v>328</v>
      </c>
      <c r="C41" s="263" t="str">
        <f>+'PAA OCI  '!B39</f>
        <v>Informe Integral de Gestión OCI </v>
      </c>
      <c r="D41" s="262">
        <v>32.0</v>
      </c>
      <c r="E41" s="262">
        <v>40.0</v>
      </c>
      <c r="F41" s="261">
        <v>16.0</v>
      </c>
      <c r="G41" s="254">
        <f t="shared" si="1"/>
        <v>88</v>
      </c>
      <c r="H41" s="262">
        <v>2.0</v>
      </c>
      <c r="I41" s="259">
        <f t="shared" si="3"/>
        <v>176</v>
      </c>
      <c r="J41" s="257"/>
      <c r="K41" s="94"/>
      <c r="L41" s="94"/>
      <c r="M41" s="94"/>
      <c r="N41" s="94"/>
      <c r="O41" s="94"/>
      <c r="P41" s="94"/>
      <c r="Q41" s="94"/>
      <c r="R41" s="94"/>
      <c r="S41" s="94"/>
      <c r="T41" s="94"/>
      <c r="U41" s="94"/>
      <c r="V41" s="94"/>
      <c r="W41" s="94"/>
      <c r="X41" s="94"/>
      <c r="Y41" s="94"/>
      <c r="Z41" s="94"/>
    </row>
    <row r="42">
      <c r="A42" s="251">
        <v>31.0</v>
      </c>
      <c r="B42" s="252" t="s">
        <v>328</v>
      </c>
      <c r="C42" s="263" t="str">
        <f>+'PAA OCI  '!B40</f>
        <v>Seguimiento a la Austeridad en el Gasto</v>
      </c>
      <c r="D42" s="261">
        <v>32.0</v>
      </c>
      <c r="E42" s="262">
        <v>40.0</v>
      </c>
      <c r="F42" s="262">
        <v>12.0</v>
      </c>
      <c r="G42" s="254">
        <f t="shared" si="1"/>
        <v>84</v>
      </c>
      <c r="H42" s="262">
        <v>4.0</v>
      </c>
      <c r="I42" s="259">
        <f t="shared" si="3"/>
        <v>336</v>
      </c>
      <c r="J42" s="257"/>
      <c r="K42" s="94"/>
      <c r="L42" s="94"/>
      <c r="M42" s="94"/>
      <c r="N42" s="94"/>
      <c r="O42" s="94"/>
      <c r="P42" s="94"/>
      <c r="Q42" s="94"/>
      <c r="R42" s="94"/>
      <c r="S42" s="94"/>
      <c r="T42" s="94"/>
      <c r="U42" s="94"/>
      <c r="V42" s="94"/>
      <c r="W42" s="94"/>
      <c r="X42" s="94"/>
      <c r="Y42" s="94"/>
      <c r="Z42" s="94"/>
    </row>
    <row r="43">
      <c r="A43" s="251">
        <v>32.0</v>
      </c>
      <c r="B43" s="252" t="s">
        <v>328</v>
      </c>
      <c r="C43" s="263" t="str">
        <f>+'PAA OCI  '!B41</f>
        <v>Evaluación de los Riesgos  de Gestión</v>
      </c>
      <c r="D43" s="262">
        <v>48.0</v>
      </c>
      <c r="E43" s="262">
        <v>40.0</v>
      </c>
      <c r="F43" s="262">
        <v>12.0</v>
      </c>
      <c r="G43" s="254">
        <f t="shared" si="1"/>
        <v>100</v>
      </c>
      <c r="H43" s="262">
        <v>3.0</v>
      </c>
      <c r="I43" s="259">
        <f t="shared" si="3"/>
        <v>300</v>
      </c>
      <c r="J43" s="257"/>
      <c r="K43" s="94"/>
      <c r="L43" s="94"/>
      <c r="M43" s="94"/>
      <c r="N43" s="94"/>
      <c r="O43" s="94"/>
      <c r="P43" s="94"/>
      <c r="Q43" s="94"/>
      <c r="R43" s="94"/>
      <c r="S43" s="94"/>
      <c r="T43" s="94"/>
      <c r="U43" s="94"/>
      <c r="V43" s="94"/>
      <c r="W43" s="94"/>
      <c r="X43" s="94"/>
      <c r="Y43" s="94"/>
      <c r="Z43" s="94"/>
    </row>
    <row r="44">
      <c r="A44" s="251">
        <v>33.0</v>
      </c>
      <c r="B44" s="252" t="s">
        <v>328</v>
      </c>
      <c r="C44" s="263" t="str">
        <f>+'PAA OCI  '!B42</f>
        <v>Evaluación y Seguimiento Implementación MIPG  7 dimensiones y 18 políticas - e informes FURAG.</v>
      </c>
      <c r="D44" s="261">
        <v>64.0</v>
      </c>
      <c r="E44" s="262">
        <v>40.0</v>
      </c>
      <c r="F44" s="262">
        <v>16.0</v>
      </c>
      <c r="G44" s="254">
        <f t="shared" si="1"/>
        <v>120</v>
      </c>
      <c r="H44" s="262">
        <v>1.0</v>
      </c>
      <c r="I44" s="259">
        <f t="shared" si="3"/>
        <v>120</v>
      </c>
      <c r="J44" s="257"/>
      <c r="K44" s="94"/>
      <c r="L44" s="94"/>
      <c r="M44" s="94"/>
      <c r="N44" s="94"/>
      <c r="O44" s="94"/>
      <c r="P44" s="94"/>
      <c r="Q44" s="94"/>
      <c r="R44" s="94"/>
      <c r="S44" s="94"/>
      <c r="T44" s="94"/>
      <c r="U44" s="94"/>
      <c r="V44" s="94"/>
      <c r="W44" s="94"/>
      <c r="X44" s="94"/>
      <c r="Y44" s="94"/>
      <c r="Z44" s="94"/>
    </row>
    <row r="45">
      <c r="A45" s="251">
        <v>34.0</v>
      </c>
      <c r="B45" s="252" t="s">
        <v>328</v>
      </c>
      <c r="C45" s="263" t="str">
        <f>+'PAA OCI  '!#REF!</f>
        <v>#ERROR!</v>
      </c>
      <c r="D45" s="262">
        <f>2.5*8</f>
        <v>20</v>
      </c>
      <c r="E45" s="262">
        <f>3*8</f>
        <v>24</v>
      </c>
      <c r="F45" s="262">
        <f>2*8</f>
        <v>16</v>
      </c>
      <c r="G45" s="254">
        <f t="shared" si="1"/>
        <v>60</v>
      </c>
      <c r="H45" s="262">
        <v>1.0</v>
      </c>
      <c r="I45" s="259">
        <f t="shared" si="3"/>
        <v>60</v>
      </c>
      <c r="J45" s="257"/>
      <c r="K45" s="94"/>
      <c r="L45" s="94"/>
      <c r="M45" s="94"/>
      <c r="N45" s="94"/>
      <c r="O45" s="94"/>
      <c r="P45" s="94"/>
      <c r="Q45" s="94"/>
      <c r="R45" s="94"/>
      <c r="S45" s="94"/>
      <c r="T45" s="94"/>
      <c r="U45" s="94"/>
      <c r="V45" s="94"/>
      <c r="W45" s="94"/>
      <c r="X45" s="94"/>
      <c r="Y45" s="94"/>
      <c r="Z45" s="94"/>
    </row>
    <row r="46">
      <c r="A46" s="251">
        <v>35.0</v>
      </c>
      <c r="B46" s="252" t="s">
        <v>328</v>
      </c>
      <c r="C46" s="263" t="str">
        <f>+'PAA OCI  '!B43</f>
        <v>Seguimiento Comité de Sostenibilidad Contable</v>
      </c>
      <c r="D46" s="262">
        <v>8.0</v>
      </c>
      <c r="E46" s="262">
        <v>16.0</v>
      </c>
      <c r="F46" s="262">
        <v>4.0</v>
      </c>
      <c r="G46" s="254">
        <f t="shared" si="1"/>
        <v>28</v>
      </c>
      <c r="H46" s="262">
        <v>2.0</v>
      </c>
      <c r="I46" s="259">
        <f t="shared" si="3"/>
        <v>56</v>
      </c>
      <c r="J46" s="257"/>
      <c r="K46" s="94"/>
      <c r="L46" s="94"/>
      <c r="M46" s="94"/>
      <c r="N46" s="94"/>
      <c r="O46" s="94"/>
      <c r="P46" s="94"/>
      <c r="Q46" s="94"/>
      <c r="R46" s="94"/>
      <c r="S46" s="94"/>
      <c r="T46" s="94"/>
      <c r="U46" s="94"/>
      <c r="V46" s="94"/>
      <c r="W46" s="94"/>
      <c r="X46" s="94"/>
      <c r="Y46" s="94"/>
      <c r="Z46" s="94"/>
    </row>
    <row r="47">
      <c r="A47" s="251">
        <v>36.0</v>
      </c>
      <c r="B47" s="252" t="s">
        <v>328</v>
      </c>
      <c r="C47" s="263" t="str">
        <f>+'PAA OCI  '!B44</f>
        <v>Seguimiento a la implementación  del Código de Integridad de la Empresa vigencia 2025</v>
      </c>
      <c r="D47" s="261">
        <v>40.0</v>
      </c>
      <c r="E47" s="261">
        <v>48.0</v>
      </c>
      <c r="F47" s="261">
        <v>16.0</v>
      </c>
      <c r="G47" s="254">
        <f t="shared" si="1"/>
        <v>104</v>
      </c>
      <c r="H47" s="261">
        <v>2.0</v>
      </c>
      <c r="I47" s="259">
        <f t="shared" si="3"/>
        <v>208</v>
      </c>
      <c r="J47" s="257"/>
      <c r="K47" s="94"/>
      <c r="L47" s="94"/>
      <c r="M47" s="94"/>
      <c r="N47" s="94"/>
      <c r="O47" s="94"/>
      <c r="P47" s="94"/>
      <c r="Q47" s="94"/>
      <c r="R47" s="94"/>
      <c r="S47" s="94"/>
      <c r="T47" s="94"/>
      <c r="U47" s="94"/>
      <c r="V47" s="94"/>
      <c r="W47" s="94"/>
      <c r="X47" s="94"/>
      <c r="Y47" s="94"/>
      <c r="Z47" s="94"/>
    </row>
    <row r="48">
      <c r="A48" s="251">
        <v>37.0</v>
      </c>
      <c r="B48" s="252" t="s">
        <v>328</v>
      </c>
      <c r="C48" s="263" t="str">
        <f>+'PAA OCI  '!B45</f>
        <v>Seguimiento Reporte - Ley e índice de Transparencia y Acceso a la Información - ITA.</v>
      </c>
      <c r="D48" s="262">
        <v>32.0</v>
      </c>
      <c r="E48" s="262">
        <v>64.0</v>
      </c>
      <c r="F48" s="261">
        <v>24.0</v>
      </c>
      <c r="G48" s="254">
        <f t="shared" si="1"/>
        <v>120</v>
      </c>
      <c r="H48" s="261">
        <v>3.0</v>
      </c>
      <c r="I48" s="259">
        <f t="shared" si="3"/>
        <v>360</v>
      </c>
      <c r="J48" s="257"/>
      <c r="K48" s="94"/>
      <c r="L48" s="94"/>
      <c r="M48" s="94"/>
      <c r="N48" s="94"/>
      <c r="O48" s="94"/>
      <c r="P48" s="94"/>
      <c r="Q48" s="94"/>
      <c r="R48" s="94"/>
      <c r="S48" s="94"/>
      <c r="T48" s="94"/>
      <c r="U48" s="94"/>
      <c r="V48" s="94"/>
      <c r="W48" s="94"/>
      <c r="X48" s="94"/>
      <c r="Y48" s="94"/>
      <c r="Z48" s="94"/>
    </row>
    <row r="49">
      <c r="A49" s="251">
        <v>38.0</v>
      </c>
      <c r="B49" s="252" t="s">
        <v>328</v>
      </c>
      <c r="C49" s="263" t="str">
        <f>+'PAA OCI  '!B46</f>
        <v>Campaña de fomento de Autocontrol</v>
      </c>
      <c r="D49" s="261">
        <v>40.0</v>
      </c>
      <c r="E49" s="261">
        <v>20.0</v>
      </c>
      <c r="F49" s="261">
        <v>32.0</v>
      </c>
      <c r="G49" s="254">
        <f t="shared" si="1"/>
        <v>92</v>
      </c>
      <c r="H49" s="262">
        <v>2.0</v>
      </c>
      <c r="I49" s="259">
        <f t="shared" si="3"/>
        <v>184</v>
      </c>
      <c r="J49" s="257"/>
      <c r="K49" s="94"/>
      <c r="L49" s="94"/>
      <c r="M49" s="94"/>
      <c r="N49" s="94"/>
      <c r="O49" s="94"/>
      <c r="P49" s="94"/>
      <c r="Q49" s="94"/>
      <c r="R49" s="94"/>
      <c r="S49" s="94"/>
      <c r="T49" s="94"/>
      <c r="U49" s="94"/>
      <c r="V49" s="94"/>
      <c r="W49" s="94"/>
      <c r="X49" s="94"/>
      <c r="Y49" s="94"/>
      <c r="Z49" s="94"/>
    </row>
    <row r="50">
      <c r="A50" s="251">
        <v>39.0</v>
      </c>
      <c r="B50" s="252" t="s">
        <v>328</v>
      </c>
      <c r="C50" s="263" t="str">
        <f>+'PAA OCI  '!B47</f>
        <v>Prestar los servicios de asesoría y acompañamiento requeridos</v>
      </c>
      <c r="D50" s="261">
        <v>72.0</v>
      </c>
      <c r="E50" s="264">
        <f>200+1175</f>
        <v>1375</v>
      </c>
      <c r="F50" s="262">
        <v>0.0</v>
      </c>
      <c r="G50" s="254">
        <f t="shared" si="1"/>
        <v>1447</v>
      </c>
      <c r="H50" s="261">
        <v>1.0</v>
      </c>
      <c r="I50" s="259">
        <f t="shared" si="3"/>
        <v>1447</v>
      </c>
      <c r="J50" s="265" t="s">
        <v>332</v>
      </c>
      <c r="K50" s="94"/>
      <c r="L50" s="94"/>
      <c r="M50" s="94"/>
      <c r="N50" s="94"/>
      <c r="O50" s="94"/>
      <c r="P50" s="94"/>
      <c r="Q50" s="94"/>
      <c r="R50" s="94"/>
      <c r="S50" s="94"/>
      <c r="T50" s="94"/>
      <c r="U50" s="94"/>
      <c r="V50" s="94"/>
      <c r="W50" s="94"/>
      <c r="X50" s="94"/>
      <c r="Y50" s="94"/>
      <c r="Z50" s="94"/>
    </row>
    <row r="51">
      <c r="A51" s="251">
        <v>40.0</v>
      </c>
      <c r="B51" s="252" t="s">
        <v>328</v>
      </c>
      <c r="C51" s="263" t="str">
        <f>+'PAA OCI  '!B48</f>
        <v>Diagnóstico implementación NIAS </v>
      </c>
      <c r="D51" s="262">
        <v>32.0</v>
      </c>
      <c r="E51" s="261">
        <v>48.0</v>
      </c>
      <c r="F51" s="261">
        <v>36.0</v>
      </c>
      <c r="G51" s="254">
        <f t="shared" si="1"/>
        <v>116</v>
      </c>
      <c r="H51" s="262">
        <v>1.0</v>
      </c>
      <c r="I51" s="259">
        <f t="shared" si="3"/>
        <v>116</v>
      </c>
      <c r="J51" s="257"/>
      <c r="K51" s="94"/>
      <c r="L51" s="94"/>
      <c r="M51" s="94"/>
      <c r="N51" s="94"/>
      <c r="O51" s="94"/>
      <c r="P51" s="94"/>
      <c r="Q51" s="94"/>
      <c r="R51" s="94"/>
      <c r="S51" s="94"/>
      <c r="T51" s="94"/>
      <c r="U51" s="94"/>
      <c r="V51" s="94"/>
      <c r="W51" s="94"/>
      <c r="X51" s="94"/>
      <c r="Y51" s="94"/>
      <c r="Z51" s="94"/>
    </row>
    <row r="52">
      <c r="A52" s="251">
        <v>41.0</v>
      </c>
      <c r="B52" s="252" t="s">
        <v>328</v>
      </c>
      <c r="C52" s="263" t="str">
        <f>+'PAA OCI  '!B49</f>
        <v>Seguimiento líneas de Defensa</v>
      </c>
      <c r="D52" s="262">
        <v>32.0</v>
      </c>
      <c r="E52" s="261">
        <v>48.0</v>
      </c>
      <c r="F52" s="261">
        <v>36.0</v>
      </c>
      <c r="G52" s="254">
        <f t="shared" si="1"/>
        <v>116</v>
      </c>
      <c r="H52" s="262">
        <v>1.0</v>
      </c>
      <c r="I52" s="259">
        <f t="shared" si="3"/>
        <v>116</v>
      </c>
      <c r="J52" s="257"/>
      <c r="K52" s="94"/>
      <c r="L52" s="94"/>
      <c r="M52" s="94"/>
      <c r="N52" s="94"/>
      <c r="O52" s="94"/>
      <c r="P52" s="94"/>
      <c r="Q52" s="94"/>
      <c r="R52" s="94"/>
      <c r="S52" s="94"/>
      <c r="T52" s="94"/>
      <c r="U52" s="94"/>
      <c r="V52" s="94"/>
      <c r="W52" s="94"/>
      <c r="X52" s="94"/>
      <c r="Y52" s="94"/>
      <c r="Z52" s="94"/>
    </row>
    <row r="53">
      <c r="A53" s="251">
        <v>42.0</v>
      </c>
      <c r="B53" s="252" t="s">
        <v>328</v>
      </c>
      <c r="C53" s="263" t="str">
        <f>+'PAA OCI  '!B50</f>
        <v>Seguimiento a la actualización de bases de datos en RNBD</v>
      </c>
      <c r="D53" s="262">
        <v>32.0</v>
      </c>
      <c r="E53" s="262">
        <v>40.0</v>
      </c>
      <c r="F53" s="261">
        <v>16.0</v>
      </c>
      <c r="G53" s="254">
        <f t="shared" si="1"/>
        <v>88</v>
      </c>
      <c r="H53" s="262">
        <v>1.0</v>
      </c>
      <c r="I53" s="259">
        <f t="shared" si="3"/>
        <v>88</v>
      </c>
      <c r="J53" s="257"/>
      <c r="K53" s="94"/>
      <c r="L53" s="94"/>
      <c r="M53" s="94"/>
      <c r="N53" s="94"/>
      <c r="O53" s="94"/>
      <c r="P53" s="94"/>
      <c r="Q53" s="94"/>
      <c r="R53" s="94"/>
      <c r="S53" s="94"/>
      <c r="T53" s="94"/>
      <c r="U53" s="94"/>
      <c r="V53" s="94"/>
      <c r="W53" s="94"/>
      <c r="X53" s="94"/>
      <c r="Y53" s="94"/>
      <c r="Z53" s="94"/>
    </row>
    <row r="54">
      <c r="A54" s="251">
        <v>43.0</v>
      </c>
      <c r="B54" s="252" t="s">
        <v>328</v>
      </c>
      <c r="C54" s="263" t="str">
        <f>+'PAA OCI  '!B51</f>
        <v>Programa Aseguramiento Calidad de la Auditoria</v>
      </c>
      <c r="D54" s="262">
        <v>32.0</v>
      </c>
      <c r="E54" s="261">
        <v>48.0</v>
      </c>
      <c r="F54" s="261">
        <v>36.0</v>
      </c>
      <c r="G54" s="254">
        <f t="shared" si="1"/>
        <v>116</v>
      </c>
      <c r="H54" s="262">
        <v>1.0</v>
      </c>
      <c r="I54" s="259">
        <f t="shared" si="3"/>
        <v>116</v>
      </c>
      <c r="J54" s="257"/>
      <c r="K54" s="94"/>
      <c r="L54" s="94"/>
      <c r="M54" s="94"/>
      <c r="N54" s="94"/>
      <c r="O54" s="94"/>
      <c r="P54" s="94"/>
      <c r="Q54" s="94"/>
      <c r="R54" s="94"/>
      <c r="S54" s="94"/>
      <c r="T54" s="94"/>
      <c r="U54" s="94"/>
      <c r="V54" s="94"/>
      <c r="W54" s="94"/>
      <c r="X54" s="94"/>
      <c r="Y54" s="94"/>
      <c r="Z54" s="94"/>
    </row>
    <row r="55">
      <c r="A55" s="251">
        <v>44.0</v>
      </c>
      <c r="B55" s="252" t="s">
        <v>328</v>
      </c>
      <c r="C55" s="263" t="str">
        <f>+'PAA OCI  '!B52</f>
        <v>Seguimiento Cajas Menores (SE EFECTUAN SIN PREVIO AVISO)</v>
      </c>
      <c r="D55" s="261">
        <v>8.0</v>
      </c>
      <c r="E55" s="261">
        <v>10.0</v>
      </c>
      <c r="F55" s="261">
        <v>6.0</v>
      </c>
      <c r="G55" s="254">
        <f t="shared" si="1"/>
        <v>24</v>
      </c>
      <c r="H55" s="261">
        <v>4.0</v>
      </c>
      <c r="I55" s="259">
        <f t="shared" si="3"/>
        <v>96</v>
      </c>
      <c r="J55" s="257"/>
      <c r="K55" s="94"/>
      <c r="L55" s="94"/>
      <c r="M55" s="94"/>
      <c r="N55" s="94"/>
      <c r="O55" s="94"/>
      <c r="P55" s="94"/>
      <c r="Q55" s="94"/>
      <c r="R55" s="94"/>
      <c r="S55" s="94"/>
      <c r="T55" s="94"/>
      <c r="U55" s="94"/>
      <c r="V55" s="94"/>
      <c r="W55" s="94"/>
      <c r="X55" s="94"/>
      <c r="Y55" s="94"/>
      <c r="Z55" s="94"/>
    </row>
    <row r="56">
      <c r="A56" s="251">
        <v>45.0</v>
      </c>
      <c r="B56" s="252" t="s">
        <v>328</v>
      </c>
      <c r="C56" s="263" t="str">
        <f>+'PAA OCI  '!B53</f>
        <v>Seguimiento Plan de Mejoramiento por Procesos</v>
      </c>
      <c r="D56" s="262">
        <v>32.0</v>
      </c>
      <c r="E56" s="262">
        <v>40.0</v>
      </c>
      <c r="F56" s="262">
        <v>8.0</v>
      </c>
      <c r="G56" s="254">
        <f t="shared" si="1"/>
        <v>80</v>
      </c>
      <c r="H56" s="262">
        <v>1.0</v>
      </c>
      <c r="I56" s="259">
        <f t="shared" si="3"/>
        <v>80</v>
      </c>
      <c r="J56" s="257"/>
      <c r="K56" s="94"/>
      <c r="L56" s="94"/>
      <c r="M56" s="94"/>
      <c r="N56" s="94"/>
      <c r="O56" s="94"/>
      <c r="P56" s="94"/>
      <c r="Q56" s="94"/>
      <c r="R56" s="94"/>
      <c r="S56" s="94"/>
      <c r="T56" s="94"/>
      <c r="U56" s="94"/>
      <c r="V56" s="94"/>
      <c r="W56" s="94"/>
      <c r="X56" s="94"/>
      <c r="Y56" s="94"/>
      <c r="Z56" s="94"/>
    </row>
    <row r="57">
      <c r="A57" s="251">
        <v>46.0</v>
      </c>
      <c r="B57" s="252" t="s">
        <v>330</v>
      </c>
      <c r="C57" s="266" t="str">
        <f>+'PAA OCI  '!B55</f>
        <v>Asistencia y Participación en los Comités Institucionales</v>
      </c>
      <c r="D57" s="262">
        <v>1.0</v>
      </c>
      <c r="E57" s="262">
        <v>2.0</v>
      </c>
      <c r="F57" s="261">
        <v>1.0</v>
      </c>
      <c r="G57" s="254">
        <f t="shared" si="1"/>
        <v>4</v>
      </c>
      <c r="H57" s="262">
        <v>30.0</v>
      </c>
      <c r="I57" s="259">
        <f t="shared" si="3"/>
        <v>120</v>
      </c>
      <c r="J57" s="257"/>
      <c r="K57" s="94"/>
      <c r="L57" s="94"/>
      <c r="M57" s="94"/>
      <c r="N57" s="94"/>
      <c r="O57" s="94"/>
      <c r="P57" s="94"/>
      <c r="Q57" s="94"/>
      <c r="R57" s="94"/>
      <c r="S57" s="94"/>
      <c r="T57" s="94"/>
      <c r="U57" s="94"/>
      <c r="V57" s="94"/>
      <c r="W57" s="94"/>
      <c r="X57" s="94"/>
      <c r="Y57" s="94"/>
      <c r="Z57" s="94"/>
    </row>
    <row r="58">
      <c r="A58" s="251">
        <v>47.0</v>
      </c>
      <c r="B58" s="252" t="s">
        <v>330</v>
      </c>
      <c r="C58" s="266" t="str">
        <f>+'PAA OCI  '!B56</f>
        <v>Reuniones de Autoevaluación Proceso </v>
      </c>
      <c r="D58" s="262">
        <v>1.0</v>
      </c>
      <c r="E58" s="262">
        <v>1.0</v>
      </c>
      <c r="F58" s="261">
        <v>3.0</v>
      </c>
      <c r="G58" s="254">
        <f t="shared" si="1"/>
        <v>5</v>
      </c>
      <c r="H58" s="262">
        <v>12.0</v>
      </c>
      <c r="I58" s="259">
        <f t="shared" si="3"/>
        <v>60</v>
      </c>
      <c r="J58" s="265" t="s">
        <v>333</v>
      </c>
      <c r="K58" s="94"/>
      <c r="L58" s="94"/>
      <c r="M58" s="94"/>
      <c r="N58" s="94"/>
      <c r="O58" s="94"/>
      <c r="P58" s="94"/>
      <c r="Q58" s="94"/>
      <c r="R58" s="94"/>
      <c r="S58" s="94"/>
      <c r="T58" s="94"/>
      <c r="U58" s="94"/>
      <c r="V58" s="94"/>
      <c r="W58" s="94"/>
      <c r="X58" s="94"/>
      <c r="Y58" s="94"/>
      <c r="Z58" s="94"/>
    </row>
    <row r="59">
      <c r="A59" s="251">
        <v>48.0</v>
      </c>
      <c r="B59" s="252" t="s">
        <v>330</v>
      </c>
      <c r="C59" s="266" t="str">
        <f>+'PAA OCI  '!B57</f>
        <v>Revisión y actualización del Proceso Evaluación y Seguimiento: Revisión procedimientos, instructivos, formatos, indicadores y riesgos del proceso, asignación y seguimiento  de tareas y actividades programadas, determinación de directrices e instrucciones al grupo de trabajo</v>
      </c>
      <c r="D59" s="262">
        <v>32.0</v>
      </c>
      <c r="E59" s="261">
        <v>72.0</v>
      </c>
      <c r="F59" s="262">
        <v>0.0</v>
      </c>
      <c r="G59" s="254">
        <f t="shared" si="1"/>
        <v>104</v>
      </c>
      <c r="H59" s="262">
        <v>4.0</v>
      </c>
      <c r="I59" s="259">
        <f t="shared" si="3"/>
        <v>416</v>
      </c>
      <c r="J59" s="257"/>
      <c r="K59" s="94"/>
      <c r="L59" s="94"/>
      <c r="M59" s="94"/>
      <c r="N59" s="94"/>
      <c r="O59" s="94"/>
      <c r="P59" s="94"/>
      <c r="Q59" s="94"/>
      <c r="R59" s="94"/>
      <c r="S59" s="94"/>
      <c r="T59" s="94"/>
      <c r="U59" s="94"/>
      <c r="V59" s="94"/>
      <c r="W59" s="94"/>
      <c r="X59" s="94"/>
      <c r="Y59" s="94"/>
      <c r="Z59" s="94"/>
    </row>
    <row r="60">
      <c r="A60" s="251">
        <v>49.0</v>
      </c>
      <c r="B60" s="252" t="s">
        <v>329</v>
      </c>
      <c r="C60" s="267" t="str">
        <f>+'PAA OCI  '!B59</f>
        <v>Auditoría Financiera y de Gestión PAD 2025 Vigencia 2024</v>
      </c>
      <c r="D60" s="262">
        <v>16.0</v>
      </c>
      <c r="E60" s="262">
        <v>40.0</v>
      </c>
      <c r="F60" s="262">
        <v>3.0</v>
      </c>
      <c r="G60" s="254">
        <f t="shared" si="1"/>
        <v>59</v>
      </c>
      <c r="H60" s="262">
        <v>1.0</v>
      </c>
      <c r="I60" s="259">
        <f t="shared" si="3"/>
        <v>59</v>
      </c>
      <c r="J60" s="257"/>
      <c r="K60" s="94"/>
      <c r="L60" s="94"/>
      <c r="M60" s="94"/>
      <c r="N60" s="94"/>
      <c r="O60" s="94"/>
      <c r="P60" s="94"/>
      <c r="Q60" s="94"/>
      <c r="R60" s="94"/>
      <c r="S60" s="94"/>
      <c r="T60" s="94"/>
      <c r="U60" s="94"/>
      <c r="V60" s="94"/>
      <c r="W60" s="94"/>
      <c r="X60" s="94"/>
      <c r="Y60" s="94"/>
      <c r="Z60" s="94"/>
    </row>
    <row r="61">
      <c r="A61" s="251">
        <v>50.0</v>
      </c>
      <c r="B61" s="252" t="s">
        <v>329</v>
      </c>
      <c r="C61" s="267" t="str">
        <f>+'PAA OCI  '!B60</f>
        <v>Auditoría Especial de Fiscalización</v>
      </c>
      <c r="D61" s="262">
        <v>16.0</v>
      </c>
      <c r="E61" s="262">
        <v>40.0</v>
      </c>
      <c r="F61" s="262">
        <v>3.0</v>
      </c>
      <c r="G61" s="254">
        <f t="shared" si="1"/>
        <v>59</v>
      </c>
      <c r="H61" s="262">
        <v>1.0</v>
      </c>
      <c r="I61" s="259">
        <f t="shared" si="3"/>
        <v>59</v>
      </c>
      <c r="J61" s="257"/>
      <c r="K61" s="94"/>
      <c r="L61" s="94"/>
      <c r="M61" s="94"/>
      <c r="N61" s="94"/>
      <c r="O61" s="94"/>
      <c r="P61" s="94"/>
      <c r="Q61" s="94"/>
      <c r="R61" s="94"/>
      <c r="S61" s="94"/>
      <c r="T61" s="94"/>
      <c r="U61" s="94"/>
      <c r="V61" s="94"/>
      <c r="W61" s="94"/>
      <c r="X61" s="94"/>
      <c r="Y61" s="94"/>
      <c r="Z61" s="94"/>
    </row>
    <row r="62">
      <c r="A62" s="251">
        <v>51.0</v>
      </c>
      <c r="B62" s="252" t="s">
        <v>329</v>
      </c>
      <c r="C62" s="267" t="str">
        <f>+'PAA OCI  '!B61</f>
        <v>Visitas Administrativas Entes de Control ( a demanda)</v>
      </c>
      <c r="D62" s="262">
        <v>16.0</v>
      </c>
      <c r="E62" s="262">
        <v>40.0</v>
      </c>
      <c r="F62" s="262">
        <v>3.0</v>
      </c>
      <c r="G62" s="254">
        <f t="shared" si="1"/>
        <v>59</v>
      </c>
      <c r="H62" s="262">
        <v>1.0</v>
      </c>
      <c r="I62" s="259">
        <f t="shared" si="3"/>
        <v>59</v>
      </c>
      <c r="J62" s="257"/>
      <c r="K62" s="94"/>
      <c r="L62" s="94"/>
      <c r="M62" s="94"/>
      <c r="N62" s="94"/>
      <c r="O62" s="94"/>
      <c r="P62" s="94"/>
      <c r="Q62" s="94"/>
      <c r="R62" s="94"/>
      <c r="S62" s="94"/>
      <c r="T62" s="94"/>
      <c r="U62" s="94"/>
      <c r="V62" s="94"/>
      <c r="W62" s="94"/>
      <c r="X62" s="94"/>
      <c r="Y62" s="94"/>
      <c r="Z62" s="94"/>
    </row>
    <row r="63">
      <c r="A63" s="251">
        <v>52.0</v>
      </c>
      <c r="B63" s="252" t="s">
        <v>329</v>
      </c>
      <c r="C63" s="267" t="str">
        <f>+'PAA OCI  '!B62</f>
        <v>Seguimiento Plan de Mejoramiento Contraloría</v>
      </c>
      <c r="D63" s="262">
        <v>16.0</v>
      </c>
      <c r="E63" s="262">
        <v>40.0</v>
      </c>
      <c r="F63" s="261">
        <v>16.0</v>
      </c>
      <c r="G63" s="254">
        <f t="shared" si="1"/>
        <v>72</v>
      </c>
      <c r="H63" s="262">
        <v>2.0</v>
      </c>
      <c r="I63" s="259">
        <f t="shared" si="3"/>
        <v>144</v>
      </c>
      <c r="J63" s="257"/>
      <c r="K63" s="94"/>
      <c r="L63" s="94"/>
      <c r="M63" s="94"/>
      <c r="N63" s="94"/>
      <c r="O63" s="94"/>
      <c r="P63" s="94"/>
      <c r="Q63" s="94"/>
      <c r="R63" s="94"/>
      <c r="S63" s="94"/>
      <c r="T63" s="94"/>
      <c r="U63" s="94"/>
      <c r="V63" s="94"/>
      <c r="W63" s="94"/>
      <c r="X63" s="94"/>
      <c r="Y63" s="94"/>
      <c r="Z63" s="94"/>
    </row>
    <row r="64">
      <c r="A64" s="251">
        <v>53.0</v>
      </c>
      <c r="B64" s="252" t="s">
        <v>328</v>
      </c>
      <c r="C64" s="263" t="str">
        <f>+'PAA OCI  '!B63</f>
        <v>Trasmisión Cuenta Mensual Contraloría</v>
      </c>
      <c r="D64" s="262">
        <v>1.0</v>
      </c>
      <c r="E64" s="262">
        <v>1.0</v>
      </c>
      <c r="F64" s="262">
        <v>0.0</v>
      </c>
      <c r="G64" s="254">
        <f t="shared" si="1"/>
        <v>2</v>
      </c>
      <c r="H64" s="262">
        <v>12.0</v>
      </c>
      <c r="I64" s="259">
        <f t="shared" si="3"/>
        <v>24</v>
      </c>
      <c r="J64" s="257"/>
      <c r="K64" s="94"/>
      <c r="L64" s="94"/>
      <c r="M64" s="94"/>
      <c r="N64" s="94"/>
      <c r="O64" s="94"/>
      <c r="P64" s="94"/>
      <c r="Q64" s="94"/>
      <c r="R64" s="94"/>
      <c r="S64" s="94"/>
      <c r="T64" s="94"/>
      <c r="U64" s="94"/>
      <c r="V64" s="94"/>
      <c r="W64" s="94"/>
      <c r="X64" s="94"/>
      <c r="Y64" s="94"/>
      <c r="Z64" s="94"/>
    </row>
    <row r="65">
      <c r="A65" s="251">
        <v>54.0</v>
      </c>
      <c r="B65" s="252" t="s">
        <v>328</v>
      </c>
      <c r="C65" s="263" t="str">
        <f>+'PAA OCI  '!B64</f>
        <v>Asesoría, acompañamiento  y Trasmisión Cuenta Anual Contraloría</v>
      </c>
      <c r="D65" s="262">
        <v>4.0</v>
      </c>
      <c r="E65" s="262">
        <v>24.0</v>
      </c>
      <c r="F65" s="262">
        <v>0.0</v>
      </c>
      <c r="G65" s="254">
        <f t="shared" si="1"/>
        <v>28</v>
      </c>
      <c r="H65" s="262">
        <v>1.0</v>
      </c>
      <c r="I65" s="259">
        <f t="shared" si="3"/>
        <v>28</v>
      </c>
      <c r="J65" s="257"/>
      <c r="K65" s="94"/>
      <c r="L65" s="94"/>
      <c r="M65" s="94"/>
      <c r="N65" s="94"/>
      <c r="O65" s="94"/>
      <c r="P65" s="94"/>
      <c r="Q65" s="94"/>
      <c r="R65" s="94"/>
      <c r="S65" s="94"/>
      <c r="T65" s="94"/>
      <c r="U65" s="94"/>
      <c r="V65" s="94"/>
      <c r="W65" s="94"/>
      <c r="X65" s="94"/>
      <c r="Y65" s="94"/>
      <c r="Z65" s="94"/>
    </row>
    <row r="66">
      <c r="A66" s="251">
        <v>55.0</v>
      </c>
      <c r="B66" s="252" t="s">
        <v>330</v>
      </c>
      <c r="C66" s="266" t="str">
        <f>+'PAA OCI  '!B65</f>
        <v>Reparto, seguimiento, revisión y registro de respuestas a Entes Externos de Control 
Nota importante: se desarrollo una herramienta automatizada que permita el control de este tema; se presento en las reuniones de seguimiento con Gerencia (en ajuste primera version durante el mes de abril) </v>
      </c>
      <c r="D66" s="262">
        <v>1.0</v>
      </c>
      <c r="E66" s="262">
        <v>2.0</v>
      </c>
      <c r="F66" s="261">
        <v>1.0</v>
      </c>
      <c r="G66" s="254">
        <f t="shared" si="1"/>
        <v>4</v>
      </c>
      <c r="H66" s="262">
        <v>785.0</v>
      </c>
      <c r="I66" s="259">
        <f t="shared" si="3"/>
        <v>3140</v>
      </c>
      <c r="J66" s="257"/>
      <c r="K66" s="94"/>
      <c r="L66" s="94"/>
      <c r="M66" s="94"/>
      <c r="N66" s="94"/>
      <c r="O66" s="94"/>
      <c r="P66" s="94"/>
      <c r="Q66" s="94"/>
      <c r="R66" s="94"/>
      <c r="S66" s="94"/>
      <c r="T66" s="94"/>
      <c r="U66" s="94"/>
      <c r="V66" s="94"/>
      <c r="W66" s="94"/>
      <c r="X66" s="94"/>
      <c r="Y66" s="94"/>
      <c r="Z66" s="94"/>
    </row>
    <row r="67">
      <c r="A67" s="251">
        <v>56.0</v>
      </c>
      <c r="B67" s="252"/>
      <c r="C67" s="262"/>
      <c r="D67" s="262"/>
      <c r="E67" s="262"/>
      <c r="F67" s="262"/>
      <c r="G67" s="254">
        <f t="shared" si="1"/>
        <v>0</v>
      </c>
      <c r="H67" s="262"/>
      <c r="I67" s="259">
        <f t="shared" si="3"/>
        <v>0</v>
      </c>
      <c r="J67" s="257"/>
      <c r="K67" s="94"/>
      <c r="L67" s="94"/>
      <c r="M67" s="94"/>
      <c r="N67" s="94"/>
      <c r="O67" s="94"/>
      <c r="P67" s="94"/>
      <c r="Q67" s="94"/>
      <c r="R67" s="94"/>
      <c r="S67" s="94"/>
      <c r="T67" s="94"/>
      <c r="U67" s="94"/>
      <c r="V67" s="94"/>
      <c r="W67" s="94"/>
      <c r="X67" s="94"/>
      <c r="Y67" s="94"/>
      <c r="Z67" s="94"/>
    </row>
    <row r="68">
      <c r="A68" s="251">
        <v>57.0</v>
      </c>
      <c r="B68" s="252"/>
      <c r="C68" s="262"/>
      <c r="D68" s="262"/>
      <c r="E68" s="262"/>
      <c r="F68" s="262"/>
      <c r="G68" s="254">
        <f t="shared" si="1"/>
        <v>0</v>
      </c>
      <c r="H68" s="262"/>
      <c r="I68" s="259">
        <f t="shared" si="3"/>
        <v>0</v>
      </c>
      <c r="J68" s="257"/>
      <c r="K68" s="94"/>
      <c r="L68" s="94"/>
      <c r="M68" s="94"/>
      <c r="N68" s="94"/>
      <c r="O68" s="94"/>
      <c r="P68" s="94"/>
      <c r="Q68" s="94"/>
      <c r="R68" s="94"/>
      <c r="S68" s="94"/>
      <c r="T68" s="94"/>
      <c r="U68" s="94"/>
      <c r="V68" s="94"/>
      <c r="W68" s="94"/>
      <c r="X68" s="94"/>
      <c r="Y68" s="94"/>
      <c r="Z68" s="94"/>
    </row>
    <row r="69">
      <c r="A69" s="251">
        <v>58.0</v>
      </c>
      <c r="B69" s="252"/>
      <c r="C69" s="262"/>
      <c r="D69" s="262"/>
      <c r="E69" s="262"/>
      <c r="F69" s="262"/>
      <c r="G69" s="254">
        <f t="shared" si="1"/>
        <v>0</v>
      </c>
      <c r="H69" s="262"/>
      <c r="I69" s="259">
        <f t="shared" si="3"/>
        <v>0</v>
      </c>
      <c r="J69" s="257"/>
      <c r="K69" s="94"/>
      <c r="L69" s="94"/>
      <c r="M69" s="94"/>
      <c r="N69" s="94"/>
      <c r="O69" s="94"/>
      <c r="P69" s="94"/>
      <c r="Q69" s="94"/>
      <c r="R69" s="94"/>
      <c r="S69" s="94"/>
      <c r="T69" s="94"/>
      <c r="U69" s="94"/>
      <c r="V69" s="94"/>
      <c r="W69" s="94"/>
      <c r="X69" s="94"/>
      <c r="Y69" s="94"/>
      <c r="Z69" s="94"/>
    </row>
    <row r="70">
      <c r="A70" s="251">
        <v>59.0</v>
      </c>
      <c r="B70" s="252"/>
      <c r="C70" s="262"/>
      <c r="D70" s="262"/>
      <c r="E70" s="262"/>
      <c r="F70" s="262"/>
      <c r="G70" s="254">
        <f t="shared" si="1"/>
        <v>0</v>
      </c>
      <c r="H70" s="262"/>
      <c r="I70" s="259">
        <f t="shared" si="3"/>
        <v>0</v>
      </c>
      <c r="J70" s="257"/>
      <c r="K70" s="94"/>
      <c r="L70" s="94"/>
      <c r="M70" s="94"/>
      <c r="N70" s="94"/>
      <c r="O70" s="94"/>
      <c r="P70" s="94"/>
      <c r="Q70" s="94"/>
      <c r="R70" s="94"/>
      <c r="S70" s="94"/>
      <c r="T70" s="94"/>
      <c r="U70" s="94"/>
      <c r="V70" s="94"/>
      <c r="W70" s="94"/>
      <c r="X70" s="94"/>
      <c r="Y70" s="94"/>
      <c r="Z70" s="94"/>
    </row>
    <row r="71">
      <c r="A71" s="251">
        <v>60.0</v>
      </c>
      <c r="B71" s="252"/>
      <c r="C71" s="268"/>
      <c r="D71" s="262"/>
      <c r="E71" s="262"/>
      <c r="F71" s="262"/>
      <c r="G71" s="254">
        <f t="shared" si="1"/>
        <v>0</v>
      </c>
      <c r="H71" s="262"/>
      <c r="I71" s="259">
        <f t="shared" si="3"/>
        <v>0</v>
      </c>
      <c r="J71" s="257"/>
      <c r="K71" s="94"/>
      <c r="L71" s="94"/>
      <c r="M71" s="94"/>
      <c r="N71" s="94"/>
      <c r="O71" s="94"/>
      <c r="P71" s="94"/>
      <c r="Q71" s="94"/>
      <c r="R71" s="94"/>
      <c r="S71" s="94"/>
      <c r="T71" s="94"/>
      <c r="U71" s="94"/>
      <c r="V71" s="94"/>
      <c r="W71" s="94"/>
      <c r="X71" s="94"/>
      <c r="Y71" s="94"/>
      <c r="Z71" s="94"/>
    </row>
    <row r="72">
      <c r="A72" s="251">
        <v>61.0</v>
      </c>
      <c r="B72" s="252"/>
      <c r="C72" s="268"/>
      <c r="D72" s="262"/>
      <c r="E72" s="262"/>
      <c r="F72" s="262"/>
      <c r="G72" s="254">
        <f t="shared" si="1"/>
        <v>0</v>
      </c>
      <c r="H72" s="262"/>
      <c r="I72" s="259">
        <f t="shared" si="3"/>
        <v>0</v>
      </c>
      <c r="J72" s="257"/>
      <c r="K72" s="94"/>
      <c r="L72" s="94"/>
      <c r="M72" s="94"/>
      <c r="N72" s="94"/>
      <c r="O72" s="94"/>
      <c r="P72" s="94"/>
      <c r="Q72" s="94"/>
      <c r="R72" s="94"/>
      <c r="S72" s="94"/>
      <c r="T72" s="94"/>
      <c r="U72" s="94"/>
      <c r="V72" s="94"/>
      <c r="W72" s="94"/>
      <c r="X72" s="94"/>
      <c r="Y72" s="94"/>
      <c r="Z72" s="94"/>
    </row>
    <row r="73">
      <c r="A73" s="251">
        <v>62.0</v>
      </c>
      <c r="B73" s="252"/>
      <c r="C73" s="268"/>
      <c r="D73" s="262"/>
      <c r="E73" s="262"/>
      <c r="F73" s="262"/>
      <c r="G73" s="254">
        <f t="shared" si="1"/>
        <v>0</v>
      </c>
      <c r="H73" s="262"/>
      <c r="I73" s="259">
        <f t="shared" si="3"/>
        <v>0</v>
      </c>
      <c r="J73" s="257"/>
      <c r="K73" s="94"/>
      <c r="L73" s="94"/>
      <c r="M73" s="94"/>
      <c r="N73" s="94"/>
      <c r="O73" s="94"/>
      <c r="P73" s="94"/>
      <c r="Q73" s="94"/>
      <c r="R73" s="94"/>
      <c r="S73" s="94"/>
      <c r="T73" s="94"/>
      <c r="U73" s="94"/>
      <c r="V73" s="94"/>
      <c r="W73" s="94"/>
      <c r="X73" s="94"/>
      <c r="Y73" s="94"/>
      <c r="Z73" s="94"/>
    </row>
    <row r="74">
      <c r="A74" s="251">
        <v>63.0</v>
      </c>
      <c r="B74" s="252"/>
      <c r="C74" s="268"/>
      <c r="D74" s="262"/>
      <c r="E74" s="262"/>
      <c r="F74" s="262"/>
      <c r="G74" s="254">
        <f t="shared" si="1"/>
        <v>0</v>
      </c>
      <c r="H74" s="262"/>
      <c r="I74" s="259">
        <f t="shared" si="3"/>
        <v>0</v>
      </c>
      <c r="J74" s="257"/>
      <c r="K74" s="94"/>
      <c r="L74" s="94"/>
      <c r="M74" s="94"/>
      <c r="N74" s="94"/>
      <c r="O74" s="94"/>
      <c r="P74" s="94"/>
      <c r="Q74" s="94"/>
      <c r="R74" s="94"/>
      <c r="S74" s="94"/>
      <c r="T74" s="94"/>
      <c r="U74" s="94"/>
      <c r="V74" s="94"/>
      <c r="W74" s="94"/>
      <c r="X74" s="94"/>
      <c r="Y74" s="94"/>
      <c r="Z74" s="94"/>
    </row>
    <row r="75">
      <c r="A75" s="251">
        <v>64.0</v>
      </c>
      <c r="B75" s="252"/>
      <c r="C75" s="268"/>
      <c r="D75" s="262"/>
      <c r="E75" s="262"/>
      <c r="F75" s="262"/>
      <c r="G75" s="254">
        <f t="shared" si="1"/>
        <v>0</v>
      </c>
      <c r="H75" s="262"/>
      <c r="I75" s="259">
        <f t="shared" si="3"/>
        <v>0</v>
      </c>
      <c r="J75" s="257"/>
      <c r="K75" s="94"/>
      <c r="L75" s="94"/>
      <c r="M75" s="94"/>
      <c r="N75" s="94"/>
      <c r="O75" s="94"/>
      <c r="P75" s="94"/>
      <c r="Q75" s="94"/>
      <c r="R75" s="94"/>
      <c r="S75" s="94"/>
      <c r="T75" s="94"/>
      <c r="U75" s="94"/>
      <c r="V75" s="94"/>
      <c r="W75" s="94"/>
      <c r="X75" s="94"/>
      <c r="Y75" s="94"/>
      <c r="Z75" s="94"/>
    </row>
    <row r="76">
      <c r="A76" s="251">
        <v>65.0</v>
      </c>
      <c r="B76" s="252"/>
      <c r="C76" s="268"/>
      <c r="D76" s="262"/>
      <c r="E76" s="262"/>
      <c r="F76" s="262"/>
      <c r="G76" s="254">
        <f t="shared" si="1"/>
        <v>0</v>
      </c>
      <c r="H76" s="262"/>
      <c r="I76" s="259">
        <f t="shared" si="3"/>
        <v>0</v>
      </c>
      <c r="J76" s="257"/>
      <c r="K76" s="94"/>
      <c r="L76" s="94"/>
      <c r="M76" s="94"/>
      <c r="N76" s="94"/>
      <c r="O76" s="94"/>
      <c r="P76" s="94"/>
      <c r="Q76" s="94"/>
      <c r="R76" s="94"/>
      <c r="S76" s="94"/>
      <c r="T76" s="94"/>
      <c r="U76" s="94"/>
      <c r="V76" s="94"/>
      <c r="W76" s="94"/>
      <c r="X76" s="94"/>
      <c r="Y76" s="94"/>
      <c r="Z76" s="94"/>
    </row>
    <row r="77">
      <c r="A77" s="251">
        <v>66.0</v>
      </c>
      <c r="B77" s="252"/>
      <c r="C77" s="268"/>
      <c r="D77" s="262"/>
      <c r="E77" s="262"/>
      <c r="F77" s="262"/>
      <c r="G77" s="254">
        <f t="shared" si="1"/>
        <v>0</v>
      </c>
      <c r="H77" s="262"/>
      <c r="I77" s="259">
        <f t="shared" si="3"/>
        <v>0</v>
      </c>
      <c r="J77" s="257"/>
      <c r="K77" s="94"/>
      <c r="L77" s="94"/>
      <c r="M77" s="94"/>
      <c r="N77" s="94"/>
      <c r="O77" s="94"/>
      <c r="P77" s="94"/>
      <c r="Q77" s="94"/>
      <c r="R77" s="94"/>
      <c r="S77" s="94"/>
      <c r="T77" s="94"/>
      <c r="U77" s="94"/>
      <c r="V77" s="94"/>
      <c r="W77" s="94"/>
      <c r="X77" s="94"/>
      <c r="Y77" s="94"/>
      <c r="Z77" s="94"/>
    </row>
    <row r="78">
      <c r="A78" s="251">
        <v>67.0</v>
      </c>
      <c r="B78" s="252"/>
      <c r="C78" s="268"/>
      <c r="D78" s="262"/>
      <c r="E78" s="262"/>
      <c r="F78" s="262"/>
      <c r="G78" s="254">
        <f t="shared" si="1"/>
        <v>0</v>
      </c>
      <c r="H78" s="262"/>
      <c r="I78" s="259">
        <f t="shared" si="3"/>
        <v>0</v>
      </c>
      <c r="J78" s="257"/>
      <c r="K78" s="94"/>
      <c r="L78" s="94"/>
      <c r="M78" s="94"/>
      <c r="N78" s="94"/>
      <c r="O78" s="94"/>
      <c r="P78" s="94"/>
      <c r="Q78" s="94"/>
      <c r="R78" s="94"/>
      <c r="S78" s="94"/>
      <c r="T78" s="94"/>
      <c r="U78" s="94"/>
      <c r="V78" s="94"/>
      <c r="W78" s="94"/>
      <c r="X78" s="94"/>
      <c r="Y78" s="94"/>
      <c r="Z78" s="94"/>
    </row>
    <row r="79">
      <c r="A79" s="251">
        <v>68.0</v>
      </c>
      <c r="B79" s="252"/>
      <c r="C79" s="268"/>
      <c r="D79" s="262"/>
      <c r="E79" s="262"/>
      <c r="F79" s="262"/>
      <c r="G79" s="254">
        <f t="shared" si="1"/>
        <v>0</v>
      </c>
      <c r="H79" s="262"/>
      <c r="I79" s="259">
        <f t="shared" si="3"/>
        <v>0</v>
      </c>
      <c r="J79" s="257"/>
      <c r="K79" s="94"/>
      <c r="L79" s="94"/>
      <c r="M79" s="94"/>
      <c r="N79" s="94"/>
      <c r="O79" s="94"/>
      <c r="P79" s="94"/>
      <c r="Q79" s="94"/>
      <c r="R79" s="94"/>
      <c r="S79" s="94"/>
      <c r="T79" s="94"/>
      <c r="U79" s="94"/>
      <c r="V79" s="94"/>
      <c r="W79" s="94"/>
      <c r="X79" s="94"/>
      <c r="Y79" s="94"/>
      <c r="Z79" s="94"/>
    </row>
    <row r="80">
      <c r="A80" s="251">
        <v>69.0</v>
      </c>
      <c r="B80" s="252"/>
      <c r="C80" s="268"/>
      <c r="D80" s="262"/>
      <c r="E80" s="262"/>
      <c r="F80" s="262"/>
      <c r="G80" s="254">
        <f t="shared" si="1"/>
        <v>0</v>
      </c>
      <c r="H80" s="262"/>
      <c r="I80" s="259">
        <f t="shared" si="3"/>
        <v>0</v>
      </c>
      <c r="J80" s="257"/>
      <c r="K80" s="94"/>
      <c r="L80" s="94"/>
      <c r="M80" s="94"/>
      <c r="N80" s="94"/>
      <c r="O80" s="94"/>
      <c r="P80" s="94"/>
      <c r="Q80" s="94"/>
      <c r="R80" s="94"/>
      <c r="S80" s="94"/>
      <c r="T80" s="94"/>
      <c r="U80" s="94"/>
      <c r="V80" s="94"/>
      <c r="W80" s="94"/>
      <c r="X80" s="94"/>
      <c r="Y80" s="94"/>
      <c r="Z80" s="94"/>
    </row>
    <row r="81">
      <c r="A81" s="251">
        <v>70.0</v>
      </c>
      <c r="B81" s="252"/>
      <c r="C81" s="268"/>
      <c r="D81" s="262"/>
      <c r="E81" s="262"/>
      <c r="F81" s="262"/>
      <c r="G81" s="254">
        <f t="shared" si="1"/>
        <v>0</v>
      </c>
      <c r="H81" s="262"/>
      <c r="I81" s="259">
        <f t="shared" si="3"/>
        <v>0</v>
      </c>
      <c r="J81" s="257"/>
      <c r="K81" s="94"/>
      <c r="L81" s="94"/>
      <c r="M81" s="94"/>
      <c r="N81" s="94"/>
      <c r="O81" s="94"/>
      <c r="P81" s="94"/>
      <c r="Q81" s="94"/>
      <c r="R81" s="94"/>
      <c r="S81" s="94"/>
      <c r="T81" s="94"/>
      <c r="U81" s="94"/>
      <c r="V81" s="94"/>
      <c r="W81" s="94"/>
      <c r="X81" s="94"/>
      <c r="Y81" s="94"/>
      <c r="Z81" s="94"/>
    </row>
    <row r="82">
      <c r="A82" s="251">
        <v>71.0</v>
      </c>
      <c r="B82" s="252"/>
      <c r="C82" s="268"/>
      <c r="D82" s="262"/>
      <c r="E82" s="262"/>
      <c r="F82" s="262"/>
      <c r="G82" s="254">
        <f t="shared" si="1"/>
        <v>0</v>
      </c>
      <c r="H82" s="262"/>
      <c r="I82" s="259">
        <f t="shared" si="3"/>
        <v>0</v>
      </c>
      <c r="J82" s="257"/>
      <c r="K82" s="94"/>
      <c r="L82" s="94"/>
      <c r="M82" s="94"/>
      <c r="N82" s="94"/>
      <c r="O82" s="94"/>
      <c r="P82" s="94"/>
      <c r="Q82" s="94"/>
      <c r="R82" s="94"/>
      <c r="S82" s="94"/>
      <c r="T82" s="94"/>
      <c r="U82" s="94"/>
      <c r="V82" s="94"/>
      <c r="W82" s="94"/>
      <c r="X82" s="94"/>
      <c r="Y82" s="94"/>
      <c r="Z82" s="94"/>
    </row>
    <row r="83">
      <c r="A83" s="251">
        <v>72.0</v>
      </c>
      <c r="B83" s="252"/>
      <c r="C83" s="268"/>
      <c r="D83" s="262"/>
      <c r="E83" s="262"/>
      <c r="F83" s="262"/>
      <c r="G83" s="254">
        <f t="shared" si="1"/>
        <v>0</v>
      </c>
      <c r="H83" s="262"/>
      <c r="I83" s="259">
        <f t="shared" si="3"/>
        <v>0</v>
      </c>
      <c r="J83" s="257"/>
      <c r="K83" s="94"/>
      <c r="L83" s="94"/>
      <c r="M83" s="94"/>
      <c r="N83" s="94"/>
      <c r="O83" s="94"/>
      <c r="P83" s="94"/>
      <c r="Q83" s="94"/>
      <c r="R83" s="94"/>
      <c r="S83" s="94"/>
      <c r="T83" s="94"/>
      <c r="U83" s="94"/>
      <c r="V83" s="94"/>
      <c r="W83" s="94"/>
      <c r="X83" s="94"/>
      <c r="Y83" s="94"/>
      <c r="Z83" s="94"/>
    </row>
    <row r="84">
      <c r="A84" s="251">
        <v>73.0</v>
      </c>
      <c r="B84" s="252"/>
      <c r="C84" s="268"/>
      <c r="D84" s="262"/>
      <c r="E84" s="262"/>
      <c r="F84" s="262"/>
      <c r="G84" s="254">
        <f t="shared" si="1"/>
        <v>0</v>
      </c>
      <c r="H84" s="262"/>
      <c r="I84" s="259">
        <f t="shared" si="3"/>
        <v>0</v>
      </c>
      <c r="J84" s="257"/>
      <c r="K84" s="94"/>
      <c r="L84" s="94"/>
      <c r="M84" s="94"/>
      <c r="N84" s="94"/>
      <c r="O84" s="94"/>
      <c r="P84" s="94"/>
      <c r="Q84" s="94"/>
      <c r="R84" s="94"/>
      <c r="S84" s="94"/>
      <c r="T84" s="94"/>
      <c r="U84" s="94"/>
      <c r="V84" s="94"/>
      <c r="W84" s="94"/>
      <c r="X84" s="94"/>
      <c r="Y84" s="94"/>
      <c r="Z84" s="94"/>
    </row>
    <row r="85">
      <c r="A85" s="251">
        <v>74.0</v>
      </c>
      <c r="B85" s="252"/>
      <c r="C85" s="268"/>
      <c r="D85" s="262"/>
      <c r="E85" s="262"/>
      <c r="F85" s="262"/>
      <c r="G85" s="254">
        <f t="shared" si="1"/>
        <v>0</v>
      </c>
      <c r="H85" s="262"/>
      <c r="I85" s="259">
        <f t="shared" si="3"/>
        <v>0</v>
      </c>
      <c r="J85" s="257"/>
      <c r="K85" s="94"/>
      <c r="L85" s="94"/>
      <c r="M85" s="94"/>
      <c r="N85" s="94"/>
      <c r="O85" s="94"/>
      <c r="P85" s="94"/>
      <c r="Q85" s="94"/>
      <c r="R85" s="94"/>
      <c r="S85" s="94"/>
      <c r="T85" s="94"/>
      <c r="U85" s="94"/>
      <c r="V85" s="94"/>
      <c r="W85" s="94"/>
      <c r="X85" s="94"/>
      <c r="Y85" s="94"/>
      <c r="Z85" s="94"/>
    </row>
    <row r="86">
      <c r="A86" s="251">
        <v>75.0</v>
      </c>
      <c r="B86" s="252"/>
      <c r="C86" s="268"/>
      <c r="D86" s="262"/>
      <c r="E86" s="262"/>
      <c r="F86" s="262"/>
      <c r="G86" s="254">
        <f t="shared" si="1"/>
        <v>0</v>
      </c>
      <c r="H86" s="262"/>
      <c r="I86" s="259">
        <f t="shared" si="3"/>
        <v>0</v>
      </c>
      <c r="J86" s="257"/>
      <c r="K86" s="94"/>
      <c r="L86" s="94"/>
      <c r="M86" s="94"/>
      <c r="N86" s="94"/>
      <c r="O86" s="94"/>
      <c r="P86" s="94"/>
      <c r="Q86" s="94"/>
      <c r="R86" s="94"/>
      <c r="S86" s="94"/>
      <c r="T86" s="94"/>
      <c r="U86" s="94"/>
      <c r="V86" s="94"/>
      <c r="W86" s="94"/>
      <c r="X86" s="94"/>
      <c r="Y86" s="94"/>
      <c r="Z86" s="94"/>
    </row>
    <row r="87">
      <c r="A87" s="251">
        <v>76.0</v>
      </c>
      <c r="B87" s="252"/>
      <c r="C87" s="268"/>
      <c r="D87" s="262"/>
      <c r="E87" s="262"/>
      <c r="F87" s="262"/>
      <c r="G87" s="254">
        <f t="shared" si="1"/>
        <v>0</v>
      </c>
      <c r="H87" s="262"/>
      <c r="I87" s="259">
        <f t="shared" si="3"/>
        <v>0</v>
      </c>
      <c r="J87" s="257"/>
      <c r="K87" s="94"/>
      <c r="L87" s="94"/>
      <c r="M87" s="94"/>
      <c r="N87" s="94"/>
      <c r="O87" s="94"/>
      <c r="P87" s="94"/>
      <c r="Q87" s="94"/>
      <c r="R87" s="94"/>
      <c r="S87" s="94"/>
      <c r="T87" s="94"/>
      <c r="U87" s="94"/>
      <c r="V87" s="94"/>
      <c r="W87" s="94"/>
      <c r="X87" s="94"/>
      <c r="Y87" s="94"/>
      <c r="Z87" s="94"/>
    </row>
    <row r="88">
      <c r="A88" s="251">
        <v>77.0</v>
      </c>
      <c r="B88" s="252"/>
      <c r="C88" s="268"/>
      <c r="D88" s="262"/>
      <c r="E88" s="262"/>
      <c r="F88" s="262"/>
      <c r="G88" s="254">
        <f t="shared" si="1"/>
        <v>0</v>
      </c>
      <c r="H88" s="262"/>
      <c r="I88" s="259">
        <f t="shared" si="3"/>
        <v>0</v>
      </c>
      <c r="J88" s="257"/>
      <c r="K88" s="94"/>
      <c r="L88" s="94"/>
      <c r="M88" s="94"/>
      <c r="N88" s="94"/>
      <c r="O88" s="94"/>
      <c r="P88" s="94"/>
      <c r="Q88" s="94"/>
      <c r="R88" s="94"/>
      <c r="S88" s="94"/>
      <c r="T88" s="94"/>
      <c r="U88" s="94"/>
      <c r="V88" s="94"/>
      <c r="W88" s="94"/>
      <c r="X88" s="94"/>
      <c r="Y88" s="94"/>
      <c r="Z88" s="94"/>
    </row>
    <row r="89">
      <c r="A89" s="251">
        <v>78.0</v>
      </c>
      <c r="B89" s="252"/>
      <c r="C89" s="268"/>
      <c r="D89" s="262"/>
      <c r="E89" s="262"/>
      <c r="F89" s="262"/>
      <c r="G89" s="254">
        <f t="shared" si="1"/>
        <v>0</v>
      </c>
      <c r="H89" s="262"/>
      <c r="I89" s="259">
        <f t="shared" si="3"/>
        <v>0</v>
      </c>
      <c r="J89" s="257"/>
      <c r="K89" s="94"/>
      <c r="L89" s="94"/>
      <c r="M89" s="94"/>
      <c r="N89" s="94"/>
      <c r="O89" s="94"/>
      <c r="P89" s="94"/>
      <c r="Q89" s="94"/>
      <c r="R89" s="94"/>
      <c r="S89" s="94"/>
      <c r="T89" s="94"/>
      <c r="U89" s="94"/>
      <c r="V89" s="94"/>
      <c r="W89" s="94"/>
      <c r="X89" s="94"/>
      <c r="Y89" s="94"/>
      <c r="Z89" s="94"/>
    </row>
    <row r="90">
      <c r="A90" s="251">
        <v>79.0</v>
      </c>
      <c r="B90" s="252"/>
      <c r="C90" s="268"/>
      <c r="D90" s="262"/>
      <c r="E90" s="262"/>
      <c r="F90" s="262"/>
      <c r="G90" s="254">
        <f t="shared" si="1"/>
        <v>0</v>
      </c>
      <c r="H90" s="262"/>
      <c r="I90" s="259">
        <f t="shared" si="3"/>
        <v>0</v>
      </c>
      <c r="J90" s="257"/>
      <c r="K90" s="94"/>
      <c r="L90" s="94"/>
      <c r="M90" s="94"/>
      <c r="N90" s="94"/>
      <c r="O90" s="94"/>
      <c r="P90" s="94"/>
      <c r="Q90" s="94"/>
      <c r="R90" s="94"/>
      <c r="S90" s="94"/>
      <c r="T90" s="94"/>
      <c r="U90" s="94"/>
      <c r="V90" s="94"/>
      <c r="W90" s="94"/>
      <c r="X90" s="94"/>
      <c r="Y90" s="94"/>
      <c r="Z90" s="94"/>
    </row>
    <row r="91">
      <c r="A91" s="251">
        <v>80.0</v>
      </c>
      <c r="B91" s="252"/>
      <c r="C91" s="268"/>
      <c r="D91" s="262"/>
      <c r="E91" s="262"/>
      <c r="F91" s="262"/>
      <c r="G91" s="254">
        <f t="shared" si="1"/>
        <v>0</v>
      </c>
      <c r="H91" s="262"/>
      <c r="I91" s="259">
        <f t="shared" si="3"/>
        <v>0</v>
      </c>
      <c r="J91" s="257"/>
      <c r="K91" s="94"/>
      <c r="L91" s="94"/>
      <c r="M91" s="94"/>
      <c r="N91" s="94"/>
      <c r="O91" s="94"/>
      <c r="P91" s="94"/>
      <c r="Q91" s="94"/>
      <c r="R91" s="94"/>
      <c r="S91" s="94"/>
      <c r="T91" s="94"/>
      <c r="U91" s="94"/>
      <c r="V91" s="94"/>
      <c r="W91" s="94"/>
      <c r="X91" s="94"/>
      <c r="Y91" s="94"/>
      <c r="Z91" s="94"/>
    </row>
    <row r="92">
      <c r="A92" s="251">
        <v>81.0</v>
      </c>
      <c r="B92" s="252"/>
      <c r="C92" s="268"/>
      <c r="D92" s="262"/>
      <c r="E92" s="262"/>
      <c r="F92" s="262"/>
      <c r="G92" s="254">
        <f t="shared" si="1"/>
        <v>0</v>
      </c>
      <c r="H92" s="262"/>
      <c r="I92" s="259">
        <f t="shared" si="3"/>
        <v>0</v>
      </c>
      <c r="J92" s="257"/>
      <c r="K92" s="94"/>
      <c r="L92" s="94"/>
      <c r="M92" s="94"/>
      <c r="N92" s="94"/>
      <c r="O92" s="94"/>
      <c r="P92" s="94"/>
      <c r="Q92" s="94"/>
      <c r="R92" s="94"/>
      <c r="S92" s="94"/>
      <c r="T92" s="94"/>
      <c r="U92" s="94"/>
      <c r="V92" s="94"/>
      <c r="W92" s="94"/>
      <c r="X92" s="94"/>
      <c r="Y92" s="94"/>
      <c r="Z92" s="94"/>
    </row>
    <row r="93">
      <c r="A93" s="251">
        <v>82.0</v>
      </c>
      <c r="B93" s="252"/>
      <c r="C93" s="268"/>
      <c r="D93" s="262"/>
      <c r="E93" s="262"/>
      <c r="F93" s="262"/>
      <c r="G93" s="254">
        <f t="shared" si="1"/>
        <v>0</v>
      </c>
      <c r="H93" s="262"/>
      <c r="I93" s="259">
        <f t="shared" si="3"/>
        <v>0</v>
      </c>
      <c r="J93" s="257"/>
      <c r="K93" s="94"/>
      <c r="L93" s="94"/>
      <c r="M93" s="94"/>
      <c r="N93" s="94"/>
      <c r="O93" s="94"/>
      <c r="P93" s="94"/>
      <c r="Q93" s="94"/>
      <c r="R93" s="94"/>
      <c r="S93" s="94"/>
      <c r="T93" s="94"/>
      <c r="U93" s="94"/>
      <c r="V93" s="94"/>
      <c r="W93" s="94"/>
      <c r="X93" s="94"/>
      <c r="Y93" s="94"/>
      <c r="Z93" s="94"/>
    </row>
    <row r="94">
      <c r="A94" s="251">
        <v>83.0</v>
      </c>
      <c r="B94" s="252"/>
      <c r="C94" s="268"/>
      <c r="D94" s="262"/>
      <c r="E94" s="262"/>
      <c r="F94" s="262"/>
      <c r="G94" s="254">
        <f t="shared" si="1"/>
        <v>0</v>
      </c>
      <c r="H94" s="262"/>
      <c r="I94" s="259">
        <f t="shared" si="3"/>
        <v>0</v>
      </c>
      <c r="J94" s="257"/>
      <c r="K94" s="94"/>
      <c r="L94" s="94"/>
      <c r="M94" s="94"/>
      <c r="N94" s="94"/>
      <c r="O94" s="94"/>
      <c r="P94" s="94"/>
      <c r="Q94" s="94"/>
      <c r="R94" s="94"/>
      <c r="S94" s="94"/>
      <c r="T94" s="94"/>
      <c r="U94" s="94"/>
      <c r="V94" s="94"/>
      <c r="W94" s="94"/>
      <c r="X94" s="94"/>
      <c r="Y94" s="94"/>
      <c r="Z94" s="94"/>
    </row>
    <row r="95">
      <c r="A95" s="251">
        <v>84.0</v>
      </c>
      <c r="B95" s="252"/>
      <c r="C95" s="268"/>
      <c r="D95" s="262"/>
      <c r="E95" s="262"/>
      <c r="F95" s="262"/>
      <c r="G95" s="254">
        <f t="shared" si="1"/>
        <v>0</v>
      </c>
      <c r="H95" s="262"/>
      <c r="I95" s="259">
        <f t="shared" si="3"/>
        <v>0</v>
      </c>
      <c r="J95" s="257"/>
      <c r="K95" s="94"/>
      <c r="L95" s="94"/>
      <c r="M95" s="94"/>
      <c r="N95" s="94"/>
      <c r="O95" s="94"/>
      <c r="P95" s="94"/>
      <c r="Q95" s="94"/>
      <c r="R95" s="94"/>
      <c r="S95" s="94"/>
      <c r="T95" s="94"/>
      <c r="U95" s="94"/>
      <c r="V95" s="94"/>
      <c r="W95" s="94"/>
      <c r="X95" s="94"/>
      <c r="Y95" s="94"/>
      <c r="Z95" s="94"/>
    </row>
    <row r="96">
      <c r="A96" s="251">
        <v>85.0</v>
      </c>
      <c r="B96" s="269"/>
      <c r="C96" s="269"/>
      <c r="D96" s="270"/>
      <c r="E96" s="270"/>
      <c r="F96" s="271" t="s">
        <v>334</v>
      </c>
      <c r="G96" s="271">
        <f t="shared" ref="G96:I96" si="6">SUBTOTAL(109,G12:G95)</f>
        <v>10075</v>
      </c>
      <c r="H96" s="271">
        <f t="shared" si="6"/>
        <v>935</v>
      </c>
      <c r="I96" s="271">
        <f t="shared" si="6"/>
        <v>16612</v>
      </c>
      <c r="J96" s="257"/>
      <c r="K96" s="94"/>
      <c r="L96" s="94"/>
      <c r="M96" s="94"/>
      <c r="N96" s="94"/>
      <c r="O96" s="94"/>
      <c r="P96" s="94"/>
      <c r="Q96" s="94"/>
      <c r="R96" s="94"/>
      <c r="S96" s="94"/>
      <c r="T96" s="94"/>
      <c r="U96" s="94"/>
      <c r="V96" s="94"/>
      <c r="W96" s="94"/>
      <c r="X96" s="94"/>
      <c r="Y96" s="94"/>
      <c r="Z96" s="94"/>
    </row>
    <row r="97">
      <c r="A97" s="272"/>
      <c r="B97" s="273"/>
      <c r="C97" s="273"/>
      <c r="D97" s="274"/>
      <c r="E97" s="274"/>
      <c r="F97" s="274"/>
      <c r="G97" s="275"/>
      <c r="H97" s="274"/>
      <c r="I97" s="276"/>
      <c r="J97" s="274"/>
      <c r="K97" s="94"/>
      <c r="L97" s="94"/>
      <c r="M97" s="94"/>
      <c r="N97" s="94"/>
      <c r="O97" s="94"/>
      <c r="P97" s="94"/>
      <c r="Q97" s="94"/>
      <c r="R97" s="94"/>
      <c r="S97" s="94"/>
      <c r="T97" s="94"/>
      <c r="U97" s="94"/>
      <c r="V97" s="94"/>
      <c r="W97" s="94"/>
      <c r="X97" s="94"/>
      <c r="Y97" s="94"/>
      <c r="Z97" s="94"/>
    </row>
    <row r="98">
      <c r="A98" s="94"/>
      <c r="B98" s="94"/>
      <c r="C98" s="94"/>
      <c r="D98" s="94"/>
      <c r="E98" s="94"/>
      <c r="F98" s="94"/>
      <c r="G98" s="94"/>
      <c r="H98" s="94"/>
      <c r="I98" s="94"/>
      <c r="J98" s="94"/>
      <c r="K98" s="277"/>
      <c r="L98" s="94"/>
      <c r="M98" s="94"/>
      <c r="N98" s="94"/>
      <c r="O98" s="94"/>
      <c r="P98" s="94"/>
      <c r="Q98" s="94"/>
      <c r="R98" s="94"/>
      <c r="S98" s="94"/>
      <c r="T98" s="94"/>
      <c r="U98" s="94"/>
      <c r="V98" s="94"/>
      <c r="W98" s="94"/>
      <c r="X98" s="94"/>
      <c r="Y98" s="94"/>
      <c r="Z98" s="94"/>
    </row>
    <row r="99">
      <c r="A99" s="94"/>
      <c r="B99" s="94"/>
      <c r="C99" s="94"/>
      <c r="D99" s="94"/>
      <c r="E99" s="94"/>
      <c r="F99" s="94"/>
      <c r="G99" s="94"/>
      <c r="H99" s="94"/>
      <c r="I99" s="94"/>
      <c r="J99" s="94"/>
      <c r="K99" s="277"/>
      <c r="L99" s="94"/>
      <c r="M99" s="94"/>
      <c r="N99" s="94"/>
      <c r="O99" s="94"/>
      <c r="P99" s="94"/>
      <c r="Q99" s="94"/>
      <c r="R99" s="94"/>
      <c r="S99" s="94"/>
      <c r="T99" s="94"/>
      <c r="U99" s="94"/>
      <c r="V99" s="94"/>
      <c r="W99" s="94"/>
      <c r="X99" s="94"/>
      <c r="Y99" s="94"/>
      <c r="Z99" s="94"/>
    </row>
    <row r="100">
      <c r="A100" s="278" t="s">
        <v>335</v>
      </c>
      <c r="B100" s="94"/>
      <c r="C100" s="94"/>
      <c r="D100" s="94"/>
      <c r="E100" s="94"/>
      <c r="F100" s="94"/>
      <c r="G100" s="94"/>
      <c r="H100" s="94"/>
      <c r="I100" s="94"/>
      <c r="J100" s="94"/>
      <c r="K100" s="277"/>
      <c r="L100" s="94"/>
      <c r="M100" s="94"/>
      <c r="N100" s="94"/>
      <c r="O100" s="94"/>
      <c r="P100" s="94"/>
      <c r="Q100" s="94"/>
      <c r="R100" s="94"/>
      <c r="S100" s="94"/>
      <c r="T100" s="94"/>
      <c r="U100" s="94"/>
      <c r="V100" s="94"/>
      <c r="W100" s="94"/>
      <c r="X100" s="94"/>
      <c r="Y100" s="94"/>
      <c r="Z100" s="94"/>
    </row>
    <row r="101">
      <c r="A101" s="278"/>
      <c r="B101" s="94"/>
      <c r="C101" s="94"/>
      <c r="D101" s="94"/>
      <c r="E101" s="94"/>
      <c r="F101" s="94"/>
      <c r="G101" s="94"/>
      <c r="H101" s="94"/>
      <c r="I101" s="94"/>
      <c r="J101" s="94"/>
      <c r="K101" s="277"/>
      <c r="L101" s="94"/>
      <c r="M101" s="94"/>
      <c r="N101" s="94"/>
      <c r="O101" s="94"/>
      <c r="P101" s="94"/>
      <c r="Q101" s="94"/>
      <c r="R101" s="94"/>
      <c r="S101" s="94"/>
      <c r="T101" s="94"/>
      <c r="U101" s="94"/>
      <c r="V101" s="94"/>
      <c r="W101" s="94"/>
      <c r="X101" s="94"/>
      <c r="Y101" s="94"/>
      <c r="Z101" s="94"/>
    </row>
    <row r="102">
      <c r="A102" s="233" t="s">
        <v>336</v>
      </c>
      <c r="B102" s="233" t="s">
        <v>337</v>
      </c>
      <c r="C102" s="233" t="s">
        <v>338</v>
      </c>
      <c r="L102" s="94"/>
      <c r="M102" s="94"/>
      <c r="N102" s="94"/>
      <c r="O102" s="94"/>
      <c r="P102" s="94"/>
      <c r="Q102" s="94"/>
      <c r="R102" s="94"/>
      <c r="S102" s="94"/>
      <c r="T102" s="94"/>
      <c r="U102" s="94"/>
      <c r="V102" s="94"/>
      <c r="W102" s="94"/>
      <c r="X102" s="94"/>
      <c r="Y102" s="94"/>
      <c r="Z102" s="94"/>
    </row>
    <row r="103">
      <c r="A103" s="279" t="s">
        <v>327</v>
      </c>
      <c r="B103" s="233">
        <v>4864.0</v>
      </c>
      <c r="C103" s="233">
        <v>15.0</v>
      </c>
      <c r="L103" s="94"/>
      <c r="M103" s="94"/>
      <c r="N103" s="94"/>
      <c r="O103" s="94"/>
      <c r="P103" s="94"/>
      <c r="Q103" s="94"/>
      <c r="R103" s="94"/>
      <c r="S103" s="94"/>
      <c r="T103" s="94"/>
      <c r="U103" s="94"/>
      <c r="V103" s="94"/>
      <c r="W103" s="94"/>
      <c r="X103" s="94"/>
      <c r="Y103" s="94"/>
      <c r="Z103" s="94"/>
    </row>
    <row r="104">
      <c r="A104" s="279" t="s">
        <v>328</v>
      </c>
      <c r="B104" s="233">
        <v>2758.0</v>
      </c>
      <c r="C104" s="233">
        <v>35.0</v>
      </c>
      <c r="L104" s="94"/>
      <c r="M104" s="94"/>
      <c r="N104" s="94"/>
      <c r="O104" s="94"/>
      <c r="P104" s="94"/>
      <c r="Q104" s="94"/>
      <c r="R104" s="94"/>
      <c r="S104" s="94"/>
      <c r="T104" s="94"/>
      <c r="U104" s="94"/>
      <c r="V104" s="94"/>
      <c r="W104" s="94"/>
      <c r="X104" s="94"/>
      <c r="Y104" s="94"/>
      <c r="Z104" s="94"/>
    </row>
    <row r="105">
      <c r="A105" s="279" t="s">
        <v>329</v>
      </c>
      <c r="B105" s="233">
        <v>336.0</v>
      </c>
      <c r="C105" s="233">
        <v>7.0</v>
      </c>
      <c r="L105" s="94"/>
      <c r="M105" s="94"/>
      <c r="N105" s="94"/>
      <c r="O105" s="94"/>
      <c r="P105" s="94"/>
      <c r="Q105" s="94"/>
      <c r="R105" s="94"/>
      <c r="S105" s="94"/>
      <c r="T105" s="94"/>
      <c r="U105" s="94"/>
      <c r="V105" s="94"/>
      <c r="W105" s="94"/>
      <c r="X105" s="94"/>
      <c r="Y105" s="94"/>
      <c r="Z105" s="94"/>
    </row>
    <row r="106">
      <c r="A106" s="279" t="s">
        <v>339</v>
      </c>
      <c r="B106" s="233">
        <v>7958.0</v>
      </c>
      <c r="C106" s="233">
        <v>57.0</v>
      </c>
      <c r="L106" s="94"/>
      <c r="M106" s="94"/>
      <c r="N106" s="94"/>
      <c r="O106" s="94"/>
      <c r="P106" s="94"/>
      <c r="Q106" s="94"/>
      <c r="R106" s="94"/>
      <c r="S106" s="94"/>
      <c r="T106" s="94"/>
      <c r="U106" s="94"/>
      <c r="V106" s="94"/>
      <c r="W106" s="94"/>
      <c r="X106" s="94"/>
      <c r="Y106" s="94"/>
      <c r="Z106" s="94"/>
    </row>
    <row r="107">
      <c r="L107" s="94"/>
      <c r="M107" s="94"/>
      <c r="N107" s="94"/>
      <c r="O107" s="94"/>
      <c r="P107" s="94"/>
      <c r="Q107" s="94"/>
      <c r="R107" s="94"/>
      <c r="S107" s="94"/>
      <c r="T107" s="94"/>
      <c r="U107" s="94"/>
      <c r="V107" s="94"/>
      <c r="W107" s="94"/>
      <c r="X107" s="94"/>
      <c r="Y107" s="94"/>
      <c r="Z107" s="94"/>
    </row>
    <row r="108">
      <c r="L108" s="94"/>
      <c r="M108" s="94"/>
      <c r="N108" s="94"/>
      <c r="O108" s="94"/>
      <c r="P108" s="94"/>
      <c r="Q108" s="94"/>
      <c r="R108" s="94"/>
      <c r="S108" s="94"/>
      <c r="T108" s="94"/>
      <c r="U108" s="94"/>
      <c r="V108" s="94"/>
      <c r="W108" s="94"/>
      <c r="X108" s="94"/>
      <c r="Y108" s="94"/>
      <c r="Z108" s="94"/>
    </row>
    <row r="109">
      <c r="D109" s="94"/>
      <c r="E109" s="94"/>
      <c r="F109" s="94"/>
      <c r="G109" s="94"/>
      <c r="H109" s="94"/>
      <c r="I109" s="94"/>
      <c r="J109" s="94"/>
      <c r="K109" s="94"/>
      <c r="L109" s="94"/>
      <c r="M109" s="94"/>
      <c r="N109" s="94"/>
      <c r="O109" s="94"/>
      <c r="P109" s="94"/>
      <c r="Q109" s="94"/>
      <c r="R109" s="94"/>
      <c r="S109" s="94"/>
      <c r="T109" s="94"/>
      <c r="U109" s="94"/>
      <c r="V109" s="94"/>
      <c r="W109" s="94"/>
      <c r="X109" s="94"/>
      <c r="Y109" s="94"/>
      <c r="Z109" s="94"/>
    </row>
    <row r="110">
      <c r="D110" s="94"/>
      <c r="E110" s="94"/>
      <c r="F110" s="94"/>
      <c r="G110" s="94"/>
      <c r="H110" s="94"/>
      <c r="I110" s="94"/>
      <c r="J110" s="94"/>
      <c r="K110" s="94"/>
      <c r="L110" s="94"/>
      <c r="M110" s="94"/>
      <c r="N110" s="94"/>
      <c r="O110" s="94"/>
      <c r="P110" s="94"/>
      <c r="Q110" s="94"/>
      <c r="R110" s="94"/>
      <c r="S110" s="94"/>
      <c r="T110" s="94"/>
      <c r="U110" s="94"/>
      <c r="V110" s="94"/>
      <c r="W110" s="94"/>
      <c r="X110" s="94"/>
      <c r="Y110" s="94"/>
      <c r="Z110" s="94"/>
    </row>
    <row r="111">
      <c r="D111" s="94"/>
      <c r="E111" s="94"/>
      <c r="F111" s="94"/>
      <c r="G111" s="94"/>
      <c r="H111" s="94"/>
      <c r="I111" s="94"/>
      <c r="J111" s="94"/>
      <c r="K111" s="94"/>
      <c r="L111" s="94"/>
      <c r="M111" s="94"/>
      <c r="N111" s="94"/>
      <c r="O111" s="94"/>
      <c r="P111" s="94"/>
      <c r="Q111" s="94"/>
      <c r="R111" s="94"/>
      <c r="S111" s="94"/>
      <c r="T111" s="94"/>
      <c r="U111" s="94"/>
      <c r="V111" s="94"/>
      <c r="W111" s="94"/>
      <c r="X111" s="94"/>
      <c r="Y111" s="94"/>
      <c r="Z111" s="94"/>
    </row>
    <row r="112">
      <c r="D112" s="94"/>
      <c r="E112" s="94"/>
      <c r="F112" s="94"/>
      <c r="G112" s="94"/>
      <c r="H112" s="94"/>
      <c r="I112" s="94"/>
      <c r="J112" s="94"/>
      <c r="K112" s="94"/>
      <c r="L112" s="94"/>
      <c r="M112" s="94"/>
      <c r="N112" s="94"/>
      <c r="O112" s="94"/>
      <c r="P112" s="94"/>
      <c r="Q112" s="94"/>
      <c r="R112" s="94"/>
      <c r="S112" s="94"/>
      <c r="T112" s="94"/>
      <c r="U112" s="94"/>
      <c r="V112" s="94"/>
      <c r="W112" s="94"/>
      <c r="X112" s="94"/>
      <c r="Y112" s="94"/>
      <c r="Z112" s="94"/>
    </row>
    <row r="113">
      <c r="D113" s="94"/>
      <c r="E113" s="94"/>
      <c r="F113" s="94"/>
      <c r="G113" s="94"/>
      <c r="H113" s="94"/>
      <c r="I113" s="94"/>
      <c r="J113" s="94"/>
      <c r="K113" s="94"/>
      <c r="L113" s="94"/>
      <c r="M113" s="94"/>
      <c r="N113" s="94"/>
      <c r="O113" s="94"/>
      <c r="P113" s="94"/>
      <c r="Q113" s="94"/>
      <c r="R113" s="94"/>
      <c r="S113" s="94"/>
      <c r="T113" s="94"/>
      <c r="U113" s="94"/>
      <c r="V113" s="94"/>
      <c r="W113" s="94"/>
      <c r="X113" s="94"/>
      <c r="Y113" s="94"/>
      <c r="Z113" s="94"/>
    </row>
    <row r="114">
      <c r="D114" s="94"/>
      <c r="E114" s="94"/>
      <c r="F114" s="94"/>
      <c r="G114" s="94"/>
      <c r="H114" s="94"/>
      <c r="I114" s="94"/>
      <c r="J114" s="94"/>
      <c r="K114" s="94"/>
      <c r="L114" s="94"/>
      <c r="M114" s="94"/>
      <c r="N114" s="94"/>
      <c r="O114" s="94"/>
      <c r="P114" s="94"/>
      <c r="Q114" s="94"/>
      <c r="R114" s="94"/>
      <c r="S114" s="94"/>
      <c r="T114" s="94"/>
      <c r="U114" s="94"/>
      <c r="V114" s="94"/>
      <c r="W114" s="94"/>
      <c r="X114" s="94"/>
      <c r="Y114" s="94"/>
      <c r="Z114" s="94"/>
    </row>
    <row r="115">
      <c r="D115" s="94"/>
      <c r="E115" s="94"/>
      <c r="F115" s="94"/>
      <c r="G115" s="94"/>
      <c r="H115" s="94"/>
      <c r="I115" s="94"/>
      <c r="J115" s="94"/>
      <c r="K115" s="94"/>
      <c r="L115" s="94"/>
      <c r="M115" s="94"/>
      <c r="N115" s="94"/>
      <c r="O115" s="94"/>
      <c r="P115" s="94"/>
      <c r="Q115" s="94"/>
      <c r="R115" s="94"/>
      <c r="S115" s="94"/>
      <c r="T115" s="94"/>
      <c r="U115" s="94"/>
      <c r="V115" s="94"/>
      <c r="W115" s="94"/>
      <c r="X115" s="94"/>
      <c r="Y115" s="94"/>
      <c r="Z115" s="94"/>
    </row>
    <row r="116">
      <c r="D116" s="94"/>
      <c r="E116" s="94"/>
      <c r="F116" s="94"/>
      <c r="G116" s="94"/>
      <c r="H116" s="94"/>
      <c r="I116" s="94"/>
      <c r="J116" s="94"/>
      <c r="K116" s="94"/>
      <c r="L116" s="94"/>
      <c r="M116" s="94"/>
      <c r="N116" s="94"/>
      <c r="O116" s="94"/>
      <c r="P116" s="94"/>
      <c r="Q116" s="94"/>
      <c r="R116" s="94"/>
      <c r="S116" s="94"/>
      <c r="T116" s="94"/>
      <c r="U116" s="94"/>
      <c r="V116" s="94"/>
      <c r="W116" s="94"/>
      <c r="X116" s="94"/>
      <c r="Y116" s="94"/>
      <c r="Z116" s="94"/>
    </row>
    <row r="117">
      <c r="D117" s="94"/>
      <c r="E117" s="94"/>
      <c r="F117" s="94"/>
      <c r="G117" s="94"/>
      <c r="H117" s="94"/>
      <c r="I117" s="94"/>
      <c r="J117" s="94"/>
      <c r="K117" s="94"/>
      <c r="L117" s="94"/>
      <c r="M117" s="94"/>
      <c r="N117" s="94"/>
      <c r="O117" s="94"/>
      <c r="P117" s="94"/>
      <c r="Q117" s="94"/>
      <c r="R117" s="94"/>
      <c r="S117" s="94"/>
      <c r="T117" s="94"/>
      <c r="U117" s="94"/>
      <c r="V117" s="94"/>
      <c r="W117" s="94"/>
      <c r="X117" s="94"/>
      <c r="Y117" s="94"/>
      <c r="Z117" s="94"/>
    </row>
    <row r="118">
      <c r="D118" s="94"/>
      <c r="E118" s="94"/>
      <c r="F118" s="94"/>
      <c r="G118" s="94"/>
      <c r="H118" s="94"/>
      <c r="I118" s="94"/>
      <c r="J118" s="94"/>
      <c r="K118" s="94"/>
      <c r="L118" s="94"/>
      <c r="M118" s="94"/>
      <c r="N118" s="94"/>
      <c r="O118" s="94"/>
      <c r="P118" s="94"/>
      <c r="Q118" s="94"/>
      <c r="R118" s="94"/>
      <c r="S118" s="94"/>
      <c r="T118" s="94"/>
      <c r="U118" s="94"/>
      <c r="V118" s="94"/>
      <c r="W118" s="94"/>
      <c r="X118" s="94"/>
      <c r="Y118" s="94"/>
      <c r="Z118" s="94"/>
    </row>
    <row r="119">
      <c r="D119" s="94"/>
      <c r="E119" s="94"/>
      <c r="F119" s="94"/>
      <c r="G119" s="94"/>
      <c r="H119" s="94"/>
      <c r="I119" s="94"/>
      <c r="J119" s="94"/>
      <c r="K119" s="94"/>
      <c r="L119" s="94"/>
      <c r="M119" s="94"/>
      <c r="N119" s="94"/>
      <c r="O119" s="94"/>
      <c r="P119" s="94"/>
      <c r="Q119" s="94"/>
      <c r="R119" s="94"/>
      <c r="S119" s="94"/>
      <c r="T119" s="94"/>
      <c r="U119" s="94"/>
      <c r="V119" s="94"/>
      <c r="W119" s="94"/>
      <c r="X119" s="94"/>
      <c r="Y119" s="94"/>
      <c r="Z119" s="94"/>
    </row>
    <row r="120">
      <c r="D120" s="94"/>
      <c r="E120" s="94"/>
      <c r="F120" s="94"/>
      <c r="G120" s="94"/>
      <c r="H120" s="94"/>
      <c r="I120" s="94"/>
      <c r="J120" s="94"/>
      <c r="K120" s="94"/>
      <c r="L120" s="94"/>
      <c r="M120" s="94"/>
      <c r="N120" s="94"/>
      <c r="O120" s="94"/>
      <c r="P120" s="94"/>
      <c r="Q120" s="94"/>
      <c r="R120" s="94"/>
      <c r="S120" s="94"/>
      <c r="T120" s="94"/>
      <c r="U120" s="94"/>
      <c r="V120" s="94"/>
      <c r="W120" s="94"/>
      <c r="X120" s="94"/>
      <c r="Y120" s="94"/>
      <c r="Z120" s="94"/>
    </row>
    <row r="121">
      <c r="D121" s="94"/>
      <c r="E121" s="94"/>
      <c r="F121" s="94"/>
      <c r="G121" s="94"/>
      <c r="H121" s="94"/>
      <c r="I121" s="94"/>
      <c r="J121" s="94"/>
      <c r="K121" s="94"/>
      <c r="L121" s="94"/>
      <c r="M121" s="94"/>
      <c r="N121" s="94"/>
      <c r="O121" s="94"/>
      <c r="P121" s="94"/>
      <c r="Q121" s="94"/>
      <c r="R121" s="94"/>
      <c r="S121" s="94"/>
      <c r="T121" s="94"/>
      <c r="U121" s="94"/>
      <c r="V121" s="94"/>
      <c r="W121" s="94"/>
      <c r="X121" s="94"/>
      <c r="Y121" s="94"/>
      <c r="Z121" s="94"/>
    </row>
    <row r="122">
      <c r="D122" s="94"/>
      <c r="E122" s="94"/>
      <c r="F122" s="94"/>
      <c r="G122" s="94"/>
      <c r="H122" s="94"/>
      <c r="I122" s="94"/>
      <c r="J122" s="94"/>
      <c r="K122" s="94"/>
      <c r="L122" s="94"/>
      <c r="M122" s="94"/>
      <c r="N122" s="94"/>
      <c r="O122" s="94"/>
      <c r="P122" s="94"/>
      <c r="Q122" s="94"/>
      <c r="R122" s="94"/>
      <c r="S122" s="94"/>
      <c r="T122" s="94"/>
      <c r="U122" s="94"/>
      <c r="V122" s="94"/>
      <c r="W122" s="94"/>
      <c r="X122" s="94"/>
      <c r="Y122" s="94"/>
      <c r="Z122" s="94"/>
    </row>
    <row r="123">
      <c r="D123" s="94"/>
      <c r="E123" s="94"/>
      <c r="F123" s="94"/>
      <c r="G123" s="94"/>
      <c r="H123" s="94"/>
      <c r="I123" s="94"/>
      <c r="J123" s="94"/>
      <c r="K123" s="94"/>
      <c r="L123" s="94"/>
      <c r="M123" s="94"/>
      <c r="N123" s="94"/>
      <c r="O123" s="94"/>
      <c r="P123" s="94"/>
      <c r="Q123" s="94"/>
      <c r="R123" s="94"/>
      <c r="S123" s="94"/>
      <c r="T123" s="94"/>
      <c r="U123" s="94"/>
      <c r="V123" s="94"/>
      <c r="W123" s="94"/>
      <c r="X123" s="94"/>
      <c r="Y123" s="94"/>
      <c r="Z123" s="94"/>
    </row>
    <row r="124">
      <c r="D124" s="94"/>
      <c r="E124" s="94"/>
      <c r="F124" s="94"/>
      <c r="G124" s="94"/>
      <c r="H124" s="94"/>
      <c r="I124" s="94"/>
      <c r="J124" s="94"/>
      <c r="K124" s="94"/>
      <c r="L124" s="94"/>
      <c r="M124" s="94"/>
      <c r="N124" s="94"/>
      <c r="O124" s="94"/>
      <c r="P124" s="94"/>
      <c r="Q124" s="94"/>
      <c r="R124" s="94"/>
      <c r="S124" s="94"/>
      <c r="T124" s="94"/>
      <c r="U124" s="94"/>
      <c r="V124" s="94"/>
      <c r="W124" s="94"/>
      <c r="X124" s="94"/>
      <c r="Y124" s="94"/>
      <c r="Z124" s="94"/>
    </row>
    <row r="125">
      <c r="D125" s="94"/>
      <c r="E125" s="94"/>
      <c r="F125" s="94"/>
      <c r="G125" s="94"/>
      <c r="H125" s="94"/>
      <c r="I125" s="94"/>
      <c r="J125" s="94"/>
      <c r="K125" s="94"/>
      <c r="L125" s="94"/>
      <c r="M125" s="94"/>
      <c r="N125" s="94"/>
      <c r="O125" s="94"/>
      <c r="P125" s="94"/>
      <c r="Q125" s="94"/>
      <c r="R125" s="94"/>
      <c r="S125" s="94"/>
      <c r="T125" s="94"/>
      <c r="U125" s="94"/>
      <c r="V125" s="94"/>
      <c r="W125" s="94"/>
      <c r="X125" s="94"/>
      <c r="Y125" s="94"/>
      <c r="Z125" s="94"/>
    </row>
    <row r="126">
      <c r="D126" s="94"/>
      <c r="E126" s="94"/>
      <c r="F126" s="94"/>
      <c r="G126" s="94"/>
      <c r="H126" s="94"/>
      <c r="I126" s="94"/>
      <c r="J126" s="94"/>
      <c r="K126" s="94"/>
      <c r="L126" s="94"/>
      <c r="M126" s="94"/>
      <c r="N126" s="94"/>
      <c r="O126" s="94"/>
      <c r="P126" s="94"/>
      <c r="Q126" s="94"/>
      <c r="R126" s="94"/>
      <c r="S126" s="94"/>
      <c r="T126" s="94"/>
      <c r="U126" s="94"/>
      <c r="V126" s="94"/>
      <c r="W126" s="94"/>
      <c r="X126" s="94"/>
      <c r="Y126" s="94"/>
      <c r="Z126" s="94"/>
    </row>
    <row r="127">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row>
    <row r="128">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row>
    <row r="129">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row>
    <row r="130">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row>
    <row r="13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row>
    <row r="13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row>
    <row r="13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row>
    <row r="134">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row>
    <row r="13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row>
    <row r="136">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row>
    <row r="137">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row>
    <row r="138">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row>
    <row r="139">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row>
    <row r="140">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row>
    <row r="141">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row>
    <row r="14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row>
    <row r="14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row>
    <row r="144">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row>
    <row r="14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row>
    <row r="146">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row>
    <row r="147">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row>
    <row r="148">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row>
    <row r="149">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row>
    <row r="150">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row>
    <row r="151">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row>
    <row r="15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row>
    <row r="15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row>
    <row r="154">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row>
    <row r="15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row>
    <row r="156">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row>
    <row r="157">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row>
    <row r="158">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row>
    <row r="159">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row>
    <row r="160">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row>
    <row r="16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row>
    <row r="16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row>
    <row r="16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row>
    <row r="164">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row>
    <row r="16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row>
    <row r="166">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row>
    <row r="167">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row>
    <row r="168">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row>
    <row r="169">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row>
    <row r="170">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row>
    <row r="17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row>
    <row r="17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row>
    <row r="17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row>
    <row r="174">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row>
    <row r="17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row>
    <row r="176">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row>
    <row r="177">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row>
    <row r="178">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row>
    <row r="179">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row>
    <row r="180">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row>
    <row r="18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row>
    <row r="18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row>
    <row r="183">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row>
    <row r="184">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row>
    <row r="18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row>
    <row r="186">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row>
    <row r="187">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row>
    <row r="188">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row>
    <row r="189">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row>
    <row r="190">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row>
    <row r="19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row>
    <row r="19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row>
    <row r="193">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row>
    <row r="194">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row>
    <row r="19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row>
    <row r="196">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row>
    <row r="197">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row>
    <row r="198">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row>
    <row r="199">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row>
    <row r="200">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row>
    <row r="20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row>
    <row r="2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row>
    <row r="203">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row>
    <row r="204">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row>
    <row r="20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row>
    <row r="206">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row>
    <row r="207">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row>
    <row r="208">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row>
    <row r="209">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row>
    <row r="210">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row>
    <row r="21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row>
    <row r="21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row>
    <row r="213">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row>
    <row r="214">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row>
    <row r="21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row>
    <row r="216">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row>
    <row r="217">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row>
    <row r="218">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row>
    <row r="219">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row>
    <row r="220">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row>
    <row r="22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row>
    <row r="22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row>
    <row r="223">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row>
    <row r="224">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row>
    <row r="22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row>
    <row r="226">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row>
    <row r="227">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row>
    <row r="228">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row>
    <row r="229">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row>
    <row r="230">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row>
    <row r="23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row>
    <row r="23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row>
    <row r="233">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row>
    <row r="234">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row>
    <row r="23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row>
    <row r="236">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row>
    <row r="237">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row>
    <row r="238">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row>
    <row r="239">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row>
    <row r="240">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row>
    <row r="241">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row>
    <row r="242">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row>
    <row r="243">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row>
    <row r="244">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row>
    <row r="24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row>
    <row r="246">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row>
    <row r="247">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row>
    <row r="248">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row>
    <row r="249">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row>
    <row r="250">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row>
    <row r="25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row>
    <row r="252">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row>
    <row r="253">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row>
    <row r="254">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row>
    <row r="25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row>
    <row r="256">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row>
    <row r="257">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row>
    <row r="258">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row>
    <row r="259">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row>
    <row r="260">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row>
    <row r="261">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row>
    <row r="262">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row>
    <row r="263">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row>
    <row r="264">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row>
    <row r="26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row>
    <row r="266">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row>
    <row r="267">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row>
    <row r="268">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row>
    <row r="269">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row>
    <row r="270">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row>
    <row r="27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row>
    <row r="272">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row>
    <row r="273">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row>
    <row r="274">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row>
    <row r="275">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row>
    <row r="276">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row>
    <row r="277">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row>
    <row r="278">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row>
    <row r="279">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row>
    <row r="280">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row>
    <row r="281">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row>
    <row r="282">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row>
    <row r="283">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row>
    <row r="284">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row>
    <row r="285">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row>
    <row r="286">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row>
    <row r="287">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row>
    <row r="288">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row>
    <row r="289">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row>
    <row r="290">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row>
    <row r="291">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row>
    <row r="292">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row>
    <row r="293">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row>
    <row r="294">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row>
    <row r="295">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row>
    <row r="296">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row>
    <row r="297">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row>
    <row r="298">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row>
    <row r="299">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row>
    <row r="300">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row>
    <row r="301">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row>
    <row r="302">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row>
    <row r="303">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row>
    <row r="304">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row>
    <row r="305">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row>
    <row r="306">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row>
    <row r="307">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row>
    <row r="308">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row>
    <row r="309">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row>
    <row r="310">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row>
    <row r="31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row>
    <row r="312">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row>
    <row r="313">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row>
    <row r="314">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row>
    <row r="315">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row>
    <row r="316">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row>
    <row r="317">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row>
    <row r="318">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row>
    <row r="319">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row>
    <row r="320">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row>
    <row r="32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row>
    <row r="322">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row>
    <row r="323">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row>
    <row r="324">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row>
    <row r="325">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row>
    <row r="326">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row>
    <row r="327">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row>
    <row r="328">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row>
    <row r="329">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row>
    <row r="330">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row>
    <row r="33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row>
    <row r="332">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row>
    <row r="333">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row>
    <row r="334">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row>
    <row r="335">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row>
    <row r="336">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row>
    <row r="337">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row>
    <row r="338">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row>
    <row r="339">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row>
    <row r="340">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row>
    <row r="34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row>
    <row r="342">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row>
    <row r="343">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row>
    <row r="344">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row>
    <row r="345">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row>
    <row r="346">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row>
    <row r="347">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row>
    <row r="348">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row>
    <row r="349">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row>
    <row r="350">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row>
    <row r="35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row>
    <row r="352">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row>
    <row r="353">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row>
    <row r="354">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row>
    <row r="355">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row>
    <row r="356">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row>
    <row r="357">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row>
    <row r="358">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row>
    <row r="359">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row>
    <row r="360">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row>
    <row r="36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row>
    <row r="362">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row>
    <row r="363">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row>
    <row r="364">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row>
    <row r="365">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row>
    <row r="366">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row>
    <row r="367">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row>
    <row r="368">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row>
    <row r="369">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row>
    <row r="370">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row>
    <row r="37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row>
    <row r="372">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row>
    <row r="373">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row>
    <row r="374">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row>
    <row r="375">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row>
    <row r="376">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row>
    <row r="377">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row>
    <row r="378">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row>
    <row r="379">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row>
    <row r="380">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row>
    <row r="38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row>
    <row r="382">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row>
    <row r="383">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row>
    <row r="384">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row>
    <row r="385">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row>
    <row r="386">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row>
    <row r="387">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row>
    <row r="388">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row>
    <row r="389">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row>
    <row r="390">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row>
    <row r="39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row>
    <row r="392">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row>
    <row r="393">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row>
    <row r="394">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row>
    <row r="395">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row>
    <row r="396">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row>
    <row r="397">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row>
    <row r="398">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row>
    <row r="399">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row>
    <row r="400">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row>
    <row r="40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row>
    <row r="402">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row>
    <row r="403">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row>
    <row r="404">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row>
    <row r="405">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row>
    <row r="406">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row>
    <row r="407">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row>
    <row r="408">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row>
    <row r="409">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row>
    <row r="410">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row>
    <row r="41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row>
    <row r="412">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row>
    <row r="413">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row>
    <row r="414">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row>
    <row r="415">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row>
    <row r="416">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row>
    <row r="417">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row>
    <row r="418">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row>
    <row r="419">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row>
    <row r="420">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row>
    <row r="42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row>
    <row r="422">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row>
    <row r="423">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row>
    <row r="424">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row>
    <row r="425">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row>
    <row r="426">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row>
    <row r="427">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row>
    <row r="428">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row>
    <row r="429">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row>
    <row r="430">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row>
    <row r="43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row>
    <row r="432">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row>
    <row r="433">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row>
    <row r="434">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row>
    <row r="435">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row>
    <row r="436">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row>
    <row r="437">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row>
    <row r="438">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row>
    <row r="439">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row>
    <row r="440">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row>
    <row r="44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row>
    <row r="442">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row>
    <row r="443">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row>
    <row r="444">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row>
    <row r="445">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row>
    <row r="446">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row>
    <row r="447">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row>
    <row r="448">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row>
    <row r="449">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row>
    <row r="450">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row>
    <row r="45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row>
    <row r="452">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row>
    <row r="453">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row>
    <row r="454">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row>
    <row r="455">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row>
    <row r="456">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row>
    <row r="457">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row>
    <row r="458">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row>
    <row r="459">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row>
    <row r="460">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row>
    <row r="46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row>
    <row r="462">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row>
    <row r="463">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row>
    <row r="464">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row>
    <row r="465">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row>
    <row r="466">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row>
    <row r="467">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row>
    <row r="468">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row>
    <row r="469">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row>
    <row r="470">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row>
    <row r="47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row>
    <row r="472">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row>
    <row r="473">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row>
    <row r="474">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row>
    <row r="475">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row>
    <row r="476">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row>
    <row r="477">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row>
    <row r="478">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row>
    <row r="479">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row>
    <row r="480">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row>
    <row r="48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row>
    <row r="482">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row>
    <row r="483">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row>
    <row r="484">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row>
    <row r="485">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row>
    <row r="486">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row>
    <row r="487">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row>
    <row r="488">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row>
    <row r="489">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row>
    <row r="490">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row>
    <row r="49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row>
    <row r="492">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row>
    <row r="493">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row>
    <row r="494">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row>
    <row r="495">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row>
    <row r="496">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row>
    <row r="497">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row>
    <row r="498">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row>
    <row r="499">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row>
    <row r="500">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row>
    <row r="50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row>
    <row r="502">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row>
    <row r="503">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row>
    <row r="504">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row>
    <row r="505">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row>
    <row r="506">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row>
    <row r="507">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row>
    <row r="508">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row>
    <row r="509">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row>
    <row r="510">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row>
    <row r="51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row>
    <row r="512">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row>
    <row r="513">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row>
    <row r="514">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row>
    <row r="515">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row>
    <row r="516">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row>
    <row r="517">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row>
    <row r="518">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row>
    <row r="519">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row>
    <row r="520">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row>
    <row r="52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row>
    <row r="522">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row>
    <row r="523">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row>
    <row r="524">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row>
    <row r="525">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row>
    <row r="526">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row>
    <row r="527">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row>
    <row r="528">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row>
    <row r="529">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row>
    <row r="530">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row>
    <row r="53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row>
    <row r="532">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row>
    <row r="533">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row>
    <row r="534">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row>
    <row r="535">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row>
    <row r="536">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row>
    <row r="537">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row>
    <row r="538">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row>
    <row r="539">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row>
    <row r="540">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row>
    <row r="54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row>
    <row r="542">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row>
    <row r="543">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row>
    <row r="544">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row>
    <row r="545">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row>
    <row r="546">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row>
    <row r="547">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row>
    <row r="548">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row>
    <row r="549">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row>
    <row r="550">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row>
    <row r="55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row>
    <row r="552">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row>
    <row r="553">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row>
    <row r="554">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row>
    <row r="555">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row>
    <row r="556">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row>
    <row r="557">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row>
    <row r="558">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row>
    <row r="559">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row>
    <row r="560">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row>
    <row r="56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row>
    <row r="562">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row>
    <row r="563">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row>
    <row r="564">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row>
    <row r="565">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row>
    <row r="566">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row>
    <row r="567">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row>
    <row r="568">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row>
    <row r="569">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row>
    <row r="570">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row>
    <row r="57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row>
    <row r="572">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row>
    <row r="573">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row>
    <row r="574">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row>
    <row r="575">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row>
    <row r="576">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row>
    <row r="577">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row>
    <row r="578">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row>
    <row r="579">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row>
    <row r="580">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row>
    <row r="58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row>
    <row r="582">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row>
    <row r="583">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row>
    <row r="584">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row>
    <row r="585">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row>
    <row r="586">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row>
    <row r="587">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row>
    <row r="588">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row>
    <row r="589">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row>
    <row r="590">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row>
    <row r="59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row>
    <row r="592">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row>
    <row r="593">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row>
    <row r="594">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row>
    <row r="595">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row>
    <row r="596">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row>
    <row r="597">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row>
    <row r="598">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row>
    <row r="599">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row>
    <row r="600">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row>
    <row r="60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row>
    <row r="602">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row>
    <row r="603">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row>
    <row r="604">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row>
    <row r="605">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row>
    <row r="606">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row>
    <row r="607">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row>
    <row r="608">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row>
    <row r="609">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row>
    <row r="610">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row>
    <row r="61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row>
    <row r="612">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row>
    <row r="613">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row>
    <row r="614">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row>
    <row r="615">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row>
    <row r="616">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row>
    <row r="617">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row>
    <row r="618">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row>
    <row r="619">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row>
    <row r="620">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row>
    <row r="62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row>
    <row r="622">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row>
    <row r="623">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row>
    <row r="624">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row>
    <row r="625">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row>
    <row r="626">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row>
    <row r="627">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row>
    <row r="628">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row>
    <row r="629">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row>
    <row r="630">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row>
    <row r="63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row>
    <row r="632">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row>
    <row r="633">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row>
    <row r="634">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row>
    <row r="635">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row>
    <row r="636">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row>
    <row r="637">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row>
    <row r="638">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row>
    <row r="639">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row>
    <row r="640">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row>
    <row r="64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row>
    <row r="642">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row>
    <row r="643">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row>
    <row r="644">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row>
    <row r="645">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row>
    <row r="646">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row>
    <row r="647">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row>
    <row r="648">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row>
    <row r="649">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row>
    <row r="650">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row>
    <row r="65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row>
    <row r="652">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row>
    <row r="653">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row>
    <row r="654">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row>
    <row r="655">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row>
    <row r="656">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row>
    <row r="657">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row>
    <row r="658">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row>
    <row r="659">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row>
    <row r="660">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row>
    <row r="66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row>
    <row r="662">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row>
    <row r="663">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row>
    <row r="664">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row>
    <row r="665">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row>
    <row r="666">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row>
    <row r="667">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row>
    <row r="668">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row>
    <row r="669">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row>
    <row r="670">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row>
    <row r="67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row>
    <row r="672">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row>
    <row r="673">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row>
    <row r="674">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row>
    <row r="675">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row>
    <row r="676">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row>
    <row r="677">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row>
    <row r="678">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row>
    <row r="679">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row>
    <row r="680">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row>
    <row r="68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row>
    <row r="682">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row>
    <row r="683">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row>
    <row r="684">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row>
    <row r="685">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row>
    <row r="686">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row>
    <row r="687">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row>
    <row r="688">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row>
    <row r="689">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row>
    <row r="690">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row>
    <row r="69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row>
    <row r="692">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row>
    <row r="693">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row>
    <row r="694">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row>
    <row r="695">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row>
    <row r="696">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row>
    <row r="697">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row>
    <row r="698">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row>
    <row r="699">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row>
    <row r="700">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row>
    <row r="70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row>
    <row r="702">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row>
    <row r="703">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row>
    <row r="704">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row>
    <row r="705">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row>
    <row r="706">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row>
    <row r="707">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row>
    <row r="708">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row>
    <row r="709">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row>
    <row r="710">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row>
    <row r="71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row>
    <row r="712">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row>
    <row r="713">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row>
    <row r="714">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row>
    <row r="715">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row>
    <row r="716">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row>
    <row r="717">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row>
    <row r="718">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row>
    <row r="719">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row>
    <row r="720">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row>
    <row r="72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row>
    <row r="722">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row>
    <row r="723">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row>
    <row r="724">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row>
    <row r="725">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row>
    <row r="726">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row>
    <row r="727">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row>
    <row r="728">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row>
    <row r="729">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row>
    <row r="730">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row>
    <row r="73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row>
    <row r="732">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row>
    <row r="733">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row>
    <row r="734">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row>
    <row r="735">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row>
    <row r="736">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row>
    <row r="737">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row>
    <row r="738">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row>
    <row r="739">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row>
    <row r="740">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row>
    <row r="74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row>
    <row r="742">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row>
    <row r="743">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row>
    <row r="744">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row>
    <row r="745">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row>
    <row r="746">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row>
    <row r="747">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row>
    <row r="748">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row>
    <row r="749">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row>
    <row r="750">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row>
    <row r="75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row>
    <row r="752">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row>
    <row r="753">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row>
    <row r="754">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row>
    <row r="755">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row>
    <row r="756">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row>
    <row r="757">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row>
    <row r="758">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row>
    <row r="759">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row>
    <row r="760">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row>
    <row r="76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row>
    <row r="762">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row>
    <row r="763">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row>
    <row r="764">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row>
    <row r="765">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row>
    <row r="766">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row>
    <row r="767">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row>
    <row r="768">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row>
    <row r="769">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row>
    <row r="770">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row>
    <row r="77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row>
    <row r="772">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row>
    <row r="773">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row>
    <row r="774">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row>
    <row r="775">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row>
    <row r="776">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row>
    <row r="777">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row>
    <row r="778">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row>
    <row r="779">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row>
    <row r="780">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row>
    <row r="78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row>
    <row r="782">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row>
    <row r="783">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row>
    <row r="784">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row>
    <row r="785">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row>
    <row r="786">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row>
    <row r="787">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row>
    <row r="788">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row>
    <row r="789">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row>
    <row r="790">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row>
    <row r="79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row>
    <row r="792">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row>
    <row r="793">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row>
    <row r="794">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row>
    <row r="795">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row>
    <row r="796">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row>
    <row r="797">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row>
    <row r="798">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row>
    <row r="799">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row>
    <row r="800">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row>
    <row r="80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row>
    <row r="802">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row>
    <row r="803">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row>
    <row r="804">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row>
    <row r="805">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row>
    <row r="806">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row>
    <row r="807">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row>
    <row r="808">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row>
    <row r="809">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row>
    <row r="810">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row>
    <row r="81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row>
    <row r="812">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row>
    <row r="813">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row>
    <row r="814">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row>
    <row r="815">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row>
    <row r="816">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row>
    <row r="817">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row>
    <row r="818">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row>
    <row r="819">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row>
    <row r="820">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row>
    <row r="82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row>
    <row r="822">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row>
    <row r="823">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row>
    <row r="824">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row>
    <row r="825">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row>
    <row r="826">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row>
    <row r="827">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row>
    <row r="828">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row>
    <row r="829">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row>
    <row r="830">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row>
    <row r="83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row>
    <row r="832">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row>
    <row r="833">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row>
    <row r="834">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row>
    <row r="835">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row>
    <row r="836">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row>
    <row r="837">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row>
    <row r="838">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row>
    <row r="839">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row>
    <row r="840">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row>
    <row r="84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row>
    <row r="842">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row>
    <row r="843">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row>
    <row r="844">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row>
    <row r="845">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row>
    <row r="846">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row>
    <row r="847">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row>
    <row r="848">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row>
    <row r="849">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row>
    <row r="850">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row>
    <row r="85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row>
    <row r="852">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row>
    <row r="853">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row>
    <row r="854">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row>
    <row r="855">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row>
    <row r="856">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row>
    <row r="857">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row>
    <row r="858">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row>
    <row r="859">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row>
    <row r="860">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row>
    <row r="86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row>
    <row r="862">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row>
    <row r="863">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row>
    <row r="864">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row>
    <row r="865">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row>
    <row r="866">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row>
    <row r="867">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row>
    <row r="868">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row>
    <row r="869">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row>
    <row r="870">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row>
    <row r="87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row>
    <row r="872">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row>
    <row r="873">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row>
    <row r="874">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row>
    <row r="875">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row>
    <row r="876">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row>
    <row r="877">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row>
    <row r="878">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row>
    <row r="879">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row>
    <row r="880">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row>
    <row r="88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row>
    <row r="882">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row>
    <row r="883">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row>
    <row r="884">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row>
    <row r="885">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row>
    <row r="886">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row>
    <row r="887">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row>
    <row r="888">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row>
    <row r="889">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row>
    <row r="890">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row>
    <row r="89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row>
    <row r="892">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row>
    <row r="893">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row>
    <row r="894">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row>
    <row r="895">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row>
    <row r="896">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row>
    <row r="897">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row>
    <row r="898">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row>
    <row r="899">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row>
    <row r="900">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row>
    <row r="90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row>
    <row r="902">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row>
    <row r="903">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row>
    <row r="904">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row>
    <row r="905">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row>
    <row r="906">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row>
    <row r="907">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row>
    <row r="908">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row>
    <row r="909">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row>
    <row r="910">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row>
    <row r="91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row>
    <row r="912">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row>
    <row r="913">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row>
    <row r="914">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row>
    <row r="915">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row>
    <row r="916">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row>
    <row r="917">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row>
    <row r="918">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row>
    <row r="919">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row>
    <row r="920">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row>
    <row r="92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row>
    <row r="922">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row>
    <row r="923">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row>
    <row r="924">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row>
    <row r="925">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row>
    <row r="926">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row>
    <row r="927">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row>
    <row r="928">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row>
    <row r="929">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row>
    <row r="930">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row>
    <row r="93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row>
    <row r="932">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row>
    <row r="933">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row>
    <row r="934">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row>
    <row r="935">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row>
    <row r="936">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row>
    <row r="937">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row>
    <row r="938">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row>
    <row r="939">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row>
    <row r="940">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row>
    <row r="94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row>
    <row r="942">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row>
    <row r="943">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row>
    <row r="944">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row>
    <row r="945">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row>
    <row r="946">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row>
    <row r="947">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row>
    <row r="948">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row>
    <row r="949">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row>
    <row r="950">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row>
    <row r="95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row>
    <row r="952">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row>
    <row r="953">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row>
    <row r="954">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row>
    <row r="955">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row>
    <row r="956">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row>
    <row r="957">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row>
    <row r="958">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row>
    <row r="959">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row>
    <row r="960">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row>
    <row r="96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row>
    <row r="962">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row>
    <row r="963">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row>
    <row r="964">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row>
    <row r="965">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row>
    <row r="966">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row>
    <row r="967">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row>
    <row r="968">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row>
    <row r="969">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row>
    <row r="970">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row>
    <row r="97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row>
    <row r="972">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row>
    <row r="973">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row>
    <row r="974">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row>
    <row r="975">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row>
    <row r="976">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row>
    <row r="977">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row>
    <row r="978">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row>
    <row r="979">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row>
    <row r="980">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row>
    <row r="98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row>
    <row r="982">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row>
    <row r="983">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row>
    <row r="984">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row>
    <row r="985">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row>
    <row r="986">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row>
    <row r="987">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row>
    <row r="988">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row>
  </sheetData>
  <mergeCells count="3">
    <mergeCell ref="B1:I1"/>
    <mergeCell ref="A8:I8"/>
    <mergeCell ref="D10:F10"/>
  </mergeCells>
  <dataValidations>
    <dataValidation type="list" allowBlank="1" showErrorMessage="1" sqref="B12:B95">
      <formula1>$N$12:$N$16</formula1>
    </dataValidation>
  </dataValidations>
  <hyperlinks>
    <hyperlink display="1.CÁLCULO DE HORAS REQUERIDAS PARA EL PAA" location="'1. Horas requeridas PAAI'!A9" ref="A4"/>
    <hyperlink display="2.CALCULO DIAS -HORAS LABORALES POR AÑO Y POR AUDITOR" location="'2. Días -horas hábiles x vig'!A1" ref="A5"/>
  </hyperlinks>
  <printOptions/>
  <pageMargins bottom="0.75" footer="0.0" header="0.0" left="0.7" right="0.7" top="0.75"/>
  <pageSetup orientation="landscape"/>
  <drawing r:id="rId2"/>
  <legacyDrawing r:id="rId3"/>
  <tableParts count="1">
    <tablePart r:id="rId5"/>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1.43"/>
    <col customWidth="1" min="3" max="3" width="16.86"/>
    <col customWidth="1" min="4" max="26" width="11.43"/>
  </cols>
  <sheetData>
    <row r="1">
      <c r="A1" s="15"/>
      <c r="B1" s="15"/>
      <c r="C1" s="15"/>
      <c r="D1" s="15"/>
      <c r="E1" s="15"/>
      <c r="F1" s="15"/>
      <c r="G1" s="15"/>
      <c r="H1" s="15"/>
      <c r="I1" s="15"/>
      <c r="J1" s="15"/>
      <c r="K1" s="15"/>
      <c r="L1" s="15"/>
      <c r="M1" s="15"/>
      <c r="N1" s="15"/>
      <c r="O1" s="15"/>
      <c r="P1" s="15"/>
      <c r="Q1" s="15"/>
      <c r="R1" s="15"/>
      <c r="S1" s="15"/>
      <c r="T1" s="15"/>
      <c r="U1" s="15"/>
      <c r="V1" s="15"/>
      <c r="W1" s="15"/>
      <c r="X1" s="15"/>
      <c r="Y1" s="15"/>
      <c r="Z1" s="15"/>
    </row>
    <row r="2">
      <c r="A2" s="15"/>
      <c r="B2" s="15"/>
      <c r="C2" s="15"/>
      <c r="D2" s="15"/>
      <c r="E2" s="15"/>
      <c r="F2" s="15"/>
      <c r="G2" s="15"/>
      <c r="H2" s="15"/>
      <c r="I2" s="15"/>
      <c r="J2" s="15"/>
      <c r="K2" s="15"/>
      <c r="L2" s="15"/>
      <c r="M2" s="15"/>
      <c r="N2" s="15"/>
      <c r="O2" s="15"/>
      <c r="P2" s="15"/>
      <c r="Q2" s="15"/>
      <c r="R2" s="15"/>
      <c r="S2" s="15"/>
      <c r="T2" s="15"/>
      <c r="U2" s="15"/>
      <c r="V2" s="15"/>
      <c r="W2" s="15"/>
      <c r="X2" s="15"/>
      <c r="Y2" s="15"/>
      <c r="Z2" s="15"/>
    </row>
    <row r="3">
      <c r="A3" s="15"/>
      <c r="B3" s="15"/>
      <c r="C3" s="15"/>
      <c r="D3" s="15"/>
      <c r="E3" s="15"/>
      <c r="F3" s="15"/>
      <c r="G3" s="15"/>
      <c r="H3" s="15"/>
      <c r="I3" s="15"/>
      <c r="J3" s="15"/>
      <c r="K3" s="15"/>
      <c r="L3" s="15"/>
      <c r="M3" s="15"/>
      <c r="N3" s="15"/>
      <c r="O3" s="15"/>
      <c r="P3" s="15"/>
      <c r="Q3" s="15"/>
      <c r="R3" s="15"/>
      <c r="S3" s="15"/>
      <c r="T3" s="15"/>
      <c r="U3" s="15"/>
      <c r="V3" s="15"/>
      <c r="W3" s="15"/>
      <c r="X3" s="15"/>
      <c r="Y3" s="15"/>
      <c r="Z3" s="15"/>
    </row>
    <row r="4">
      <c r="A4" s="15"/>
      <c r="B4" s="15"/>
      <c r="C4" s="15"/>
      <c r="D4" s="15"/>
      <c r="E4" s="15"/>
      <c r="F4" s="15"/>
      <c r="G4" s="15"/>
      <c r="H4" s="15"/>
      <c r="I4" s="15"/>
      <c r="J4" s="15"/>
      <c r="K4" s="15"/>
      <c r="L4" s="15"/>
      <c r="M4" s="15"/>
      <c r="N4" s="15"/>
      <c r="O4" s="15"/>
      <c r="P4" s="15"/>
      <c r="Q4" s="15"/>
      <c r="R4" s="15"/>
      <c r="S4" s="15"/>
      <c r="T4" s="15"/>
      <c r="U4" s="15"/>
      <c r="V4" s="15"/>
      <c r="W4" s="15"/>
      <c r="X4" s="15"/>
      <c r="Y4" s="15"/>
      <c r="Z4" s="15"/>
    </row>
    <row r="5">
      <c r="A5" s="15"/>
      <c r="B5" s="15"/>
      <c r="C5" s="43" t="s">
        <v>39</v>
      </c>
      <c r="D5" s="44"/>
      <c r="E5" s="44"/>
      <c r="F5" s="44"/>
      <c r="G5" s="44"/>
      <c r="H5" s="44"/>
      <c r="I5" s="44"/>
      <c r="J5" s="44"/>
      <c r="K5" s="45"/>
      <c r="L5" s="15"/>
      <c r="M5" s="15"/>
      <c r="N5" s="15"/>
      <c r="O5" s="15"/>
      <c r="P5" s="15"/>
      <c r="Q5" s="15"/>
      <c r="R5" s="15"/>
      <c r="S5" s="15"/>
      <c r="T5" s="15"/>
      <c r="U5" s="15"/>
      <c r="V5" s="15"/>
      <c r="W5" s="15"/>
      <c r="X5" s="15"/>
      <c r="Y5" s="15"/>
      <c r="Z5" s="15"/>
    </row>
    <row r="6" ht="32.25" customHeight="1">
      <c r="A6" s="15"/>
      <c r="B6" s="15"/>
      <c r="C6" s="280" t="s">
        <v>340</v>
      </c>
      <c r="D6" s="281" t="s">
        <v>341</v>
      </c>
      <c r="E6" s="127"/>
      <c r="F6" s="127"/>
      <c r="G6" s="127"/>
      <c r="H6" s="127"/>
      <c r="I6" s="127"/>
      <c r="J6" s="127"/>
      <c r="K6" s="282"/>
      <c r="L6" s="15"/>
      <c r="M6" s="15"/>
      <c r="N6" s="15"/>
      <c r="O6" s="15"/>
      <c r="P6" s="15"/>
      <c r="Q6" s="15"/>
      <c r="R6" s="15"/>
      <c r="S6" s="15"/>
      <c r="T6" s="15"/>
      <c r="U6" s="15"/>
      <c r="V6" s="15"/>
      <c r="W6" s="15"/>
      <c r="X6" s="15"/>
      <c r="Y6" s="15"/>
      <c r="Z6" s="15"/>
    </row>
    <row r="7">
      <c r="A7" s="15"/>
      <c r="B7" s="15"/>
      <c r="C7" s="15"/>
      <c r="D7" s="15"/>
      <c r="E7" s="15"/>
      <c r="F7" s="15"/>
      <c r="G7" s="15"/>
      <c r="H7" s="15"/>
      <c r="I7" s="15"/>
      <c r="J7" s="15"/>
      <c r="K7" s="15"/>
      <c r="L7" s="15"/>
      <c r="M7" s="15"/>
      <c r="N7" s="15"/>
      <c r="O7" s="15"/>
      <c r="P7" s="15"/>
      <c r="Q7" s="15"/>
      <c r="R7" s="15"/>
      <c r="S7" s="15"/>
      <c r="T7" s="15"/>
      <c r="U7" s="15"/>
      <c r="V7" s="15"/>
      <c r="W7" s="15"/>
      <c r="X7" s="15"/>
      <c r="Y7" s="15"/>
      <c r="Z7" s="15"/>
    </row>
    <row r="8">
      <c r="A8" s="15"/>
      <c r="B8" s="15"/>
      <c r="C8" s="15"/>
      <c r="D8" s="15"/>
      <c r="E8" s="15"/>
      <c r="F8" s="15"/>
      <c r="G8" s="15"/>
      <c r="H8" s="15"/>
      <c r="I8" s="15"/>
      <c r="J8" s="15"/>
      <c r="K8" s="15"/>
      <c r="L8" s="15"/>
      <c r="M8" s="15"/>
      <c r="N8" s="15"/>
      <c r="O8" s="15"/>
      <c r="P8" s="15"/>
      <c r="Q8" s="15"/>
      <c r="R8" s="15"/>
      <c r="S8" s="15"/>
      <c r="T8" s="15"/>
      <c r="U8" s="15"/>
      <c r="V8" s="15"/>
      <c r="W8" s="15"/>
      <c r="X8" s="15"/>
      <c r="Y8" s="15"/>
      <c r="Z8" s="15"/>
    </row>
    <row r="9" ht="384.0" customHeight="1">
      <c r="A9" s="15"/>
      <c r="B9" s="15"/>
      <c r="C9" s="49" t="s">
        <v>342</v>
      </c>
      <c r="D9" s="50"/>
      <c r="E9" s="50"/>
      <c r="F9" s="50"/>
      <c r="G9" s="50"/>
      <c r="H9" s="50"/>
      <c r="I9" s="50"/>
      <c r="J9" s="50"/>
      <c r="K9" s="51"/>
      <c r="L9" s="15"/>
      <c r="M9" s="15"/>
      <c r="N9" s="15"/>
      <c r="O9" s="15"/>
      <c r="P9" s="15"/>
      <c r="Q9" s="15"/>
      <c r="R9" s="15"/>
      <c r="S9" s="15"/>
      <c r="T9" s="15"/>
      <c r="U9" s="15"/>
      <c r="V9" s="15"/>
      <c r="W9" s="15"/>
      <c r="X9" s="15"/>
      <c r="Y9" s="15"/>
      <c r="Z9" s="15"/>
    </row>
    <row r="10" ht="205.5" customHeight="1">
      <c r="A10" s="15"/>
      <c r="B10" s="15"/>
      <c r="C10" s="49" t="s">
        <v>343</v>
      </c>
      <c r="D10" s="50"/>
      <c r="E10" s="50"/>
      <c r="F10" s="50"/>
      <c r="G10" s="50"/>
      <c r="H10" s="50"/>
      <c r="I10" s="50"/>
      <c r="J10" s="50"/>
      <c r="K10" s="51"/>
      <c r="L10" s="15"/>
      <c r="M10" s="15"/>
      <c r="N10" s="15"/>
      <c r="O10" s="15"/>
      <c r="P10" s="15"/>
      <c r="Q10" s="15"/>
      <c r="R10" s="15"/>
      <c r="S10" s="15"/>
      <c r="T10" s="15"/>
      <c r="U10" s="15"/>
      <c r="V10" s="15"/>
      <c r="W10" s="15"/>
      <c r="X10" s="15"/>
      <c r="Y10" s="15"/>
      <c r="Z10" s="15"/>
    </row>
    <row r="11" ht="205.5" customHeight="1">
      <c r="A11" s="15"/>
      <c r="B11" s="15"/>
      <c r="C11" s="49" t="s">
        <v>344</v>
      </c>
      <c r="D11" s="50"/>
      <c r="E11" s="50"/>
      <c r="F11" s="50"/>
      <c r="G11" s="50"/>
      <c r="H11" s="50"/>
      <c r="I11" s="50"/>
      <c r="J11" s="50"/>
      <c r="K11" s="51"/>
      <c r="L11" s="15"/>
      <c r="M11" s="15"/>
      <c r="N11" s="15"/>
      <c r="O11" s="15"/>
      <c r="P11" s="15"/>
      <c r="Q11" s="15"/>
      <c r="R11" s="15"/>
      <c r="S11" s="15"/>
      <c r="T11" s="15"/>
      <c r="U11" s="15"/>
      <c r="V11" s="15"/>
      <c r="W11" s="15"/>
      <c r="X11" s="15"/>
      <c r="Y11" s="15"/>
      <c r="Z11" s="15"/>
    </row>
    <row r="12" ht="39.75" customHeight="1">
      <c r="A12" s="15"/>
      <c r="B12" s="15"/>
      <c r="C12" s="43" t="s">
        <v>39</v>
      </c>
      <c r="D12" s="44"/>
      <c r="E12" s="44"/>
      <c r="F12" s="44"/>
      <c r="G12" s="44"/>
      <c r="H12" s="44"/>
      <c r="I12" s="44"/>
      <c r="J12" s="44"/>
      <c r="K12" s="45"/>
      <c r="L12" s="15"/>
      <c r="M12" s="15"/>
      <c r="N12" s="15"/>
      <c r="O12" s="15"/>
      <c r="P12" s="15"/>
      <c r="Q12" s="15"/>
      <c r="R12" s="15"/>
      <c r="S12" s="15"/>
      <c r="T12" s="15"/>
      <c r="U12" s="15"/>
      <c r="V12" s="15"/>
      <c r="W12" s="15"/>
      <c r="X12" s="15"/>
      <c r="Y12" s="15"/>
      <c r="Z12" s="15"/>
    </row>
    <row r="13">
      <c r="A13" s="15"/>
      <c r="B13" s="15"/>
      <c r="C13" s="280" t="s">
        <v>345</v>
      </c>
      <c r="D13" s="281" t="s">
        <v>346</v>
      </c>
      <c r="E13" s="127"/>
      <c r="F13" s="127"/>
      <c r="G13" s="127"/>
      <c r="H13" s="127"/>
      <c r="I13" s="127"/>
      <c r="J13" s="127"/>
      <c r="K13" s="282"/>
      <c r="L13" s="15"/>
      <c r="M13" s="15"/>
      <c r="N13" s="15"/>
      <c r="O13" s="15"/>
      <c r="P13" s="15"/>
      <c r="Q13" s="15"/>
      <c r="R13" s="15"/>
      <c r="S13" s="15"/>
      <c r="T13" s="15"/>
      <c r="U13" s="15"/>
      <c r="V13" s="15"/>
      <c r="W13" s="15"/>
      <c r="X13" s="15"/>
      <c r="Y13" s="15"/>
      <c r="Z13" s="15"/>
    </row>
    <row r="1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ht="184.5" customHeight="1">
      <c r="A16" s="15"/>
      <c r="B16" s="15"/>
      <c r="C16" s="49" t="s">
        <v>347</v>
      </c>
      <c r="D16" s="50"/>
      <c r="E16" s="50"/>
      <c r="F16" s="50"/>
      <c r="G16" s="50"/>
      <c r="H16" s="50"/>
      <c r="I16" s="50"/>
      <c r="J16" s="50"/>
      <c r="K16" s="51"/>
      <c r="L16" s="15"/>
      <c r="M16" s="15"/>
      <c r="N16" s="15"/>
      <c r="O16" s="15"/>
      <c r="P16" s="15"/>
      <c r="Q16" s="15"/>
      <c r="R16" s="15"/>
      <c r="S16" s="15"/>
      <c r="T16" s="15"/>
      <c r="U16" s="15"/>
      <c r="V16" s="15"/>
      <c r="W16" s="15"/>
      <c r="X16" s="15"/>
      <c r="Y16" s="15"/>
      <c r="Z16" s="15"/>
    </row>
    <row r="17" ht="320.25" customHeight="1">
      <c r="A17" s="15"/>
      <c r="B17" s="15"/>
      <c r="C17" s="49" t="s">
        <v>348</v>
      </c>
      <c r="D17" s="50"/>
      <c r="E17" s="50"/>
      <c r="F17" s="50"/>
      <c r="G17" s="50"/>
      <c r="H17" s="50"/>
      <c r="I17" s="50"/>
      <c r="J17" s="50"/>
      <c r="K17" s="51"/>
      <c r="L17" s="15"/>
      <c r="M17" s="15"/>
      <c r="N17" s="15"/>
      <c r="O17" s="15"/>
      <c r="P17" s="15"/>
      <c r="Q17" s="15"/>
      <c r="R17" s="15"/>
      <c r="S17" s="15"/>
      <c r="T17" s="15"/>
      <c r="U17" s="15"/>
      <c r="V17" s="15"/>
      <c r="W17" s="15"/>
      <c r="X17" s="15"/>
      <c r="Y17" s="15"/>
      <c r="Z17" s="15"/>
    </row>
    <row r="18" ht="242.25" customHeight="1">
      <c r="A18" s="15"/>
      <c r="B18" s="15"/>
      <c r="C18" s="49" t="s">
        <v>349</v>
      </c>
      <c r="D18" s="50"/>
      <c r="E18" s="50"/>
      <c r="F18" s="50"/>
      <c r="G18" s="50"/>
      <c r="H18" s="50"/>
      <c r="I18" s="50"/>
      <c r="J18" s="50"/>
      <c r="K18" s="51"/>
      <c r="L18" s="15"/>
      <c r="M18" s="15"/>
      <c r="N18" s="15"/>
      <c r="O18" s="15"/>
      <c r="P18" s="15"/>
      <c r="Q18" s="15"/>
      <c r="R18" s="15"/>
      <c r="S18" s="15"/>
      <c r="T18" s="15"/>
      <c r="U18" s="15"/>
      <c r="V18" s="15"/>
      <c r="W18" s="15"/>
      <c r="X18" s="15"/>
      <c r="Y18" s="15"/>
      <c r="Z18" s="15"/>
    </row>
    <row r="19" ht="252.0" customHeight="1">
      <c r="A19" s="15"/>
      <c r="B19" s="15"/>
      <c r="C19" s="49" t="s">
        <v>350</v>
      </c>
      <c r="D19" s="50"/>
      <c r="E19" s="50"/>
      <c r="F19" s="50"/>
      <c r="G19" s="50"/>
      <c r="H19" s="50"/>
      <c r="I19" s="50"/>
      <c r="J19" s="50"/>
      <c r="K19" s="51"/>
      <c r="L19" s="15"/>
      <c r="M19" s="15"/>
      <c r="N19" s="15"/>
      <c r="O19" s="15"/>
      <c r="P19" s="15"/>
      <c r="Q19" s="15"/>
      <c r="R19" s="15"/>
      <c r="S19" s="15"/>
      <c r="T19" s="15"/>
      <c r="U19" s="15"/>
      <c r="V19" s="15"/>
      <c r="W19" s="15"/>
      <c r="X19" s="15"/>
      <c r="Y19" s="15"/>
      <c r="Z19" s="15"/>
    </row>
    <row r="20" ht="161.25" customHeight="1">
      <c r="A20" s="15"/>
      <c r="B20" s="15"/>
      <c r="C20" s="49" t="s">
        <v>351</v>
      </c>
      <c r="D20" s="50"/>
      <c r="E20" s="50"/>
      <c r="F20" s="50"/>
      <c r="G20" s="50"/>
      <c r="H20" s="50"/>
      <c r="I20" s="50"/>
      <c r="J20" s="50"/>
      <c r="K20" s="51"/>
      <c r="L20" s="15"/>
      <c r="M20" s="15"/>
      <c r="N20" s="15"/>
      <c r="O20" s="15"/>
      <c r="P20" s="15"/>
      <c r="Q20" s="15"/>
      <c r="R20" s="15"/>
      <c r="S20" s="15"/>
      <c r="T20" s="15"/>
      <c r="U20" s="15"/>
      <c r="V20" s="15"/>
      <c r="W20" s="15"/>
      <c r="X20" s="15"/>
      <c r="Y20" s="15"/>
      <c r="Z20" s="15"/>
    </row>
    <row r="21" ht="15.75" customHeight="1">
      <c r="A21" s="15"/>
      <c r="B21" s="15"/>
      <c r="C21" s="283" t="s">
        <v>44</v>
      </c>
      <c r="D21" s="284"/>
      <c r="E21" s="284"/>
      <c r="F21" s="284"/>
      <c r="G21" s="284"/>
      <c r="H21" s="284"/>
      <c r="I21" s="284"/>
      <c r="J21" s="284"/>
      <c r="K21" s="285"/>
      <c r="L21" s="15"/>
      <c r="M21" s="15"/>
      <c r="N21" s="15"/>
      <c r="O21" s="15"/>
      <c r="P21" s="15"/>
      <c r="Q21" s="15"/>
      <c r="R21" s="15"/>
      <c r="S21" s="15"/>
      <c r="T21" s="15"/>
      <c r="U21" s="15"/>
      <c r="V21" s="15"/>
      <c r="W21" s="15"/>
      <c r="X21" s="15"/>
      <c r="Y21" s="15"/>
      <c r="Z21" s="15"/>
    </row>
    <row r="22" ht="15.7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5.7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5.7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5.7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5.7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5.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5.7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5.7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5.7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5.7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5.7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5.7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5.7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5.7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5.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5.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5.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5.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5.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5.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5.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5.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5.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5.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5.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5.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5.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5.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5.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5.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5.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5.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5.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5.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5.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5.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5.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5.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5.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5.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5.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5.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5.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5.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5.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5.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5.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5.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5.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5.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5.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5.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5.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5.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5.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5.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5.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5.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5.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5.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5.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5.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5.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5.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5.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5.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5.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5.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5.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5.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5.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5.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5.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5.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5.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5.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5.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5.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5.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5.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5.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5.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5.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5.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5.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5.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5.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5.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5.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5.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5.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5.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5.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5.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5.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5.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5.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5.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5.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5.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5.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5.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5.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5.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5.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5.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5.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5.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5.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5.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5.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5.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5.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5.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5.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5.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5.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5.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5.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5.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5.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5.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5.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5.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5.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5.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5.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5.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5.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5.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5.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5.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5.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5.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5.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5.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5.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5.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5.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5.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5.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5.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5.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5.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5.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5.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5.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5.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5.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5.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5.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5.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5.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5.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5.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5.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5.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5.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5.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5.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5.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5.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5.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5.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5.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5.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5.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5.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5.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5.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5.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5.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5.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5.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5.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5.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5.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5.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5.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5.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5.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5.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5.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5.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5.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1">
    <mergeCell ref="C18:K18"/>
    <mergeCell ref="C19:K19"/>
    <mergeCell ref="C20:K20"/>
    <mergeCell ref="C21:K21"/>
    <mergeCell ref="D6:K6"/>
    <mergeCell ref="C9:K9"/>
    <mergeCell ref="C10:K10"/>
    <mergeCell ref="C11:K11"/>
    <mergeCell ref="D13:K13"/>
    <mergeCell ref="C16:K16"/>
    <mergeCell ref="C17:K17"/>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6.14"/>
    <col customWidth="1" min="2" max="2" width="21.29"/>
    <col customWidth="1" min="3" max="3" width="11.43"/>
    <col customWidth="1" min="4" max="4" width="13.14"/>
    <col customWidth="1" min="5" max="5" width="21.57"/>
    <col customWidth="1" min="6" max="6" width="11.43"/>
    <col customWidth="1" min="7" max="7" width="26.43"/>
    <col customWidth="1" min="8" max="8" width="27.57"/>
    <col customWidth="1" min="9" max="9" width="15.86"/>
    <col customWidth="1" min="10" max="10" width="23.86"/>
    <col customWidth="1" min="11" max="11" width="11.43"/>
    <col customWidth="1" min="12" max="12" width="12.29"/>
    <col customWidth="1" min="13" max="26" width="11.43"/>
  </cols>
  <sheetData>
    <row r="1" ht="72.0" customHeight="1">
      <c r="A1" s="75" t="s">
        <v>352</v>
      </c>
      <c r="B1" s="286" t="s">
        <v>353</v>
      </c>
      <c r="C1" s="50"/>
      <c r="D1" s="50"/>
      <c r="E1" s="50"/>
      <c r="F1" s="50"/>
      <c r="G1" s="51"/>
      <c r="H1" s="228"/>
      <c r="I1" s="287"/>
      <c r="J1" s="287"/>
      <c r="K1" s="287"/>
      <c r="L1" s="287"/>
      <c r="M1" s="287"/>
      <c r="N1" s="287"/>
      <c r="O1" s="287"/>
      <c r="P1" s="15"/>
      <c r="Q1" s="15"/>
      <c r="R1" s="15"/>
      <c r="S1" s="15"/>
      <c r="T1" s="15"/>
      <c r="U1" s="15"/>
      <c r="V1" s="15"/>
      <c r="W1" s="15"/>
      <c r="X1" s="15"/>
      <c r="Y1" s="15"/>
      <c r="Z1" s="15"/>
    </row>
    <row r="2" ht="11.25" customHeight="1">
      <c r="A2" s="288" t="s">
        <v>354</v>
      </c>
      <c r="B2" s="289"/>
      <c r="C2" s="289"/>
      <c r="D2" s="289"/>
      <c r="E2" s="289"/>
      <c r="F2" s="289"/>
      <c r="G2" s="289"/>
      <c r="H2" s="289"/>
      <c r="I2" s="290"/>
      <c r="J2" s="290"/>
      <c r="K2" s="290"/>
      <c r="L2" s="290"/>
      <c r="M2" s="290"/>
      <c r="N2" s="290"/>
      <c r="O2" s="290"/>
      <c r="P2" s="290"/>
      <c r="Q2" s="290"/>
      <c r="R2" s="290"/>
      <c r="S2" s="290"/>
      <c r="T2" s="290"/>
      <c r="U2" s="290"/>
      <c r="V2" s="290"/>
      <c r="W2" s="290"/>
      <c r="X2" s="290"/>
      <c r="Y2" s="290"/>
      <c r="Z2" s="290"/>
    </row>
    <row r="3" ht="11.25" customHeight="1">
      <c r="A3" s="291" t="s">
        <v>307</v>
      </c>
      <c r="B3" s="238"/>
      <c r="C3" s="238"/>
      <c r="D3" s="238"/>
      <c r="E3" s="238"/>
      <c r="F3" s="238"/>
      <c r="G3" s="238"/>
      <c r="H3" s="238"/>
      <c r="I3" s="290"/>
      <c r="J3" s="290"/>
      <c r="K3" s="290"/>
      <c r="L3" s="290"/>
      <c r="M3" s="290"/>
      <c r="N3" s="290"/>
      <c r="O3" s="290"/>
      <c r="P3" s="290"/>
      <c r="Q3" s="290"/>
      <c r="R3" s="290"/>
      <c r="S3" s="290"/>
      <c r="T3" s="290"/>
      <c r="U3" s="290"/>
      <c r="V3" s="290"/>
      <c r="W3" s="290"/>
      <c r="X3" s="290"/>
      <c r="Y3" s="290"/>
      <c r="Z3" s="290"/>
    </row>
    <row r="4" ht="18.75" customHeight="1">
      <c r="A4" s="292" t="s">
        <v>355</v>
      </c>
      <c r="B4" s="50"/>
      <c r="C4" s="50"/>
      <c r="D4" s="50"/>
      <c r="E4" s="50"/>
      <c r="F4" s="50"/>
      <c r="G4" s="50"/>
      <c r="H4" s="51"/>
      <c r="I4" s="290"/>
      <c r="J4" s="290"/>
      <c r="K4" s="290"/>
      <c r="L4" s="290"/>
      <c r="M4" s="290"/>
      <c r="N4" s="290"/>
      <c r="O4" s="290"/>
      <c r="P4" s="290"/>
      <c r="Q4" s="290"/>
      <c r="R4" s="290"/>
      <c r="S4" s="290"/>
      <c r="T4" s="290"/>
      <c r="U4" s="290"/>
      <c r="V4" s="290"/>
      <c r="W4" s="290"/>
      <c r="X4" s="290"/>
      <c r="Y4" s="290"/>
      <c r="Z4" s="290"/>
    </row>
    <row r="5" ht="11.25" customHeight="1">
      <c r="A5" s="293" t="s">
        <v>356</v>
      </c>
      <c r="B5" s="293" t="s">
        <v>357</v>
      </c>
      <c r="C5" s="293" t="s">
        <v>358</v>
      </c>
      <c r="D5" s="293" t="s">
        <v>359</v>
      </c>
      <c r="E5" s="293" t="s">
        <v>360</v>
      </c>
      <c r="F5" s="293" t="s">
        <v>358</v>
      </c>
      <c r="G5" s="293" t="s">
        <v>359</v>
      </c>
      <c r="H5" s="293" t="s">
        <v>361</v>
      </c>
      <c r="I5" s="294"/>
      <c r="J5" s="294"/>
      <c r="K5" s="294"/>
      <c r="L5" s="294"/>
      <c r="M5" s="290"/>
      <c r="N5" s="290"/>
      <c r="O5" s="290"/>
      <c r="P5" s="290"/>
      <c r="Q5" s="290"/>
      <c r="R5" s="290"/>
      <c r="S5" s="290"/>
      <c r="T5" s="290"/>
      <c r="U5" s="290"/>
      <c r="V5" s="290"/>
      <c r="W5" s="290"/>
      <c r="X5" s="290"/>
      <c r="Y5" s="290"/>
      <c r="Z5" s="290"/>
    </row>
    <row r="6" ht="11.25" customHeight="1">
      <c r="A6" s="295" t="s">
        <v>362</v>
      </c>
      <c r="B6" s="296">
        <v>21.0</v>
      </c>
      <c r="C6" s="296">
        <v>8.0</v>
      </c>
      <c r="D6" s="296">
        <f t="shared" ref="D6:D17" si="1">+C6*B6</f>
        <v>168</v>
      </c>
      <c r="E6" s="296"/>
      <c r="F6" s="296">
        <v>8.0</v>
      </c>
      <c r="G6" s="296">
        <f t="shared" ref="G6:G17" si="2">+F6*E6</f>
        <v>0</v>
      </c>
      <c r="H6" s="296">
        <f t="shared" ref="H6:H17" si="3">+D6-G6</f>
        <v>168</v>
      </c>
      <c r="I6" s="290"/>
      <c r="J6" s="297"/>
      <c r="K6" s="297"/>
      <c r="L6" s="297"/>
      <c r="M6" s="290"/>
      <c r="N6" s="290"/>
      <c r="O6" s="290"/>
      <c r="P6" s="290"/>
      <c r="Q6" s="290"/>
      <c r="R6" s="290"/>
      <c r="S6" s="290"/>
      <c r="T6" s="290"/>
      <c r="U6" s="290"/>
      <c r="V6" s="290"/>
      <c r="W6" s="290"/>
      <c r="X6" s="290"/>
      <c r="Y6" s="290"/>
      <c r="Z6" s="290"/>
    </row>
    <row r="7" ht="11.25" customHeight="1">
      <c r="A7" s="295" t="s">
        <v>363</v>
      </c>
      <c r="B7" s="296">
        <v>20.0</v>
      </c>
      <c r="C7" s="296">
        <v>8.0</v>
      </c>
      <c r="D7" s="296">
        <f t="shared" si="1"/>
        <v>160</v>
      </c>
      <c r="E7" s="296"/>
      <c r="F7" s="296">
        <v>8.0</v>
      </c>
      <c r="G7" s="296">
        <f t="shared" si="2"/>
        <v>0</v>
      </c>
      <c r="H7" s="296">
        <f t="shared" si="3"/>
        <v>160</v>
      </c>
      <c r="I7" s="290"/>
      <c r="J7" s="297"/>
      <c r="K7" s="297"/>
      <c r="L7" s="297"/>
      <c r="M7" s="290"/>
      <c r="N7" s="290"/>
      <c r="O7" s="290"/>
      <c r="P7" s="290"/>
      <c r="Q7" s="290"/>
      <c r="R7" s="290"/>
      <c r="S7" s="290"/>
      <c r="T7" s="290"/>
      <c r="U7" s="290"/>
      <c r="V7" s="290"/>
      <c r="W7" s="290"/>
      <c r="X7" s="290"/>
      <c r="Y7" s="290"/>
      <c r="Z7" s="290"/>
    </row>
    <row r="8" ht="11.25" customHeight="1">
      <c r="A8" s="295" t="s">
        <v>364</v>
      </c>
      <c r="B8" s="296">
        <v>20.0</v>
      </c>
      <c r="C8" s="296">
        <v>8.0</v>
      </c>
      <c r="D8" s="296">
        <f t="shared" si="1"/>
        <v>160</v>
      </c>
      <c r="E8" s="296"/>
      <c r="F8" s="296">
        <v>8.0</v>
      </c>
      <c r="G8" s="296">
        <f t="shared" si="2"/>
        <v>0</v>
      </c>
      <c r="H8" s="296">
        <f t="shared" si="3"/>
        <v>160</v>
      </c>
      <c r="I8" s="290"/>
      <c r="J8" s="297"/>
      <c r="K8" s="297"/>
      <c r="L8" s="297"/>
      <c r="M8" s="290"/>
      <c r="N8" s="290"/>
      <c r="O8" s="290"/>
      <c r="P8" s="290"/>
      <c r="Q8" s="290"/>
      <c r="R8" s="290"/>
      <c r="S8" s="290"/>
      <c r="T8" s="290"/>
      <c r="U8" s="290"/>
      <c r="V8" s="290"/>
      <c r="W8" s="290"/>
      <c r="X8" s="290"/>
      <c r="Y8" s="290"/>
      <c r="Z8" s="290"/>
    </row>
    <row r="9" ht="11.25" customHeight="1">
      <c r="A9" s="295" t="s">
        <v>365</v>
      </c>
      <c r="B9" s="296">
        <v>21.0</v>
      </c>
      <c r="C9" s="296">
        <v>8.0</v>
      </c>
      <c r="D9" s="296">
        <f t="shared" si="1"/>
        <v>168</v>
      </c>
      <c r="E9" s="296"/>
      <c r="F9" s="296">
        <v>8.0</v>
      </c>
      <c r="G9" s="296">
        <f t="shared" si="2"/>
        <v>0</v>
      </c>
      <c r="H9" s="296">
        <f t="shared" si="3"/>
        <v>168</v>
      </c>
      <c r="I9" s="290"/>
      <c r="J9" s="297"/>
      <c r="K9" s="297"/>
      <c r="L9" s="297"/>
      <c r="M9" s="290"/>
      <c r="N9" s="290"/>
      <c r="O9" s="290"/>
      <c r="P9" s="290"/>
      <c r="Q9" s="290"/>
      <c r="R9" s="290"/>
      <c r="S9" s="290"/>
      <c r="T9" s="290"/>
      <c r="U9" s="290"/>
      <c r="V9" s="290"/>
      <c r="W9" s="290"/>
      <c r="X9" s="290"/>
      <c r="Y9" s="290"/>
      <c r="Z9" s="290"/>
    </row>
    <row r="10" ht="11.25" customHeight="1">
      <c r="A10" s="295" t="s">
        <v>366</v>
      </c>
      <c r="B10" s="296">
        <v>21.0</v>
      </c>
      <c r="C10" s="296">
        <v>8.0</v>
      </c>
      <c r="D10" s="296">
        <f t="shared" si="1"/>
        <v>168</v>
      </c>
      <c r="E10" s="296"/>
      <c r="F10" s="296">
        <v>8.0</v>
      </c>
      <c r="G10" s="296">
        <f t="shared" si="2"/>
        <v>0</v>
      </c>
      <c r="H10" s="296">
        <f t="shared" si="3"/>
        <v>168</v>
      </c>
      <c r="I10" s="290"/>
      <c r="J10" s="297"/>
      <c r="K10" s="297"/>
      <c r="L10" s="297"/>
      <c r="M10" s="290"/>
      <c r="N10" s="290"/>
      <c r="O10" s="290"/>
      <c r="P10" s="290"/>
      <c r="Q10" s="290"/>
      <c r="R10" s="290"/>
      <c r="S10" s="290"/>
      <c r="T10" s="290"/>
      <c r="U10" s="290"/>
      <c r="V10" s="290"/>
      <c r="W10" s="290"/>
      <c r="X10" s="290"/>
      <c r="Y10" s="290"/>
      <c r="Z10" s="290"/>
    </row>
    <row r="11" ht="11.25" customHeight="1">
      <c r="A11" s="295" t="s">
        <v>367</v>
      </c>
      <c r="B11" s="296">
        <v>18.0</v>
      </c>
      <c r="C11" s="296">
        <v>8.0</v>
      </c>
      <c r="D11" s="296">
        <f t="shared" si="1"/>
        <v>144</v>
      </c>
      <c r="E11" s="296"/>
      <c r="F11" s="296">
        <v>8.0</v>
      </c>
      <c r="G11" s="296">
        <f t="shared" si="2"/>
        <v>0</v>
      </c>
      <c r="H11" s="296">
        <f t="shared" si="3"/>
        <v>144</v>
      </c>
      <c r="I11" s="290"/>
      <c r="J11" s="297"/>
      <c r="K11" s="297"/>
      <c r="L11" s="297"/>
      <c r="M11" s="290"/>
      <c r="N11" s="290"/>
      <c r="O11" s="290"/>
      <c r="P11" s="290"/>
      <c r="Q11" s="290"/>
      <c r="R11" s="290"/>
      <c r="S11" s="290"/>
      <c r="T11" s="290"/>
      <c r="U11" s="290"/>
      <c r="V11" s="290"/>
      <c r="W11" s="290"/>
      <c r="X11" s="290"/>
      <c r="Y11" s="290"/>
      <c r="Z11" s="290"/>
    </row>
    <row r="12" ht="11.25" customHeight="1">
      <c r="A12" s="295" t="s">
        <v>368</v>
      </c>
      <c r="B12" s="296">
        <v>23.0</v>
      </c>
      <c r="C12" s="296">
        <v>8.0</v>
      </c>
      <c r="D12" s="296">
        <f t="shared" si="1"/>
        <v>184</v>
      </c>
      <c r="E12" s="296"/>
      <c r="F12" s="296">
        <v>8.0</v>
      </c>
      <c r="G12" s="296">
        <f t="shared" si="2"/>
        <v>0</v>
      </c>
      <c r="H12" s="296">
        <f t="shared" si="3"/>
        <v>184</v>
      </c>
      <c r="I12" s="290"/>
      <c r="J12" s="297"/>
      <c r="K12" s="297"/>
      <c r="L12" s="297"/>
      <c r="M12" s="290"/>
      <c r="N12" s="290"/>
      <c r="O12" s="290"/>
      <c r="P12" s="290"/>
      <c r="Q12" s="290"/>
      <c r="R12" s="290"/>
      <c r="S12" s="290"/>
      <c r="T12" s="290"/>
      <c r="U12" s="290"/>
      <c r="V12" s="290"/>
      <c r="W12" s="290"/>
      <c r="X12" s="290"/>
      <c r="Y12" s="290"/>
      <c r="Z12" s="290"/>
    </row>
    <row r="13" ht="11.25" customHeight="1">
      <c r="A13" s="295" t="s">
        <v>369</v>
      </c>
      <c r="B13" s="296">
        <v>19.0</v>
      </c>
      <c r="C13" s="296">
        <v>8.0</v>
      </c>
      <c r="D13" s="296">
        <f t="shared" si="1"/>
        <v>152</v>
      </c>
      <c r="E13" s="296"/>
      <c r="F13" s="296">
        <v>8.0</v>
      </c>
      <c r="G13" s="296">
        <f t="shared" si="2"/>
        <v>0</v>
      </c>
      <c r="H13" s="296">
        <f t="shared" si="3"/>
        <v>152</v>
      </c>
      <c r="I13" s="290"/>
      <c r="J13" s="297"/>
      <c r="K13" s="297"/>
      <c r="L13" s="297"/>
      <c r="M13" s="290"/>
      <c r="N13" s="290"/>
      <c r="O13" s="290"/>
      <c r="P13" s="290"/>
      <c r="Q13" s="290"/>
      <c r="R13" s="290"/>
      <c r="S13" s="290"/>
      <c r="T13" s="290"/>
      <c r="U13" s="290"/>
      <c r="V13" s="290"/>
      <c r="W13" s="290"/>
      <c r="X13" s="290"/>
      <c r="Y13" s="290"/>
      <c r="Z13" s="290"/>
    </row>
    <row r="14" ht="11.25" customHeight="1">
      <c r="A14" s="295" t="s">
        <v>370</v>
      </c>
      <c r="B14" s="296">
        <v>22.0</v>
      </c>
      <c r="C14" s="296">
        <v>8.0</v>
      </c>
      <c r="D14" s="296">
        <f t="shared" si="1"/>
        <v>176</v>
      </c>
      <c r="E14" s="296"/>
      <c r="F14" s="296">
        <v>8.0</v>
      </c>
      <c r="G14" s="296">
        <f t="shared" si="2"/>
        <v>0</v>
      </c>
      <c r="H14" s="296">
        <f t="shared" si="3"/>
        <v>176</v>
      </c>
      <c r="I14" s="290"/>
      <c r="J14" s="297"/>
      <c r="K14" s="297"/>
      <c r="L14" s="297"/>
      <c r="M14" s="290"/>
      <c r="N14" s="290"/>
      <c r="O14" s="290"/>
      <c r="P14" s="290"/>
      <c r="Q14" s="290"/>
      <c r="R14" s="290"/>
      <c r="S14" s="290"/>
      <c r="T14" s="290"/>
      <c r="U14" s="290"/>
      <c r="V14" s="290"/>
      <c r="W14" s="290"/>
      <c r="X14" s="290"/>
      <c r="Y14" s="290"/>
      <c r="Z14" s="290"/>
    </row>
    <row r="15" ht="11.25" customHeight="1">
      <c r="A15" s="295" t="s">
        <v>371</v>
      </c>
      <c r="B15" s="296">
        <v>22.0</v>
      </c>
      <c r="C15" s="296">
        <v>8.0</v>
      </c>
      <c r="D15" s="296">
        <f t="shared" si="1"/>
        <v>176</v>
      </c>
      <c r="E15" s="296"/>
      <c r="F15" s="296">
        <v>8.0</v>
      </c>
      <c r="G15" s="296">
        <f t="shared" si="2"/>
        <v>0</v>
      </c>
      <c r="H15" s="296">
        <f t="shared" si="3"/>
        <v>176</v>
      </c>
      <c r="I15" s="290"/>
      <c r="J15" s="297"/>
      <c r="K15" s="297"/>
      <c r="L15" s="297"/>
      <c r="M15" s="290"/>
      <c r="N15" s="290"/>
      <c r="O15" s="290"/>
      <c r="P15" s="290"/>
      <c r="Q15" s="290"/>
      <c r="R15" s="290"/>
      <c r="S15" s="290"/>
      <c r="T15" s="290"/>
      <c r="U15" s="290"/>
      <c r="V15" s="290"/>
      <c r="W15" s="290"/>
      <c r="X15" s="290"/>
      <c r="Y15" s="290"/>
      <c r="Z15" s="290"/>
    </row>
    <row r="16" ht="11.25" customHeight="1">
      <c r="A16" s="295" t="s">
        <v>372</v>
      </c>
      <c r="B16" s="296">
        <v>18.0</v>
      </c>
      <c r="C16" s="296">
        <v>8.0</v>
      </c>
      <c r="D16" s="296">
        <f t="shared" si="1"/>
        <v>144</v>
      </c>
      <c r="E16" s="296"/>
      <c r="F16" s="296">
        <v>8.0</v>
      </c>
      <c r="G16" s="296">
        <f t="shared" si="2"/>
        <v>0</v>
      </c>
      <c r="H16" s="296">
        <f t="shared" si="3"/>
        <v>144</v>
      </c>
      <c r="I16" s="290"/>
      <c r="J16" s="297"/>
      <c r="K16" s="297"/>
      <c r="L16" s="297"/>
      <c r="M16" s="290"/>
      <c r="N16" s="290"/>
      <c r="O16" s="290"/>
      <c r="P16" s="290"/>
      <c r="Q16" s="290"/>
      <c r="R16" s="290"/>
      <c r="S16" s="290"/>
      <c r="T16" s="290"/>
      <c r="U16" s="290"/>
      <c r="V16" s="290"/>
      <c r="W16" s="290"/>
      <c r="X16" s="290"/>
      <c r="Y16" s="290"/>
      <c r="Z16" s="290"/>
    </row>
    <row r="17" ht="11.25" customHeight="1">
      <c r="A17" s="295" t="s">
        <v>373</v>
      </c>
      <c r="B17" s="296">
        <v>21.0</v>
      </c>
      <c r="C17" s="296">
        <v>8.0</v>
      </c>
      <c r="D17" s="296">
        <f t="shared" si="1"/>
        <v>168</v>
      </c>
      <c r="E17" s="296"/>
      <c r="F17" s="296">
        <v>8.0</v>
      </c>
      <c r="G17" s="296">
        <f t="shared" si="2"/>
        <v>0</v>
      </c>
      <c r="H17" s="296">
        <f t="shared" si="3"/>
        <v>168</v>
      </c>
      <c r="I17" s="290"/>
      <c r="J17" s="297"/>
      <c r="K17" s="297"/>
      <c r="L17" s="297"/>
      <c r="M17" s="290"/>
      <c r="N17" s="290"/>
      <c r="O17" s="290"/>
      <c r="P17" s="290"/>
      <c r="Q17" s="290"/>
      <c r="R17" s="290"/>
      <c r="S17" s="290"/>
      <c r="T17" s="290"/>
      <c r="U17" s="290"/>
      <c r="V17" s="290"/>
      <c r="W17" s="290"/>
      <c r="X17" s="290"/>
      <c r="Y17" s="290"/>
      <c r="Z17" s="290"/>
    </row>
    <row r="18" ht="11.25" customHeight="1">
      <c r="A18" s="298" t="s">
        <v>148</v>
      </c>
      <c r="B18" s="293">
        <f>SUM(B6:B17)</f>
        <v>246</v>
      </c>
      <c r="C18" s="293"/>
      <c r="D18" s="293">
        <f t="shared" ref="D18:E18" si="4">SUM(D6:D17)</f>
        <v>1968</v>
      </c>
      <c r="E18" s="293">
        <f t="shared" si="4"/>
        <v>0</v>
      </c>
      <c r="F18" s="293"/>
      <c r="G18" s="293">
        <f t="shared" ref="G18:H18" si="5">SUM(G6:G17)</f>
        <v>0</v>
      </c>
      <c r="H18" s="293">
        <f t="shared" si="5"/>
        <v>1968</v>
      </c>
      <c r="I18" s="299"/>
      <c r="J18" s="294"/>
      <c r="K18" s="294"/>
      <c r="L18" s="294"/>
      <c r="M18" s="290"/>
      <c r="N18" s="290"/>
      <c r="O18" s="290"/>
      <c r="P18" s="290"/>
      <c r="Q18" s="290"/>
      <c r="R18" s="290"/>
      <c r="S18" s="290"/>
      <c r="T18" s="290"/>
      <c r="U18" s="290"/>
      <c r="V18" s="290"/>
      <c r="W18" s="290"/>
      <c r="X18" s="290"/>
      <c r="Y18" s="290"/>
      <c r="Z18" s="290"/>
    </row>
    <row r="19" ht="11.25" customHeight="1">
      <c r="A19" s="300"/>
      <c r="B19" s="301"/>
      <c r="C19" s="289"/>
      <c r="D19" s="289"/>
      <c r="E19" s="289"/>
      <c r="F19" s="289"/>
      <c r="G19" s="302"/>
      <c r="H19" s="289"/>
      <c r="I19" s="290"/>
      <c r="J19" s="290"/>
      <c r="K19" s="290"/>
      <c r="L19" s="297"/>
      <c r="M19" s="290"/>
      <c r="N19" s="290"/>
      <c r="O19" s="290"/>
      <c r="P19" s="290"/>
      <c r="Q19" s="290"/>
      <c r="R19" s="290"/>
      <c r="S19" s="290"/>
      <c r="T19" s="290"/>
      <c r="U19" s="290"/>
      <c r="V19" s="290"/>
      <c r="W19" s="290"/>
      <c r="X19" s="290"/>
      <c r="Y19" s="290"/>
      <c r="Z19" s="290"/>
    </row>
    <row r="20" ht="25.5" customHeight="1">
      <c r="A20" s="303" t="s">
        <v>374</v>
      </c>
      <c r="B20" s="51"/>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row>
    <row r="21" ht="11.25" customHeight="1">
      <c r="A21" s="298" t="s">
        <v>375</v>
      </c>
      <c r="B21" s="304">
        <f>+B18-E18</f>
        <v>246</v>
      </c>
      <c r="C21" s="290"/>
      <c r="D21" s="290"/>
      <c r="E21" s="290"/>
      <c r="F21" s="294"/>
      <c r="G21" s="294"/>
      <c r="H21" s="294"/>
      <c r="I21" s="294"/>
      <c r="J21" s="290"/>
      <c r="K21" s="294"/>
      <c r="L21" s="294"/>
      <c r="M21" s="294"/>
      <c r="N21" s="294"/>
      <c r="O21" s="290"/>
      <c r="P21" s="290"/>
      <c r="Q21" s="290"/>
      <c r="R21" s="290"/>
      <c r="S21" s="290"/>
      <c r="T21" s="290"/>
      <c r="U21" s="290"/>
      <c r="V21" s="290"/>
      <c r="W21" s="290"/>
      <c r="X21" s="290"/>
      <c r="Y21" s="290"/>
      <c r="Z21" s="290"/>
    </row>
    <row r="22" ht="11.25" customHeight="1">
      <c r="A22" s="298" t="s">
        <v>376</v>
      </c>
      <c r="B22" s="304">
        <f>+D18-G18</f>
        <v>1968</v>
      </c>
      <c r="C22" s="290"/>
      <c r="D22" s="290"/>
      <c r="E22" s="290"/>
      <c r="F22" s="290"/>
      <c r="G22" s="297"/>
      <c r="H22" s="297"/>
      <c r="I22" s="297"/>
      <c r="J22" s="290"/>
      <c r="K22" s="290"/>
      <c r="L22" s="297"/>
      <c r="M22" s="297"/>
      <c r="N22" s="297"/>
      <c r="O22" s="290"/>
      <c r="P22" s="290"/>
      <c r="Q22" s="290"/>
      <c r="R22" s="290"/>
      <c r="S22" s="290"/>
      <c r="T22" s="290"/>
      <c r="U22" s="290"/>
      <c r="V22" s="290"/>
      <c r="W22" s="290"/>
      <c r="X22" s="290"/>
      <c r="Y22" s="290"/>
      <c r="Z22" s="290"/>
    </row>
    <row r="23" ht="11.25" customHeight="1">
      <c r="A23" s="290"/>
      <c r="B23" s="290"/>
      <c r="C23" s="290"/>
      <c r="D23" s="290"/>
      <c r="E23" s="290"/>
      <c r="F23" s="290"/>
      <c r="G23" s="297"/>
      <c r="H23" s="297"/>
      <c r="I23" s="297"/>
      <c r="J23" s="290"/>
      <c r="K23" s="290"/>
      <c r="L23" s="297"/>
      <c r="M23" s="297"/>
      <c r="N23" s="297"/>
      <c r="O23" s="290"/>
      <c r="P23" s="290"/>
      <c r="Q23" s="290"/>
      <c r="R23" s="290"/>
      <c r="S23" s="290"/>
      <c r="T23" s="290"/>
      <c r="U23" s="290"/>
      <c r="V23" s="290"/>
      <c r="W23" s="290"/>
      <c r="X23" s="290"/>
      <c r="Y23" s="290"/>
      <c r="Z23" s="290"/>
    </row>
    <row r="24" ht="11.25" customHeight="1">
      <c r="A24" s="290"/>
      <c r="B24" s="290"/>
      <c r="C24" s="290"/>
      <c r="D24" s="290"/>
      <c r="E24" s="290"/>
      <c r="F24" s="290"/>
      <c r="G24" s="297"/>
      <c r="H24" s="297"/>
      <c r="I24" s="297"/>
      <c r="J24" s="290"/>
      <c r="K24" s="290"/>
      <c r="L24" s="297"/>
      <c r="M24" s="297"/>
      <c r="N24" s="297"/>
      <c r="O24" s="290"/>
      <c r="P24" s="290"/>
      <c r="Q24" s="290"/>
      <c r="R24" s="290"/>
      <c r="S24" s="290"/>
      <c r="T24" s="290"/>
      <c r="U24" s="290"/>
      <c r="V24" s="290"/>
      <c r="W24" s="290"/>
      <c r="X24" s="290"/>
      <c r="Y24" s="290"/>
      <c r="Z24" s="290"/>
    </row>
    <row r="25" ht="11.25" customHeight="1">
      <c r="A25" s="305" t="s">
        <v>377</v>
      </c>
      <c r="B25" s="290"/>
      <c r="C25" s="290"/>
      <c r="D25" s="290"/>
      <c r="E25" s="290"/>
      <c r="F25" s="290"/>
      <c r="G25" s="297"/>
      <c r="H25" s="297"/>
      <c r="I25" s="297"/>
      <c r="J25" s="290"/>
      <c r="K25" s="290"/>
      <c r="L25" s="297"/>
      <c r="M25" s="297"/>
      <c r="N25" s="297"/>
      <c r="O25" s="290"/>
      <c r="P25" s="290"/>
      <c r="Q25" s="290"/>
      <c r="R25" s="290"/>
      <c r="S25" s="290"/>
      <c r="T25" s="290"/>
      <c r="U25" s="290"/>
      <c r="V25" s="290"/>
      <c r="W25" s="290"/>
      <c r="X25" s="290"/>
      <c r="Y25" s="290"/>
      <c r="Z25" s="290"/>
    </row>
    <row r="26" ht="11.25" customHeight="1">
      <c r="A26" s="290"/>
      <c r="B26" s="290"/>
      <c r="C26" s="290"/>
      <c r="D26" s="290"/>
      <c r="E26" s="290"/>
      <c r="F26" s="290"/>
      <c r="G26" s="297"/>
      <c r="H26" s="297"/>
      <c r="I26" s="297"/>
      <c r="J26" s="290"/>
      <c r="K26" s="290"/>
      <c r="L26" s="297"/>
      <c r="M26" s="297"/>
      <c r="N26" s="297"/>
      <c r="O26" s="290"/>
      <c r="P26" s="290"/>
      <c r="Q26" s="290"/>
      <c r="R26" s="290"/>
      <c r="S26" s="290"/>
      <c r="T26" s="290"/>
      <c r="U26" s="290"/>
      <c r="V26" s="290"/>
      <c r="W26" s="290"/>
      <c r="X26" s="290"/>
      <c r="Y26" s="290"/>
      <c r="Z26" s="290"/>
    </row>
    <row r="27" ht="17.25" customHeight="1">
      <c r="A27" s="292" t="s">
        <v>378</v>
      </c>
      <c r="B27" s="50"/>
      <c r="C27" s="50"/>
      <c r="D27" s="50"/>
      <c r="E27" s="50"/>
      <c r="F27" s="50"/>
      <c r="G27" s="50"/>
      <c r="H27" s="50"/>
      <c r="I27" s="50"/>
      <c r="J27" s="50"/>
      <c r="K27" s="50"/>
      <c r="L27" s="50"/>
      <c r="M27" s="50"/>
      <c r="N27" s="50"/>
      <c r="O27" s="51"/>
      <c r="P27" s="289"/>
      <c r="Q27" s="289"/>
      <c r="R27" s="289"/>
      <c r="S27" s="289"/>
      <c r="T27" s="289"/>
      <c r="U27" s="289"/>
      <c r="V27" s="289"/>
      <c r="W27" s="289"/>
      <c r="X27" s="289"/>
      <c r="Y27" s="289"/>
      <c r="Z27" s="289"/>
    </row>
    <row r="28" ht="18.0" customHeight="1">
      <c r="A28" s="306" t="s">
        <v>308</v>
      </c>
      <c r="B28" s="306" t="s">
        <v>309</v>
      </c>
      <c r="C28" s="306" t="s">
        <v>311</v>
      </c>
      <c r="D28" s="306" t="s">
        <v>312</v>
      </c>
      <c r="E28" s="306" t="s">
        <v>314</v>
      </c>
      <c r="F28" s="307" t="s">
        <v>315</v>
      </c>
      <c r="G28" s="307" t="s">
        <v>379</v>
      </c>
      <c r="H28" s="308" t="s">
        <v>316</v>
      </c>
      <c r="I28" s="308" t="s">
        <v>380</v>
      </c>
      <c r="J28" s="306" t="s">
        <v>381</v>
      </c>
      <c r="K28" s="309" t="s">
        <v>382</v>
      </c>
      <c r="L28" s="306" t="s">
        <v>383</v>
      </c>
      <c r="M28" s="306" t="s">
        <v>384</v>
      </c>
      <c r="N28" s="306" t="s">
        <v>385</v>
      </c>
      <c r="O28" s="302"/>
      <c r="P28" s="302"/>
      <c r="Q28" s="302"/>
      <c r="R28" s="302"/>
      <c r="S28" s="302"/>
      <c r="T28" s="302"/>
      <c r="U28" s="302"/>
      <c r="V28" s="302"/>
      <c r="W28" s="302"/>
      <c r="X28" s="302"/>
      <c r="Y28" s="302"/>
      <c r="Z28" s="302"/>
    </row>
    <row r="29" ht="11.25" customHeight="1">
      <c r="A29" s="198"/>
      <c r="B29" s="198"/>
      <c r="C29" s="198"/>
      <c r="D29" s="198"/>
      <c r="E29" s="198"/>
      <c r="F29" s="310" t="s">
        <v>386</v>
      </c>
      <c r="G29" s="51"/>
      <c r="H29" s="311" t="s">
        <v>387</v>
      </c>
      <c r="I29" s="51"/>
      <c r="J29" s="198"/>
      <c r="K29" s="198"/>
      <c r="L29" s="198"/>
      <c r="M29" s="198"/>
      <c r="N29" s="198"/>
      <c r="O29" s="289"/>
      <c r="P29" s="289"/>
      <c r="Q29" s="289"/>
      <c r="R29" s="289"/>
      <c r="S29" s="289"/>
      <c r="T29" s="289"/>
      <c r="U29" s="289"/>
      <c r="V29" s="289"/>
      <c r="W29" s="289"/>
      <c r="X29" s="289"/>
      <c r="Y29" s="289"/>
      <c r="Z29" s="289"/>
    </row>
    <row r="30" ht="96.75" customHeight="1">
      <c r="A30" s="312" t="s">
        <v>388</v>
      </c>
      <c r="B30" s="312" t="s">
        <v>389</v>
      </c>
      <c r="C30" s="313" t="s">
        <v>390</v>
      </c>
      <c r="D30" s="313" t="s">
        <v>391</v>
      </c>
      <c r="E30" s="314" t="s">
        <v>392</v>
      </c>
      <c r="F30" s="313" t="s">
        <v>393</v>
      </c>
      <c r="G30" s="313" t="s">
        <v>394</v>
      </c>
      <c r="H30" s="313" t="s">
        <v>395</v>
      </c>
      <c r="I30" s="313" t="s">
        <v>396</v>
      </c>
      <c r="J30" s="313" t="s">
        <v>397</v>
      </c>
      <c r="K30" s="315" t="s">
        <v>398</v>
      </c>
      <c r="L30" s="313" t="s">
        <v>399</v>
      </c>
      <c r="M30" s="313" t="s">
        <v>400</v>
      </c>
      <c r="N30" s="313" t="s">
        <v>401</v>
      </c>
      <c r="O30" s="316"/>
      <c r="P30" s="316"/>
      <c r="Q30" s="316"/>
      <c r="R30" s="316"/>
      <c r="S30" s="316"/>
      <c r="T30" s="316"/>
      <c r="U30" s="316"/>
      <c r="V30" s="316"/>
      <c r="W30" s="316"/>
      <c r="X30" s="316"/>
      <c r="Y30" s="316"/>
      <c r="Z30" s="316"/>
    </row>
    <row r="31" ht="28.5" customHeight="1">
      <c r="A31" s="317"/>
      <c r="B31" s="317"/>
      <c r="C31" s="317"/>
      <c r="D31" s="317"/>
      <c r="E31" s="317"/>
      <c r="F31" s="318">
        <v>0.1</v>
      </c>
      <c r="G31" s="318">
        <v>0.05</v>
      </c>
      <c r="H31" s="318">
        <v>0.025</v>
      </c>
      <c r="I31" s="319">
        <f>+I32/E32</f>
        <v>0.06097560976</v>
      </c>
      <c r="J31" s="320">
        <f t="shared" ref="J31:J42" si="6">SUM(F31:I31)</f>
        <v>0.2359756098</v>
      </c>
      <c r="K31" s="321"/>
      <c r="L31" s="322"/>
      <c r="M31" s="322"/>
      <c r="N31" s="317"/>
      <c r="O31" s="233"/>
      <c r="P31" s="233"/>
      <c r="Q31" s="233"/>
      <c r="R31" s="233"/>
      <c r="S31" s="233"/>
      <c r="T31" s="233"/>
      <c r="U31" s="233"/>
      <c r="V31" s="233"/>
      <c r="W31" s="233"/>
      <c r="X31" s="233"/>
      <c r="Y31" s="233"/>
      <c r="Z31" s="233"/>
    </row>
    <row r="32" ht="11.25" customHeight="1">
      <c r="A32" s="296" t="s">
        <v>402</v>
      </c>
      <c r="B32" s="296">
        <v>1.0</v>
      </c>
      <c r="C32" s="296">
        <f>+B21</f>
        <v>246</v>
      </c>
      <c r="D32" s="296">
        <v>0.0</v>
      </c>
      <c r="E32" s="323">
        <f t="shared" ref="E32:E38" si="7">+C32-D32</f>
        <v>246</v>
      </c>
      <c r="F32" s="324">
        <f t="shared" ref="F32:F34" si="8">+E32*$F$31*0</f>
        <v>0</v>
      </c>
      <c r="G32" s="325">
        <f t="shared" ref="G32:G38" si="9">+E32*$G$31</f>
        <v>12.3</v>
      </c>
      <c r="H32" s="325">
        <f t="shared" ref="H32:H38" si="10">+E32*$H$31</f>
        <v>6.15</v>
      </c>
      <c r="I32" s="324">
        <v>15.0</v>
      </c>
      <c r="J32" s="324">
        <f t="shared" si="6"/>
        <v>33.45</v>
      </c>
      <c r="K32" s="326">
        <f t="shared" ref="K32:K42" si="11">+E32-J32</f>
        <v>212.55</v>
      </c>
      <c r="L32" s="327">
        <v>8.0</v>
      </c>
      <c r="M32" s="327">
        <f t="shared" ref="M32:M42" si="12">+K32*L32</f>
        <v>1700.4</v>
      </c>
      <c r="N32" s="327">
        <f t="shared" ref="N32:N42" si="13">+M32*B32</f>
        <v>1700.4</v>
      </c>
      <c r="O32" s="316"/>
      <c r="P32" s="316"/>
      <c r="Q32" s="316"/>
      <c r="R32" s="316"/>
      <c r="S32" s="316"/>
      <c r="T32" s="316"/>
      <c r="U32" s="316"/>
      <c r="V32" s="316"/>
      <c r="W32" s="316"/>
      <c r="X32" s="316"/>
      <c r="Y32" s="316"/>
      <c r="Z32" s="316"/>
    </row>
    <row r="33" ht="11.25" customHeight="1">
      <c r="A33" s="296" t="s">
        <v>403</v>
      </c>
      <c r="B33" s="296">
        <v>2.0</v>
      </c>
      <c r="C33" s="296">
        <f>+B21</f>
        <v>246</v>
      </c>
      <c r="D33" s="296" t="str">
        <f>+'[2]2. Días -horas hábiles x vig'!D63</f>
        <v>#REF!</v>
      </c>
      <c r="E33" s="323" t="str">
        <f t="shared" si="7"/>
        <v>#REF!</v>
      </c>
      <c r="F33" s="324" t="str">
        <f t="shared" si="8"/>
        <v>#REF!</v>
      </c>
      <c r="G33" s="325" t="str">
        <f t="shared" si="9"/>
        <v>#REF!</v>
      </c>
      <c r="H33" s="325" t="str">
        <f t="shared" si="10"/>
        <v>#REF!</v>
      </c>
      <c r="I33" s="324">
        <v>0.0</v>
      </c>
      <c r="J33" s="324" t="str">
        <f t="shared" si="6"/>
        <v>#REF!</v>
      </c>
      <c r="K33" s="326" t="str">
        <f t="shared" si="11"/>
        <v>#REF!</v>
      </c>
      <c r="L33" s="327">
        <v>8.0</v>
      </c>
      <c r="M33" s="327" t="str">
        <f t="shared" si="12"/>
        <v>#REF!</v>
      </c>
      <c r="N33" s="327" t="str">
        <f t="shared" si="13"/>
        <v>#REF!</v>
      </c>
      <c r="O33" s="316"/>
      <c r="P33" s="316"/>
      <c r="Q33" s="316"/>
      <c r="R33" s="316"/>
      <c r="S33" s="316"/>
      <c r="T33" s="316"/>
      <c r="U33" s="316"/>
      <c r="V33" s="316"/>
      <c r="W33" s="316"/>
      <c r="X33" s="316"/>
      <c r="Y33" s="316"/>
      <c r="Z33" s="316"/>
    </row>
    <row r="34" ht="11.25" customHeight="1">
      <c r="A34" s="296" t="s">
        <v>404</v>
      </c>
      <c r="B34" s="296">
        <v>6.0</v>
      </c>
      <c r="C34" s="296">
        <f>+B21</f>
        <v>246</v>
      </c>
      <c r="D34" s="296">
        <v>0.0</v>
      </c>
      <c r="E34" s="323">
        <f t="shared" si="7"/>
        <v>246</v>
      </c>
      <c r="F34" s="324">
        <f t="shared" si="8"/>
        <v>0</v>
      </c>
      <c r="G34" s="325">
        <f t="shared" si="9"/>
        <v>12.3</v>
      </c>
      <c r="H34" s="325">
        <f t="shared" si="10"/>
        <v>6.15</v>
      </c>
      <c r="I34" s="324">
        <v>0.0</v>
      </c>
      <c r="J34" s="324">
        <f t="shared" si="6"/>
        <v>18.45</v>
      </c>
      <c r="K34" s="326">
        <f t="shared" si="11"/>
        <v>227.55</v>
      </c>
      <c r="L34" s="327">
        <v>8.0</v>
      </c>
      <c r="M34" s="327">
        <f t="shared" si="12"/>
        <v>1820.4</v>
      </c>
      <c r="N34" s="327">
        <f t="shared" si="13"/>
        <v>10922.4</v>
      </c>
      <c r="O34" s="316"/>
      <c r="P34" s="316"/>
      <c r="Q34" s="316"/>
      <c r="R34" s="316"/>
      <c r="S34" s="316"/>
      <c r="T34" s="316"/>
      <c r="U34" s="316"/>
      <c r="V34" s="316"/>
      <c r="W34" s="316"/>
      <c r="X34" s="316"/>
      <c r="Y34" s="316"/>
      <c r="Z34" s="316"/>
    </row>
    <row r="35" ht="11.25" customHeight="1">
      <c r="A35" s="296"/>
      <c r="B35" s="296"/>
      <c r="C35" s="296"/>
      <c r="D35" s="296">
        <v>0.0</v>
      </c>
      <c r="E35" s="323">
        <f t="shared" si="7"/>
        <v>0</v>
      </c>
      <c r="F35" s="324">
        <f t="shared" ref="F35:F38" si="14">+E35*$F$31</f>
        <v>0</v>
      </c>
      <c r="G35" s="325">
        <f t="shared" si="9"/>
        <v>0</v>
      </c>
      <c r="H35" s="325">
        <f t="shared" si="10"/>
        <v>0</v>
      </c>
      <c r="I35" s="324">
        <v>0.0</v>
      </c>
      <c r="J35" s="324">
        <f t="shared" si="6"/>
        <v>0</v>
      </c>
      <c r="K35" s="326">
        <f t="shared" si="11"/>
        <v>0</v>
      </c>
      <c r="L35" s="327">
        <v>8.0</v>
      </c>
      <c r="M35" s="327">
        <f t="shared" si="12"/>
        <v>0</v>
      </c>
      <c r="N35" s="327">
        <f t="shared" si="13"/>
        <v>0</v>
      </c>
      <c r="O35" s="316"/>
      <c r="P35" s="316"/>
      <c r="Q35" s="316"/>
      <c r="R35" s="316"/>
      <c r="S35" s="316"/>
      <c r="T35" s="316"/>
      <c r="U35" s="316"/>
      <c r="V35" s="316"/>
      <c r="W35" s="316"/>
      <c r="X35" s="316"/>
      <c r="Y35" s="316"/>
      <c r="Z35" s="316"/>
    </row>
    <row r="36" ht="11.25" customHeight="1">
      <c r="A36" s="296"/>
      <c r="B36" s="296"/>
      <c r="C36" s="296"/>
      <c r="D36" s="296">
        <v>0.0</v>
      </c>
      <c r="E36" s="323">
        <f t="shared" si="7"/>
        <v>0</v>
      </c>
      <c r="F36" s="324">
        <f t="shared" si="14"/>
        <v>0</v>
      </c>
      <c r="G36" s="325">
        <f t="shared" si="9"/>
        <v>0</v>
      </c>
      <c r="H36" s="325">
        <f t="shared" si="10"/>
        <v>0</v>
      </c>
      <c r="I36" s="324">
        <v>0.0</v>
      </c>
      <c r="J36" s="324">
        <f t="shared" si="6"/>
        <v>0</v>
      </c>
      <c r="K36" s="326">
        <f t="shared" si="11"/>
        <v>0</v>
      </c>
      <c r="L36" s="327">
        <v>8.0</v>
      </c>
      <c r="M36" s="327">
        <f t="shared" si="12"/>
        <v>0</v>
      </c>
      <c r="N36" s="327">
        <f t="shared" si="13"/>
        <v>0</v>
      </c>
      <c r="O36" s="316"/>
      <c r="P36" s="316"/>
      <c r="Q36" s="316"/>
      <c r="R36" s="316"/>
      <c r="S36" s="316"/>
      <c r="T36" s="316"/>
      <c r="U36" s="316"/>
      <c r="V36" s="316"/>
      <c r="W36" s="316"/>
      <c r="X36" s="316"/>
      <c r="Y36" s="316"/>
      <c r="Z36" s="316"/>
    </row>
    <row r="37" ht="11.25" customHeight="1">
      <c r="A37" s="296"/>
      <c r="B37" s="296"/>
      <c r="C37" s="296"/>
      <c r="D37" s="296">
        <v>0.0</v>
      </c>
      <c r="E37" s="323">
        <f t="shared" si="7"/>
        <v>0</v>
      </c>
      <c r="F37" s="324">
        <f t="shared" si="14"/>
        <v>0</v>
      </c>
      <c r="G37" s="325">
        <f t="shared" si="9"/>
        <v>0</v>
      </c>
      <c r="H37" s="325">
        <f t="shared" si="10"/>
        <v>0</v>
      </c>
      <c r="I37" s="324">
        <v>0.0</v>
      </c>
      <c r="J37" s="324">
        <f t="shared" si="6"/>
        <v>0</v>
      </c>
      <c r="K37" s="326">
        <f t="shared" si="11"/>
        <v>0</v>
      </c>
      <c r="L37" s="327">
        <v>8.0</v>
      </c>
      <c r="M37" s="327">
        <f t="shared" si="12"/>
        <v>0</v>
      </c>
      <c r="N37" s="327">
        <f t="shared" si="13"/>
        <v>0</v>
      </c>
      <c r="O37" s="316"/>
      <c r="P37" s="316"/>
      <c r="Q37" s="316"/>
      <c r="R37" s="316"/>
      <c r="S37" s="316"/>
      <c r="T37" s="316"/>
      <c r="U37" s="316"/>
      <c r="V37" s="316"/>
      <c r="W37" s="316"/>
      <c r="X37" s="316"/>
      <c r="Y37" s="316"/>
      <c r="Z37" s="316"/>
    </row>
    <row r="38" ht="11.25" customHeight="1">
      <c r="A38" s="296"/>
      <c r="B38" s="296"/>
      <c r="C38" s="296"/>
      <c r="D38" s="296">
        <v>0.0</v>
      </c>
      <c r="E38" s="323">
        <f t="shared" si="7"/>
        <v>0</v>
      </c>
      <c r="F38" s="324">
        <f t="shared" si="14"/>
        <v>0</v>
      </c>
      <c r="G38" s="325">
        <f t="shared" si="9"/>
        <v>0</v>
      </c>
      <c r="H38" s="325">
        <f t="shared" si="10"/>
        <v>0</v>
      </c>
      <c r="I38" s="324">
        <v>0.0</v>
      </c>
      <c r="J38" s="324">
        <f t="shared" si="6"/>
        <v>0</v>
      </c>
      <c r="K38" s="326">
        <f t="shared" si="11"/>
        <v>0</v>
      </c>
      <c r="L38" s="327">
        <v>8.0</v>
      </c>
      <c r="M38" s="327">
        <f t="shared" si="12"/>
        <v>0</v>
      </c>
      <c r="N38" s="327">
        <f t="shared" si="13"/>
        <v>0</v>
      </c>
      <c r="O38" s="316"/>
      <c r="P38" s="316"/>
      <c r="Q38" s="316"/>
      <c r="R38" s="316"/>
      <c r="S38" s="316"/>
      <c r="T38" s="316"/>
      <c r="U38" s="316"/>
      <c r="V38" s="316"/>
      <c r="W38" s="316"/>
      <c r="X38" s="316"/>
      <c r="Y38" s="316"/>
      <c r="Z38" s="316"/>
    </row>
    <row r="39" ht="11.25" customHeight="1">
      <c r="A39" s="296"/>
      <c r="B39" s="296"/>
      <c r="C39" s="296"/>
      <c r="D39" s="296"/>
      <c r="E39" s="323"/>
      <c r="F39" s="324"/>
      <c r="G39" s="325"/>
      <c r="H39" s="325"/>
      <c r="I39" s="324"/>
      <c r="J39" s="324">
        <f t="shared" si="6"/>
        <v>0</v>
      </c>
      <c r="K39" s="326">
        <f t="shared" si="11"/>
        <v>0</v>
      </c>
      <c r="L39" s="327"/>
      <c r="M39" s="327">
        <f t="shared" si="12"/>
        <v>0</v>
      </c>
      <c r="N39" s="327">
        <f t="shared" si="13"/>
        <v>0</v>
      </c>
      <c r="O39" s="316"/>
      <c r="P39" s="316"/>
      <c r="Q39" s="316"/>
      <c r="R39" s="316"/>
      <c r="S39" s="316"/>
      <c r="T39" s="316"/>
      <c r="U39" s="316"/>
      <c r="V39" s="316"/>
      <c r="W39" s="316"/>
      <c r="X39" s="316"/>
      <c r="Y39" s="316"/>
      <c r="Z39" s="316"/>
    </row>
    <row r="40" ht="11.25" customHeight="1">
      <c r="A40" s="296"/>
      <c r="B40" s="296"/>
      <c r="C40" s="296"/>
      <c r="D40" s="296"/>
      <c r="E40" s="323"/>
      <c r="F40" s="324"/>
      <c r="G40" s="325"/>
      <c r="H40" s="325"/>
      <c r="I40" s="324"/>
      <c r="J40" s="324">
        <f t="shared" si="6"/>
        <v>0</v>
      </c>
      <c r="K40" s="326">
        <f t="shared" si="11"/>
        <v>0</v>
      </c>
      <c r="L40" s="327"/>
      <c r="M40" s="327">
        <f t="shared" si="12"/>
        <v>0</v>
      </c>
      <c r="N40" s="327">
        <f t="shared" si="13"/>
        <v>0</v>
      </c>
      <c r="O40" s="316"/>
      <c r="P40" s="316"/>
      <c r="Q40" s="316"/>
      <c r="R40" s="316"/>
      <c r="S40" s="316"/>
      <c r="T40" s="316"/>
      <c r="U40" s="316"/>
      <c r="V40" s="316"/>
      <c r="W40" s="316"/>
      <c r="X40" s="316"/>
      <c r="Y40" s="316"/>
      <c r="Z40" s="316"/>
    </row>
    <row r="41" ht="11.25" customHeight="1">
      <c r="A41" s="296"/>
      <c r="B41" s="296"/>
      <c r="C41" s="296"/>
      <c r="D41" s="296"/>
      <c r="E41" s="323"/>
      <c r="F41" s="324"/>
      <c r="G41" s="325"/>
      <c r="H41" s="325"/>
      <c r="I41" s="324"/>
      <c r="J41" s="324">
        <f t="shared" si="6"/>
        <v>0</v>
      </c>
      <c r="K41" s="326">
        <f t="shared" si="11"/>
        <v>0</v>
      </c>
      <c r="L41" s="327"/>
      <c r="M41" s="327">
        <f t="shared" si="12"/>
        <v>0</v>
      </c>
      <c r="N41" s="327">
        <f t="shared" si="13"/>
        <v>0</v>
      </c>
      <c r="O41" s="316"/>
      <c r="P41" s="316"/>
      <c r="Q41" s="316"/>
      <c r="R41" s="316"/>
      <c r="S41" s="316"/>
      <c r="T41" s="316"/>
      <c r="U41" s="316"/>
      <c r="V41" s="316"/>
      <c r="W41" s="316"/>
      <c r="X41" s="316"/>
      <c r="Y41" s="316"/>
      <c r="Z41" s="316"/>
    </row>
    <row r="42" ht="11.25" customHeight="1">
      <c r="A42" s="296"/>
      <c r="B42" s="296"/>
      <c r="C42" s="296"/>
      <c r="D42" s="296"/>
      <c r="E42" s="323"/>
      <c r="F42" s="324"/>
      <c r="G42" s="325"/>
      <c r="H42" s="325"/>
      <c r="I42" s="324"/>
      <c r="J42" s="324">
        <f t="shared" si="6"/>
        <v>0</v>
      </c>
      <c r="K42" s="326">
        <f t="shared" si="11"/>
        <v>0</v>
      </c>
      <c r="L42" s="327"/>
      <c r="M42" s="327">
        <f t="shared" si="12"/>
        <v>0</v>
      </c>
      <c r="N42" s="327">
        <f t="shared" si="13"/>
        <v>0</v>
      </c>
      <c r="O42" s="316"/>
      <c r="P42" s="316"/>
      <c r="Q42" s="316"/>
      <c r="R42" s="316"/>
      <c r="S42" s="316"/>
      <c r="T42" s="316"/>
      <c r="U42" s="316"/>
      <c r="V42" s="316"/>
      <c r="W42" s="316"/>
      <c r="X42" s="316"/>
      <c r="Y42" s="316"/>
      <c r="Z42" s="316"/>
    </row>
    <row r="43" ht="11.25" customHeight="1">
      <c r="A43" s="328"/>
      <c r="B43" s="329"/>
      <c r="C43" s="329"/>
      <c r="D43" s="329"/>
      <c r="E43" s="329"/>
      <c r="F43" s="329"/>
      <c r="G43" s="329"/>
      <c r="H43" s="329"/>
      <c r="I43" s="329"/>
      <c r="J43" s="330" t="s">
        <v>334</v>
      </c>
      <c r="K43" s="331" t="str">
        <f>SUM(K32:K42)</f>
        <v>#REF!</v>
      </c>
      <c r="L43" s="331"/>
      <c r="M43" s="331"/>
      <c r="N43" s="331" t="str">
        <f>SUM(N32:N42)</f>
        <v>#REF!</v>
      </c>
      <c r="O43" s="316"/>
      <c r="P43" s="316"/>
      <c r="Q43" s="316"/>
      <c r="R43" s="316"/>
      <c r="S43" s="316"/>
      <c r="T43" s="316"/>
      <c r="U43" s="316"/>
      <c r="V43" s="316"/>
      <c r="W43" s="316"/>
      <c r="X43" s="316"/>
      <c r="Y43" s="316"/>
      <c r="Z43" s="316"/>
    </row>
    <row r="44" ht="11.25" customHeight="1">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ht="11.25" customHeight="1">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row>
    <row r="46" ht="11.25" customHeight="1">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row>
    <row r="47" ht="11.2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row>
    <row r="48" ht="23.25" customHeight="1">
      <c r="A48" s="303" t="s">
        <v>405</v>
      </c>
      <c r="B48" s="51"/>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row>
    <row r="49" ht="22.5" customHeight="1">
      <c r="A49" s="298" t="s">
        <v>375</v>
      </c>
      <c r="B49" s="333" t="str">
        <f>K43</f>
        <v>#REF!</v>
      </c>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row>
    <row r="50" ht="27.75" customHeight="1">
      <c r="A50" s="334" t="s">
        <v>406</v>
      </c>
      <c r="B50" s="333" t="str">
        <f>+N43</f>
        <v>#REF!</v>
      </c>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row>
    <row r="51" ht="11.2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row>
    <row r="52" ht="11.2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row>
    <row r="53" ht="11.2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row>
    <row r="54" ht="11.2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row>
    <row r="55" ht="41.25" customHeight="1">
      <c r="A55" s="335" t="s">
        <v>407</v>
      </c>
      <c r="B55" s="57"/>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row>
    <row r="56" ht="11.25" customHeight="1">
      <c r="A56" s="209"/>
      <c r="B56" s="336" t="s">
        <v>358</v>
      </c>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row>
    <row r="57" ht="11.25" customHeight="1">
      <c r="A57" s="337" t="s">
        <v>408</v>
      </c>
      <c r="B57" s="338">
        <f>+'1. Horas requeridas PAAI'!I96</f>
        <v>16612</v>
      </c>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row>
    <row r="58" ht="11.25" customHeight="1">
      <c r="A58" s="337" t="s">
        <v>409</v>
      </c>
      <c r="B58" s="339" t="str">
        <f>+B50</f>
        <v>#REF!</v>
      </c>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row>
    <row r="59" ht="11.25" customHeight="1">
      <c r="A59" s="337" t="s">
        <v>410</v>
      </c>
      <c r="B59" s="340" t="str">
        <f>+B58-B57</f>
        <v>#REF!</v>
      </c>
      <c r="C59" s="341" t="str">
        <f>+B59/1968</f>
        <v>#REF!</v>
      </c>
      <c r="D59" s="290"/>
      <c r="E59" s="290"/>
      <c r="F59" s="290"/>
      <c r="G59" s="290"/>
      <c r="H59" s="290"/>
      <c r="I59" s="290"/>
      <c r="J59" s="290"/>
      <c r="K59" s="290"/>
      <c r="L59" s="290"/>
      <c r="M59" s="290"/>
      <c r="N59" s="290"/>
      <c r="O59" s="290"/>
      <c r="P59" s="290"/>
      <c r="Q59" s="290"/>
      <c r="R59" s="290"/>
      <c r="S59" s="290"/>
      <c r="T59" s="290"/>
      <c r="U59" s="290"/>
      <c r="V59" s="290"/>
      <c r="W59" s="290"/>
      <c r="X59" s="290"/>
      <c r="Y59" s="290"/>
      <c r="Z59" s="290"/>
    </row>
    <row r="60" ht="36.75" customHeight="1">
      <c r="A60" s="342" t="s">
        <v>411</v>
      </c>
      <c r="B60" s="343" t="str">
        <f>IF(B58&gt;B57,"NO PRESENTA DÉFICIT","PRESENTA DÉFICIT")</f>
        <v>#REF!</v>
      </c>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row>
    <row r="61" ht="11.25" customHeight="1">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row>
    <row r="62" ht="11.25" customHeight="1">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row>
    <row r="63" ht="11.2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row>
    <row r="64" ht="11.2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row>
    <row r="65" ht="11.2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row>
    <row r="66" ht="11.2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row>
    <row r="67" ht="11.2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row>
    <row r="68" ht="11.2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row>
    <row r="69" ht="11.2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row>
    <row r="70" ht="11.2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row>
    <row r="71" ht="11.2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row>
    <row r="72" ht="11.2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row>
    <row r="73" ht="11.2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row>
    <row r="74" ht="11.2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row>
    <row r="75" ht="11.2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row>
    <row r="76" ht="11.2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row>
    <row r="77" ht="11.2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row>
    <row r="78" ht="11.2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row>
    <row r="79" ht="11.2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row>
    <row r="80" ht="11.2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row>
    <row r="81" ht="11.2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row>
    <row r="82" ht="11.2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row>
    <row r="83" ht="11.2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row>
    <row r="84" ht="11.2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row>
    <row r="85" ht="11.2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row>
    <row r="86" ht="11.2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row>
    <row r="87" ht="11.2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row>
    <row r="88" ht="11.2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row>
    <row r="89" ht="11.2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row>
    <row r="90" ht="11.2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row>
    <row r="91" ht="11.2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row>
    <row r="92" ht="11.2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row>
    <row r="93" ht="11.2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row>
    <row r="94" ht="11.2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row>
    <row r="95" ht="11.2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row>
    <row r="96" ht="11.2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row>
    <row r="97" ht="11.2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row>
    <row r="98" ht="11.2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row>
    <row r="99" ht="11.2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row>
    <row r="100" ht="11.2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row>
    <row r="101" ht="11.2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row>
    <row r="102" ht="11.2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row>
    <row r="103" ht="11.2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row>
    <row r="104" ht="11.2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row>
    <row r="105" ht="11.2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row>
    <row r="106" ht="11.2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row>
    <row r="107" ht="11.2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row>
    <row r="108" ht="11.2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row>
    <row r="109" ht="11.2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row>
    <row r="110" ht="11.2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row>
    <row r="111" ht="11.2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row>
    <row r="112" ht="11.2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row>
    <row r="113" ht="11.2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row>
    <row r="114" ht="11.2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row>
    <row r="115" ht="11.2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row>
    <row r="116" ht="11.2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row>
    <row r="117" ht="11.2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row>
    <row r="118" ht="11.2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row>
    <row r="119" ht="11.2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row>
    <row r="120" ht="11.2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row>
    <row r="121" ht="11.2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row>
    <row r="122" ht="11.2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row>
    <row r="123" ht="11.2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row>
    <row r="124" ht="11.2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row>
    <row r="125" ht="11.2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row>
    <row r="126" ht="11.2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row>
    <row r="127" ht="11.2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row>
    <row r="128" ht="11.2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row>
    <row r="129" ht="11.2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row>
    <row r="130" ht="11.2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row>
    <row r="131" ht="11.2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row>
    <row r="132" ht="11.2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row>
    <row r="133" ht="11.2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row>
    <row r="134" ht="11.2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row>
    <row r="135" ht="11.2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row>
    <row r="136" ht="11.2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row>
    <row r="137" ht="11.2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row>
    <row r="138" ht="11.2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row>
    <row r="139" ht="11.2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row>
    <row r="140" ht="11.2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row>
    <row r="141" ht="11.2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row>
    <row r="142" ht="11.2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row>
    <row r="143" ht="11.2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row>
    <row r="144" ht="11.2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row>
    <row r="145" ht="11.2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row>
    <row r="146" ht="11.2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row>
    <row r="147" ht="11.2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row>
    <row r="148" ht="11.2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row>
    <row r="149" ht="11.2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row>
    <row r="150" ht="11.2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row>
    <row r="151" ht="11.2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row>
    <row r="152" ht="11.2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row>
    <row r="153" ht="11.2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row>
    <row r="154" ht="11.2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row>
    <row r="155" ht="11.2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row>
    <row r="156" ht="11.2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row>
    <row r="157" ht="11.2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row>
    <row r="158" ht="11.2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row>
    <row r="159" ht="11.2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row>
    <row r="160" ht="11.2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row>
    <row r="161" ht="11.2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row>
    <row r="162" ht="11.2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row>
    <row r="163" ht="11.2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row>
    <row r="164" ht="11.2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row>
    <row r="165" ht="11.2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row>
    <row r="166" ht="11.2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row>
    <row r="167" ht="11.2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row>
    <row r="168" ht="11.2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row>
    <row r="169" ht="11.2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row>
    <row r="170" ht="11.2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row>
    <row r="171" ht="11.2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row>
    <row r="172" ht="11.2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row>
    <row r="173" ht="11.2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row>
    <row r="174" ht="11.2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row>
    <row r="175" ht="11.2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row>
    <row r="176" ht="11.2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row>
    <row r="177" ht="11.2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row>
    <row r="178" ht="11.2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row>
    <row r="179" ht="11.2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row>
    <row r="180" ht="11.2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row>
    <row r="181" ht="11.2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row>
    <row r="182" ht="11.2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row>
    <row r="183" ht="11.2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row>
    <row r="184" ht="11.2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row>
    <row r="185" ht="11.2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row>
    <row r="186" ht="11.2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row>
    <row r="187" ht="11.2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row>
    <row r="188" ht="11.2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row>
    <row r="189" ht="11.2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row>
    <row r="190" ht="11.2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row>
    <row r="191" ht="11.2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row>
    <row r="192" ht="11.2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row>
    <row r="193" ht="11.2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row>
    <row r="194" ht="11.2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row>
    <row r="195" ht="11.2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row>
    <row r="196" ht="11.2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row>
    <row r="197" ht="11.2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row>
    <row r="198" ht="11.2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row>
    <row r="199" ht="11.2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row>
    <row r="200" ht="11.2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row>
    <row r="201" ht="11.2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row>
    <row r="202" ht="11.2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row>
    <row r="203" ht="11.2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row>
    <row r="204" ht="11.2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row>
    <row r="205" ht="11.2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row>
    <row r="206" ht="11.2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row>
    <row r="207" ht="11.2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row>
    <row r="208" ht="11.2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row>
    <row r="209" ht="11.2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row>
    <row r="210" ht="11.2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row>
    <row r="211" ht="11.2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row>
    <row r="212" ht="11.2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row>
    <row r="213" ht="11.2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row>
    <row r="214" ht="11.2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row>
    <row r="215" ht="11.2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row>
    <row r="216" ht="11.2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row>
    <row r="217" ht="11.2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row>
    <row r="218" ht="11.2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row>
    <row r="219" ht="11.2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row>
    <row r="220" ht="11.2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row>
    <row r="221" ht="11.2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row>
    <row r="222" ht="11.2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row>
    <row r="223" ht="11.2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row>
    <row r="224" ht="11.2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row>
    <row r="225" ht="11.2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row>
    <row r="226" ht="11.2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row>
    <row r="227" ht="11.2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row>
    <row r="228" ht="11.2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row>
    <row r="229" ht="11.2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row>
    <row r="230" ht="11.2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row>
    <row r="231" ht="11.2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row>
    <row r="232" ht="11.2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row>
    <row r="233" ht="11.2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row>
    <row r="234" ht="11.2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row>
    <row r="235" ht="11.2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row>
    <row r="236" ht="11.2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row>
    <row r="237" ht="11.2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row>
    <row r="238" ht="11.2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row>
    <row r="239" ht="11.2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row>
    <row r="240" ht="11.2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row>
    <row r="241" ht="11.2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row>
    <row r="242" ht="11.2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row>
    <row r="243" ht="11.2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row>
    <row r="244" ht="11.2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row>
    <row r="245" ht="11.2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row>
    <row r="246" ht="11.2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row>
    <row r="247" ht="11.2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row>
    <row r="248" ht="11.2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row>
    <row r="249" ht="11.2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row>
    <row r="250" ht="11.2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row>
    <row r="251" ht="11.2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row>
    <row r="252" ht="11.2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row>
    <row r="253" ht="11.2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row>
    <row r="254" ht="11.2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row>
    <row r="255" ht="11.2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row>
    <row r="256" ht="11.2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row>
    <row r="257" ht="11.2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row>
    <row r="258" ht="11.2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row>
    <row r="259" ht="11.2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row>
    <row r="260" ht="11.2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row>
    <row r="261" ht="11.2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row>
    <row r="262" ht="11.2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row>
    <row r="263" ht="11.2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row>
    <row r="264" ht="11.2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row>
    <row r="265" ht="11.2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row>
    <row r="266" ht="11.2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row>
    <row r="267" ht="11.2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row>
    <row r="268" ht="11.2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row>
    <row r="269" ht="11.2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row>
    <row r="270" ht="11.2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row>
    <row r="271" ht="11.2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row>
    <row r="272" ht="11.2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row>
    <row r="273" ht="11.2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row>
    <row r="274" ht="11.2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row>
    <row r="275" ht="11.2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row>
    <row r="276" ht="11.2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row>
    <row r="277" ht="11.2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row>
    <row r="278" ht="11.2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row>
    <row r="279" ht="11.2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row>
    <row r="280" ht="11.2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row>
    <row r="281" ht="11.2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row>
    <row r="282" ht="11.2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row>
    <row r="283" ht="11.2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row>
    <row r="284" ht="11.2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row>
    <row r="285" ht="11.2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row>
    <row r="286" ht="11.2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row>
    <row r="287" ht="11.2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row>
    <row r="288" ht="11.2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row>
    <row r="289" ht="11.2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row>
    <row r="290" ht="11.2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row>
    <row r="291" ht="11.2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row>
    <row r="292" ht="11.2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row>
    <row r="293" ht="11.2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row>
    <row r="294" ht="11.2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row>
    <row r="295" ht="11.2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row>
    <row r="296" ht="11.2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row>
    <row r="297" ht="11.2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row>
    <row r="298" ht="11.2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row>
    <row r="299" ht="11.2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row>
    <row r="300" ht="11.2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row>
    <row r="301" ht="11.2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row>
    <row r="302" ht="11.2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row>
    <row r="303" ht="11.2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row>
    <row r="304" ht="11.2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row>
    <row r="305" ht="11.2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row>
    <row r="306" ht="11.2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row>
    <row r="307" ht="11.2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row>
    <row r="308" ht="11.2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row>
    <row r="309" ht="11.2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row>
    <row r="310" ht="11.2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row>
    <row r="311" ht="11.2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row>
    <row r="312" ht="11.2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row>
    <row r="313" ht="11.2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row>
    <row r="314" ht="11.2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row>
    <row r="315" ht="11.2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row>
    <row r="316" ht="11.2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row>
    <row r="317" ht="11.2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row>
    <row r="318" ht="11.2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row>
    <row r="319" ht="11.2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row>
    <row r="320" ht="11.2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row>
    <row r="321" ht="11.2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row>
    <row r="322" ht="11.2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row>
    <row r="323" ht="11.2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row>
    <row r="324" ht="11.2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row>
    <row r="325" ht="11.2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row>
    <row r="326" ht="11.2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row>
    <row r="327" ht="11.2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row>
    <row r="328" ht="11.2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row>
    <row r="329" ht="11.2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row>
    <row r="330" ht="11.2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row>
    <row r="331" ht="11.2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row>
    <row r="332" ht="11.2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row>
    <row r="333" ht="11.2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row>
    <row r="334" ht="11.2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row>
    <row r="335" ht="11.2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row>
    <row r="336" ht="11.2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row>
    <row r="337" ht="11.2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row>
    <row r="338" ht="11.2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row>
    <row r="339" ht="11.2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row>
    <row r="340" ht="11.2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row>
    <row r="341" ht="11.2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row>
    <row r="342" ht="11.2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row>
    <row r="343" ht="11.2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row>
    <row r="344" ht="11.2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row>
    <row r="345" ht="11.2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row>
    <row r="346" ht="11.2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row>
    <row r="347" ht="11.2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row>
    <row r="348" ht="11.2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row>
    <row r="349" ht="11.2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row>
    <row r="350" ht="11.2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row>
    <row r="351" ht="11.2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row>
    <row r="352" ht="11.2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row>
    <row r="353" ht="11.2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row>
    <row r="354" ht="11.2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row>
    <row r="355" ht="11.2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row>
    <row r="356" ht="11.2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row>
    <row r="357" ht="11.2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row>
    <row r="358" ht="11.2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row>
    <row r="359" ht="11.2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row>
    <row r="360" ht="11.2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row>
    <row r="361" ht="11.2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row>
    <row r="362" ht="11.2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row>
    <row r="363" ht="11.2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row>
    <row r="364" ht="11.2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row>
    <row r="365" ht="11.2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row>
    <row r="366" ht="11.2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row>
    <row r="367" ht="11.2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row>
    <row r="368" ht="11.2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row>
    <row r="369" ht="11.2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row>
    <row r="370" ht="11.2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row>
    <row r="371" ht="11.2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row>
    <row r="372" ht="11.2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row>
    <row r="373" ht="11.2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row>
    <row r="374" ht="11.2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row>
    <row r="375" ht="11.2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row>
    <row r="376" ht="11.2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row>
    <row r="377" ht="11.2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row>
    <row r="378" ht="11.2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row>
    <row r="379" ht="11.2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row>
    <row r="380" ht="11.2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row>
    <row r="381" ht="11.2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row>
    <row r="382" ht="11.2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row>
    <row r="383" ht="11.2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row>
    <row r="384" ht="11.2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row>
    <row r="385" ht="11.2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row>
    <row r="386" ht="11.2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row>
    <row r="387" ht="11.2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row>
    <row r="388" ht="11.2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row>
    <row r="389" ht="11.2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row>
    <row r="390" ht="11.2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row>
    <row r="391" ht="11.2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row>
    <row r="392" ht="11.2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row>
    <row r="393" ht="11.2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row>
    <row r="394" ht="11.2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row>
    <row r="395" ht="11.2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row>
    <row r="396" ht="11.2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row>
    <row r="397" ht="11.2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row>
    <row r="398" ht="11.2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row>
    <row r="399" ht="11.2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row>
    <row r="400" ht="11.2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row>
    <row r="401" ht="11.2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row>
    <row r="402" ht="11.2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row>
    <row r="403" ht="11.2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row>
    <row r="404" ht="11.2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row>
    <row r="405" ht="11.2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row>
    <row r="406" ht="11.2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row>
    <row r="407" ht="11.2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row>
    <row r="408" ht="11.2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row>
    <row r="409" ht="11.2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row>
    <row r="410" ht="11.2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row>
    <row r="411" ht="11.2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row>
    <row r="412" ht="11.2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row>
    <row r="413" ht="11.2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row>
    <row r="414" ht="11.2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row>
    <row r="415" ht="11.25" customHeight="1">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row>
    <row r="416" ht="11.25" customHeight="1">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row>
    <row r="417" ht="11.25" customHeight="1">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row>
    <row r="418" ht="11.25" customHeight="1">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row>
    <row r="419" ht="11.25" customHeight="1">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row>
    <row r="420" ht="11.25" customHeight="1">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row>
    <row r="421" ht="11.25" customHeight="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row>
    <row r="422" ht="11.25" customHeight="1">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row>
    <row r="423" ht="11.25" customHeight="1">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row>
    <row r="424" ht="11.25" customHeight="1">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row>
    <row r="425" ht="11.25" customHeight="1">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row>
    <row r="426" ht="11.25" customHeight="1">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row>
    <row r="427" ht="11.25" customHeight="1">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row>
    <row r="428" ht="11.25" customHeight="1">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row>
    <row r="429" ht="11.25" customHeight="1">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row>
    <row r="430" ht="11.25" customHeight="1">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row>
    <row r="431" ht="11.25" customHeight="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row>
    <row r="432" ht="11.25" customHeight="1">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row>
    <row r="433" ht="11.25" customHeight="1">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row>
    <row r="434" ht="11.25" customHeight="1">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row>
    <row r="435" ht="11.25" customHeight="1">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row>
    <row r="436" ht="11.25" customHeight="1">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row>
    <row r="437" ht="11.25" customHeight="1">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row>
    <row r="438" ht="11.25" customHeight="1">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row>
    <row r="439" ht="11.25" customHeight="1">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row>
    <row r="440" ht="11.25" customHeight="1">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row>
    <row r="441" ht="11.25" customHeight="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row>
    <row r="442" ht="11.25" customHeight="1">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row>
    <row r="443" ht="11.25" customHeight="1">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row>
    <row r="444" ht="11.25" customHeight="1">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row>
    <row r="445" ht="11.25" customHeight="1">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row>
    <row r="446" ht="11.25" customHeight="1">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row>
    <row r="447" ht="11.25" customHeight="1">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row>
    <row r="448" ht="11.25" customHeight="1">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row>
    <row r="449" ht="11.25" customHeight="1">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row>
    <row r="450" ht="11.25" customHeight="1">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row>
    <row r="451" ht="11.25" customHeight="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row>
    <row r="452" ht="11.25" customHeight="1">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row>
    <row r="453" ht="11.25" customHeight="1">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row>
    <row r="454" ht="11.25" customHeight="1">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row>
    <row r="455" ht="11.25" customHeight="1">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row>
    <row r="456" ht="11.25" customHeight="1">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row>
    <row r="457" ht="11.25" customHeight="1">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row>
    <row r="458" ht="11.25" customHeight="1">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row>
    <row r="459" ht="11.25" customHeight="1">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row>
    <row r="460" ht="11.25" customHeight="1">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row>
    <row r="461" ht="11.25" customHeight="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row>
    <row r="462" ht="11.25" customHeight="1">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row>
    <row r="463" ht="11.25" customHeight="1">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row>
    <row r="464" ht="11.25" customHeight="1">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row>
    <row r="465" ht="11.25" customHeight="1">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row>
    <row r="466" ht="11.25" customHeight="1">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row>
    <row r="467" ht="11.25" customHeight="1">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row>
    <row r="468" ht="11.25" customHeight="1">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row>
    <row r="469" ht="11.25" customHeight="1">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row>
    <row r="470" ht="11.25" customHeight="1">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row>
    <row r="471" ht="11.25" customHeight="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row>
    <row r="472" ht="11.25" customHeight="1">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row>
    <row r="473" ht="11.25" customHeight="1">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row>
    <row r="474" ht="11.25" customHeight="1">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row>
    <row r="475" ht="11.25" customHeight="1">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row>
    <row r="476" ht="11.25" customHeight="1">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row>
    <row r="477" ht="11.25" customHeight="1">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row>
    <row r="478" ht="11.25" customHeight="1">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row>
    <row r="479" ht="11.25" customHeight="1">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row>
    <row r="480" ht="11.25" customHeight="1">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row>
    <row r="481" ht="11.25" customHeight="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row>
    <row r="482" ht="11.25" customHeight="1">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row>
    <row r="483" ht="11.25" customHeight="1">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row>
    <row r="484" ht="11.25" customHeight="1">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row>
    <row r="485" ht="11.25" customHeight="1">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row>
    <row r="486" ht="11.25" customHeight="1">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row>
    <row r="487" ht="11.25" customHeight="1">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row>
    <row r="488" ht="11.25" customHeight="1">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row>
    <row r="489" ht="11.25" customHeight="1">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row>
    <row r="490" ht="11.25" customHeight="1">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row>
    <row r="491" ht="11.25" customHeight="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row>
    <row r="492" ht="11.25" customHeight="1">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row>
    <row r="493" ht="11.25" customHeight="1">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row>
    <row r="494" ht="11.25" customHeight="1">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row>
    <row r="495" ht="11.25" customHeight="1">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row>
    <row r="496" ht="11.25" customHeight="1">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row>
    <row r="497" ht="11.25" customHeight="1">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row>
    <row r="498" ht="11.25" customHeight="1">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row>
    <row r="499" ht="11.25" customHeight="1">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row>
    <row r="500" ht="11.25" customHeight="1">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row>
    <row r="501" ht="11.25" customHeight="1">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row>
    <row r="502" ht="11.25" customHeight="1">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row>
    <row r="503" ht="11.25" customHeight="1">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row>
    <row r="504" ht="11.25" customHeight="1">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row>
    <row r="505" ht="11.25" customHeight="1">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row>
    <row r="506" ht="11.25" customHeight="1">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row>
    <row r="507" ht="11.25" customHeight="1">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row>
    <row r="508" ht="11.25" customHeight="1">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row>
    <row r="509" ht="11.25" customHeight="1">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row>
    <row r="510" ht="11.25" customHeight="1">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row>
    <row r="511" ht="11.25" customHeight="1">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row>
    <row r="512" ht="11.25" customHeight="1">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row>
    <row r="513" ht="11.25" customHeight="1">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row>
    <row r="514" ht="11.25" customHeight="1">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row>
    <row r="515" ht="11.25" customHeight="1">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row>
    <row r="516" ht="11.25" customHeight="1">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row>
    <row r="517" ht="11.25" customHeight="1">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row>
    <row r="518" ht="11.25" customHeight="1">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row>
    <row r="519" ht="11.25" customHeight="1">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row>
    <row r="520" ht="11.25" customHeight="1">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row>
    <row r="521" ht="11.25" customHeight="1">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row>
    <row r="522" ht="11.25" customHeight="1">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row>
    <row r="523" ht="11.25" customHeight="1">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row>
    <row r="524" ht="11.25" customHeight="1">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row>
    <row r="525" ht="11.25" customHeight="1">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row>
    <row r="526" ht="11.25" customHeight="1">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row>
    <row r="527" ht="11.25" customHeight="1">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row>
    <row r="528" ht="11.25" customHeight="1">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row>
    <row r="529" ht="11.25" customHeight="1">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row>
    <row r="530" ht="11.25" customHeight="1">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row>
    <row r="531" ht="11.25" customHeight="1">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row>
    <row r="532" ht="11.25" customHeight="1">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row>
    <row r="533" ht="11.25" customHeight="1">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row>
    <row r="534" ht="11.25" customHeight="1">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row>
    <row r="535" ht="11.25" customHeight="1">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row>
    <row r="536" ht="11.25" customHeight="1">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row>
    <row r="537" ht="11.25" customHeight="1">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row>
    <row r="538" ht="11.25" customHeight="1">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row>
    <row r="539" ht="11.25" customHeight="1">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row>
    <row r="540" ht="11.25" customHeight="1">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row>
    <row r="541" ht="11.25" customHeight="1">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row>
    <row r="542" ht="11.25" customHeight="1">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row>
    <row r="543" ht="11.25" customHeight="1">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row>
    <row r="544" ht="11.25" customHeight="1">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row>
    <row r="545" ht="11.25" customHeight="1">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row>
    <row r="546" ht="11.25" customHeight="1">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row>
    <row r="547" ht="11.25" customHeight="1">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row>
    <row r="548" ht="11.25" customHeight="1">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row>
    <row r="549" ht="11.25" customHeight="1">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row>
    <row r="550" ht="11.25" customHeight="1">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row>
    <row r="551" ht="11.25" customHeight="1">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row>
    <row r="552" ht="11.25" customHeight="1">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row>
    <row r="553" ht="11.25" customHeight="1">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row>
    <row r="554" ht="11.25" customHeight="1">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row>
    <row r="555" ht="11.25" customHeight="1">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row>
    <row r="556" ht="11.25" customHeight="1">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row>
    <row r="557" ht="11.25" customHeight="1">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row>
    <row r="558" ht="11.25" customHeight="1">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row>
    <row r="559" ht="11.25" customHeight="1">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row>
    <row r="560" ht="11.25" customHeight="1">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row>
    <row r="561" ht="11.25" customHeight="1">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row>
    <row r="562" ht="11.25" customHeight="1">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row>
    <row r="563" ht="11.25" customHeight="1">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row>
    <row r="564" ht="11.25" customHeight="1">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row>
    <row r="565" ht="11.25" customHeight="1">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row>
    <row r="566" ht="11.25" customHeight="1">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row>
    <row r="567" ht="11.25" customHeight="1">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row>
    <row r="568" ht="11.25" customHeight="1">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row>
    <row r="569" ht="11.25" customHeight="1">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row>
    <row r="570" ht="11.25" customHeight="1">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row>
    <row r="571" ht="11.25" customHeight="1">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row>
    <row r="572" ht="11.25" customHeight="1">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row>
    <row r="573" ht="11.25" customHeight="1">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row>
    <row r="574" ht="11.25" customHeight="1">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row>
    <row r="575" ht="11.25" customHeight="1">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row>
    <row r="576" ht="11.25" customHeight="1">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row>
    <row r="577" ht="11.25" customHeight="1">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row>
    <row r="578" ht="11.25" customHeight="1">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row>
    <row r="579" ht="11.25" customHeight="1">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row>
    <row r="580" ht="11.25" customHeight="1">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row>
    <row r="581" ht="11.25" customHeight="1">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row>
    <row r="582" ht="11.25" customHeight="1">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row>
    <row r="583" ht="11.25" customHeight="1">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row>
    <row r="584" ht="11.25" customHeight="1">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row>
    <row r="585" ht="11.25" customHeight="1">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row>
    <row r="586" ht="11.25" customHeight="1">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row>
    <row r="587" ht="11.25" customHeight="1">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row>
    <row r="588" ht="11.25" customHeight="1">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row>
    <row r="589" ht="11.25" customHeight="1">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row>
    <row r="590" ht="11.25" customHeight="1">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row>
    <row r="591" ht="11.25" customHeight="1">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row>
    <row r="592" ht="11.25" customHeight="1">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row>
    <row r="593" ht="11.25" customHeight="1">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row>
    <row r="594" ht="11.25" customHeight="1">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row>
    <row r="595" ht="11.25" customHeight="1">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row>
    <row r="596" ht="11.25" customHeight="1">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row>
    <row r="597" ht="11.25" customHeight="1">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row>
    <row r="598" ht="11.25" customHeight="1">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row>
    <row r="599" ht="11.25" customHeight="1">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row>
    <row r="600" ht="11.25" customHeight="1">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row>
    <row r="601" ht="11.25" customHeight="1">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row>
    <row r="602" ht="11.25" customHeight="1">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row>
    <row r="603" ht="11.25" customHeight="1">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row>
    <row r="604" ht="11.25" customHeight="1">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row>
    <row r="605" ht="11.25" customHeight="1">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row>
    <row r="606" ht="11.25" customHeight="1">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row>
    <row r="607" ht="11.25" customHeight="1">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row>
    <row r="608" ht="11.25" customHeight="1">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row>
    <row r="609" ht="11.25" customHeight="1">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row>
    <row r="610" ht="11.25" customHeight="1">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row>
    <row r="611" ht="11.25" customHeight="1">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row>
    <row r="612" ht="11.25" customHeight="1">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row>
    <row r="613" ht="11.25" customHeight="1">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row>
    <row r="614" ht="11.25" customHeight="1">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row>
    <row r="615" ht="11.25" customHeight="1">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row>
    <row r="616" ht="11.25" customHeight="1">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row>
    <row r="617" ht="11.25" customHeight="1">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row>
    <row r="618" ht="11.25" customHeight="1">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row>
    <row r="619" ht="11.25" customHeight="1">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row>
    <row r="620" ht="11.25" customHeight="1">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row>
    <row r="621" ht="11.25" customHeight="1">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row>
    <row r="622" ht="11.25" customHeight="1">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row>
    <row r="623" ht="11.25" customHeight="1">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row>
    <row r="624" ht="11.25" customHeight="1">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row>
    <row r="625" ht="11.25" customHeight="1">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row>
    <row r="626" ht="11.25" customHeight="1">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row>
    <row r="627" ht="11.25" customHeight="1">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row>
    <row r="628" ht="11.25" customHeight="1">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row>
    <row r="629" ht="11.25" customHeight="1">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row>
    <row r="630" ht="11.25" customHeight="1">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row>
    <row r="631" ht="11.25" customHeight="1">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row>
    <row r="632" ht="11.25" customHeight="1">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row>
    <row r="633" ht="11.25" customHeight="1">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row>
    <row r="634" ht="11.25" customHeight="1">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row>
    <row r="635" ht="11.25" customHeight="1">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row>
    <row r="636" ht="11.25" customHeight="1">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row>
    <row r="637" ht="11.25" customHeight="1">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row>
    <row r="638" ht="11.25" customHeight="1">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row>
    <row r="639" ht="11.25" customHeight="1">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row>
    <row r="640" ht="11.25" customHeight="1">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row>
    <row r="641" ht="11.25" customHeight="1">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row>
    <row r="642" ht="11.25" customHeight="1">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row>
    <row r="643" ht="11.25" customHeight="1">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row>
    <row r="644" ht="11.25" customHeight="1">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row>
    <row r="645" ht="11.25" customHeight="1">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row>
    <row r="646" ht="11.25" customHeight="1">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row>
    <row r="647" ht="11.25" customHeight="1">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row>
    <row r="648" ht="11.25" customHeight="1">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row>
    <row r="649" ht="11.25" customHeight="1">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row>
    <row r="650" ht="11.25" customHeight="1">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row>
    <row r="651" ht="11.25" customHeight="1">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row>
    <row r="652" ht="11.25" customHeight="1">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row>
    <row r="653" ht="11.25" customHeight="1">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row>
    <row r="654" ht="11.25" customHeight="1">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row>
    <row r="655" ht="11.25" customHeight="1">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row>
    <row r="656" ht="11.25" customHeight="1">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row>
    <row r="657" ht="11.25" customHeight="1">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row>
    <row r="658" ht="11.25" customHeight="1">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row>
    <row r="659" ht="11.25" customHeight="1">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row>
    <row r="660" ht="11.25" customHeight="1">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row>
    <row r="661" ht="11.25" customHeight="1">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row>
    <row r="662" ht="11.25" customHeight="1">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row>
    <row r="663" ht="11.25" customHeight="1">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row>
    <row r="664" ht="11.25" customHeight="1">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row>
    <row r="665" ht="11.25" customHeight="1">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row>
    <row r="666" ht="11.25" customHeight="1">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row>
    <row r="667" ht="11.25" customHeight="1">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row>
    <row r="668" ht="11.25" customHeight="1">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row>
    <row r="669" ht="11.25" customHeight="1">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row>
    <row r="670" ht="11.25" customHeight="1">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row>
    <row r="671" ht="11.25" customHeight="1">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row>
    <row r="672" ht="11.25" customHeight="1">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row>
    <row r="673" ht="11.25" customHeight="1">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row>
    <row r="674" ht="11.25" customHeight="1">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row>
    <row r="675" ht="11.25" customHeight="1">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row>
    <row r="676" ht="11.25" customHeight="1">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row>
    <row r="677" ht="11.25" customHeight="1">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row>
    <row r="678" ht="11.25" customHeight="1">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row>
    <row r="679" ht="11.25" customHeight="1">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row>
    <row r="680" ht="11.25" customHeight="1">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row>
    <row r="681" ht="11.25" customHeight="1">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row>
    <row r="682" ht="11.25" customHeight="1">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row>
    <row r="683" ht="11.25" customHeight="1">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row>
    <row r="684" ht="11.25" customHeight="1">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row>
    <row r="685" ht="11.25" customHeight="1">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row>
    <row r="686" ht="11.25" customHeight="1">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row>
    <row r="687" ht="11.25" customHeight="1">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row>
    <row r="688" ht="11.25" customHeight="1">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row>
    <row r="689" ht="11.25" customHeight="1">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row>
    <row r="690" ht="11.25" customHeight="1">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row>
    <row r="691" ht="11.25" customHeight="1">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row>
    <row r="692" ht="11.25" customHeight="1">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row>
    <row r="693" ht="11.25" customHeight="1">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row>
    <row r="694" ht="11.25" customHeight="1">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row>
    <row r="695" ht="11.25" customHeight="1">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row>
    <row r="696" ht="11.25" customHeight="1">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row>
    <row r="697" ht="11.25" customHeight="1">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row>
    <row r="698" ht="11.25" customHeight="1">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row>
    <row r="699" ht="11.25" customHeight="1">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row>
    <row r="700" ht="11.25" customHeight="1">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row>
    <row r="701" ht="11.25" customHeight="1">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row>
    <row r="702" ht="11.25" customHeight="1">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row>
    <row r="703" ht="11.25" customHeight="1">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row>
    <row r="704" ht="11.25" customHeight="1">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row>
    <row r="705" ht="11.25" customHeight="1">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row>
    <row r="706" ht="11.25" customHeight="1">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row>
    <row r="707" ht="11.25" customHeight="1">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row>
    <row r="708" ht="11.25" customHeight="1">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row>
    <row r="709" ht="11.25" customHeight="1">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row>
    <row r="710" ht="11.25" customHeight="1">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row>
    <row r="711" ht="11.25" customHeight="1">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row>
    <row r="712" ht="11.25" customHeight="1">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row>
    <row r="713" ht="11.25" customHeight="1">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row>
    <row r="714" ht="11.25" customHeight="1">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row>
    <row r="715" ht="11.25" customHeight="1">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row>
    <row r="716" ht="11.25" customHeight="1">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row>
    <row r="717" ht="11.25" customHeight="1">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row>
    <row r="718" ht="11.25" customHeight="1">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row>
    <row r="719" ht="11.25" customHeight="1">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row>
    <row r="720" ht="11.25" customHeight="1">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row>
    <row r="721" ht="11.25" customHeight="1">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row>
    <row r="722" ht="11.25" customHeight="1">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row>
    <row r="723" ht="11.25" customHeight="1">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row>
    <row r="724" ht="11.25" customHeight="1">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row>
    <row r="725" ht="11.25" customHeight="1">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row>
    <row r="726" ht="11.25" customHeight="1">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row>
    <row r="727" ht="11.25" customHeight="1">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row>
    <row r="728" ht="11.25" customHeight="1">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row>
    <row r="729" ht="11.25" customHeight="1">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row>
    <row r="730" ht="11.25" customHeight="1">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row>
    <row r="731" ht="11.25" customHeight="1">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row>
    <row r="732" ht="11.25" customHeight="1">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row>
    <row r="733" ht="11.25" customHeight="1">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row>
    <row r="734" ht="11.25" customHeight="1">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row>
    <row r="735" ht="11.25" customHeight="1">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row>
    <row r="736" ht="11.25" customHeight="1">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row>
    <row r="737" ht="11.25" customHeight="1">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row>
    <row r="738" ht="11.25" customHeight="1">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row>
    <row r="739" ht="11.25" customHeight="1">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row>
    <row r="740" ht="11.25" customHeight="1">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row>
    <row r="741" ht="11.25" customHeight="1">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row>
    <row r="742" ht="11.25" customHeight="1">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row>
    <row r="743" ht="11.25" customHeight="1">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row>
    <row r="744" ht="11.25" customHeight="1">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row>
    <row r="745" ht="11.25" customHeight="1">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row>
    <row r="746" ht="11.25" customHeight="1">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row>
    <row r="747" ht="11.25" customHeight="1">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row>
    <row r="748" ht="11.25" customHeight="1">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row>
    <row r="749" ht="11.25" customHeight="1">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row>
    <row r="750" ht="11.25" customHeight="1">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row>
    <row r="751" ht="11.25" customHeight="1">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row>
    <row r="752" ht="11.25" customHeight="1">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row>
    <row r="753" ht="11.25" customHeight="1">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row>
    <row r="754" ht="11.25" customHeight="1">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row>
    <row r="755" ht="11.25" customHeight="1">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row>
    <row r="756" ht="11.25" customHeight="1">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row>
    <row r="757" ht="11.25" customHeight="1">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row>
    <row r="758" ht="11.25" customHeight="1">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row>
    <row r="759" ht="11.25" customHeight="1">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row>
    <row r="760" ht="11.25" customHeight="1">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row>
    <row r="761" ht="11.25" customHeight="1">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row>
    <row r="762" ht="11.25" customHeight="1">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row>
    <row r="763" ht="11.25" customHeight="1">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row>
    <row r="764" ht="11.25" customHeight="1">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row>
    <row r="765" ht="11.25" customHeight="1">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row>
    <row r="766" ht="11.25" customHeight="1">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row>
    <row r="767" ht="11.25" customHeight="1">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row>
    <row r="768" ht="11.25" customHeight="1">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row>
    <row r="769" ht="11.25" customHeight="1">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row>
    <row r="770" ht="11.25" customHeight="1">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row>
    <row r="771" ht="11.25" customHeight="1">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row>
    <row r="772" ht="11.25" customHeight="1">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row>
    <row r="773" ht="11.25" customHeight="1">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row>
    <row r="774" ht="11.25" customHeight="1">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row>
    <row r="775" ht="11.25" customHeight="1">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row>
    <row r="776" ht="11.25" customHeight="1">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row>
    <row r="777" ht="11.25" customHeight="1">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row>
    <row r="778" ht="11.25" customHeight="1">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row>
    <row r="779" ht="11.25" customHeight="1">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row>
    <row r="780" ht="11.25" customHeight="1">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row>
    <row r="781" ht="11.25" customHeight="1">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row>
    <row r="782" ht="11.25" customHeight="1">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row>
    <row r="783" ht="11.25" customHeight="1">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row>
    <row r="784" ht="11.25" customHeight="1">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row>
    <row r="785" ht="11.25" customHeight="1">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row>
    <row r="786" ht="11.25" customHeight="1">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row>
    <row r="787" ht="11.25" customHeight="1">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row>
    <row r="788" ht="11.25" customHeight="1">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row>
    <row r="789" ht="11.25" customHeight="1">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row>
    <row r="790" ht="11.25" customHeight="1">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row>
    <row r="791" ht="11.25" customHeight="1">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row>
    <row r="792" ht="11.25" customHeight="1">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row>
    <row r="793" ht="11.25" customHeight="1">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row>
    <row r="794" ht="11.25" customHeight="1">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row>
    <row r="795" ht="11.25" customHeight="1">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row>
    <row r="796" ht="11.25" customHeight="1">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row>
    <row r="797" ht="11.25" customHeight="1">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row>
    <row r="798" ht="11.25" customHeight="1">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row>
    <row r="799" ht="11.25" customHeight="1">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row>
    <row r="800" ht="11.25" customHeight="1">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row>
    <row r="801" ht="11.25" customHeight="1">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row>
    <row r="802" ht="11.25" customHeight="1">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row>
    <row r="803" ht="11.25" customHeight="1">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row>
    <row r="804" ht="11.25" customHeight="1">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row>
    <row r="805" ht="11.25" customHeight="1">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row>
    <row r="806" ht="11.25" customHeight="1">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row>
    <row r="807" ht="11.25" customHeight="1">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row>
    <row r="808" ht="11.25" customHeight="1">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row>
    <row r="809" ht="11.25" customHeight="1">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row>
    <row r="810" ht="11.25" customHeight="1">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row>
    <row r="811" ht="11.25" customHeight="1">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row>
    <row r="812" ht="11.25" customHeight="1">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row>
    <row r="813" ht="11.25" customHeight="1">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row>
    <row r="814" ht="11.25" customHeight="1">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row>
    <row r="815" ht="11.25" customHeight="1">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row>
    <row r="816" ht="11.25" customHeight="1">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row>
    <row r="817" ht="11.25" customHeight="1">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row>
    <row r="818" ht="11.25" customHeight="1">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row>
    <row r="819" ht="11.25" customHeight="1">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row>
    <row r="820" ht="11.25" customHeight="1">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row>
    <row r="821" ht="11.25" customHeight="1">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row>
    <row r="822" ht="11.25" customHeight="1">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row>
    <row r="823" ht="11.25" customHeight="1">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row>
    <row r="824" ht="11.25" customHeight="1">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row>
    <row r="825" ht="11.25" customHeight="1">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row>
    <row r="826" ht="11.25" customHeight="1">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row>
    <row r="827" ht="11.25" customHeight="1">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row>
    <row r="828" ht="11.25" customHeight="1">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row>
    <row r="829" ht="11.25" customHeight="1">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row>
    <row r="830" ht="11.25" customHeight="1">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row>
    <row r="831" ht="11.25" customHeight="1">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row>
    <row r="832" ht="11.25" customHeight="1">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row>
    <row r="833" ht="11.25" customHeight="1">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row>
    <row r="834" ht="11.25" customHeight="1">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row>
    <row r="835" ht="11.25" customHeight="1">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row>
    <row r="836" ht="11.25" customHeight="1">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row>
    <row r="837" ht="11.25" customHeight="1">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row>
    <row r="838" ht="11.25" customHeight="1">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row>
    <row r="839" ht="11.25" customHeight="1">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row>
    <row r="840" ht="11.25" customHeight="1">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row>
    <row r="841" ht="11.25" customHeight="1">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row>
    <row r="842" ht="11.25" customHeight="1">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row>
    <row r="843" ht="11.25" customHeight="1">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row>
    <row r="844" ht="11.25" customHeight="1">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row>
    <row r="845" ht="11.25" customHeight="1">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row>
    <row r="846" ht="11.25" customHeight="1">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row>
    <row r="847" ht="11.25" customHeight="1">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row>
    <row r="848" ht="11.25" customHeight="1">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row>
    <row r="849" ht="11.25" customHeight="1">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row>
    <row r="850" ht="11.25" customHeight="1">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row>
    <row r="851" ht="11.25" customHeight="1">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row>
    <row r="852" ht="11.25" customHeight="1">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row>
    <row r="853" ht="11.25" customHeight="1">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row>
    <row r="854" ht="11.25" customHeight="1">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row>
    <row r="855" ht="11.25" customHeight="1">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row>
    <row r="856" ht="11.25" customHeight="1">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row>
    <row r="857" ht="11.25" customHeight="1">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row>
    <row r="858" ht="11.25" customHeight="1">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row>
    <row r="859" ht="11.25" customHeight="1">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row>
    <row r="860" ht="11.25" customHeight="1">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row>
    <row r="861" ht="11.25" customHeight="1">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row>
    <row r="862" ht="11.25" customHeight="1">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row>
    <row r="863" ht="11.25" customHeight="1">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row>
    <row r="864" ht="11.25" customHeight="1">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row>
    <row r="865" ht="11.25" customHeight="1">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row>
    <row r="866" ht="11.25" customHeight="1">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row>
    <row r="867" ht="11.25" customHeight="1">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row>
    <row r="868" ht="11.25" customHeight="1">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row>
    <row r="869" ht="11.25" customHeight="1">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row>
    <row r="870" ht="11.25" customHeight="1">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row>
    <row r="871" ht="11.25" customHeight="1">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row>
    <row r="872" ht="11.25" customHeight="1">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row>
    <row r="873" ht="11.25" customHeight="1">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row>
    <row r="874" ht="11.25" customHeight="1">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row>
    <row r="875" ht="11.25" customHeight="1">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row>
    <row r="876" ht="11.25" customHeight="1">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row>
    <row r="877" ht="11.25" customHeight="1">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row>
    <row r="878" ht="11.25" customHeight="1">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row>
    <row r="879" ht="11.25" customHeight="1">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row>
    <row r="880" ht="11.25" customHeight="1">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row>
    <row r="881" ht="11.25" customHeight="1">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row>
    <row r="882" ht="11.25" customHeight="1">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row>
    <row r="883" ht="11.25" customHeight="1">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row>
    <row r="884" ht="11.25" customHeight="1">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row>
    <row r="885" ht="11.25" customHeight="1">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row>
    <row r="886" ht="11.25" customHeight="1">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row>
    <row r="887" ht="11.25" customHeight="1">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row>
    <row r="888" ht="11.25" customHeight="1">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row>
    <row r="889" ht="11.25" customHeight="1">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row>
    <row r="890" ht="11.25" customHeight="1">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row>
    <row r="891" ht="11.25" customHeight="1">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row>
    <row r="892" ht="11.25" customHeight="1">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row>
    <row r="893" ht="11.25" customHeight="1">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row>
    <row r="894" ht="11.25" customHeight="1">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row>
    <row r="895" ht="11.25" customHeight="1">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row>
    <row r="896" ht="11.25" customHeight="1">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row>
    <row r="897" ht="11.25" customHeight="1">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row>
    <row r="898" ht="11.25" customHeight="1">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row>
    <row r="899" ht="11.25" customHeight="1">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row>
    <row r="900" ht="11.25" customHeight="1">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row>
    <row r="901" ht="11.25" customHeight="1">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row>
    <row r="902" ht="11.25" customHeight="1">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row>
    <row r="903" ht="11.25" customHeight="1">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row>
    <row r="904" ht="11.25" customHeight="1">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row>
    <row r="905" ht="11.25" customHeight="1">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row>
    <row r="906" ht="11.25" customHeight="1">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row>
    <row r="907" ht="11.25" customHeight="1">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row>
    <row r="908" ht="11.25" customHeight="1">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row>
    <row r="909" ht="11.25" customHeight="1">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row>
    <row r="910" ht="11.25" customHeight="1">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row>
    <row r="911" ht="11.25" customHeight="1">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row>
    <row r="912" ht="11.25" customHeight="1">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row>
    <row r="913" ht="11.25" customHeight="1">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row>
    <row r="914" ht="11.25" customHeight="1">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row>
    <row r="915" ht="11.25" customHeight="1">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row>
    <row r="916" ht="11.25" customHeight="1">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row>
    <row r="917" ht="11.25" customHeight="1">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row>
    <row r="918" ht="11.25" customHeight="1">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row>
    <row r="919" ht="11.25" customHeight="1">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row>
    <row r="920" ht="11.25" customHeight="1">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row>
    <row r="921" ht="11.25" customHeight="1">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row>
    <row r="922" ht="11.25" customHeight="1">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row>
    <row r="923" ht="11.25" customHeight="1">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row>
    <row r="924" ht="11.25" customHeight="1">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row>
    <row r="925" ht="11.25" customHeight="1">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row>
    <row r="926" ht="11.25" customHeight="1">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row>
    <row r="927" ht="11.25" customHeight="1">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row>
    <row r="928" ht="11.25" customHeight="1">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row>
    <row r="929" ht="11.25" customHeight="1">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row>
    <row r="930" ht="11.25" customHeight="1">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row>
    <row r="931" ht="11.25" customHeight="1">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row>
    <row r="932" ht="11.25" customHeight="1">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row>
    <row r="933" ht="11.25" customHeight="1">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row>
    <row r="934" ht="11.25" customHeight="1">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row>
    <row r="935" ht="11.25" customHeight="1">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row>
    <row r="936" ht="11.25" customHeight="1">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row>
    <row r="937" ht="11.25" customHeight="1">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row>
    <row r="938" ht="11.25" customHeight="1">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row>
    <row r="939" ht="11.25" customHeight="1">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row>
    <row r="940" ht="11.25" customHeight="1">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row>
    <row r="941" ht="11.25" customHeight="1">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row>
    <row r="942" ht="11.25" customHeight="1">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row>
    <row r="943" ht="11.25" customHeight="1">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row>
    <row r="944" ht="11.25" customHeight="1">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row>
    <row r="945" ht="11.25" customHeight="1">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row>
    <row r="946" ht="11.25" customHeight="1">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row>
    <row r="947" ht="11.25" customHeight="1">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row>
    <row r="948" ht="11.25" customHeight="1">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row>
    <row r="949" ht="11.25" customHeight="1">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row>
    <row r="950" ht="11.25" customHeight="1">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row>
    <row r="951" ht="11.25" customHeight="1">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row>
    <row r="952" ht="11.25" customHeight="1">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row>
    <row r="953" ht="11.25" customHeight="1">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row>
    <row r="954" ht="11.25" customHeight="1">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row>
    <row r="955" ht="11.25" customHeight="1">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row>
    <row r="956" ht="11.25" customHeight="1">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row>
    <row r="957" ht="11.25" customHeight="1">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row>
    <row r="958" ht="11.25" customHeight="1">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row>
    <row r="959" ht="11.25" customHeight="1">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row>
    <row r="960" ht="11.25" customHeight="1">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row>
    <row r="961" ht="11.25" customHeight="1">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row>
    <row r="962" ht="11.25" customHeight="1">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row>
    <row r="963" ht="11.25" customHeight="1">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row>
    <row r="964" ht="11.25" customHeight="1">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row>
    <row r="965" ht="11.25" customHeight="1">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row>
    <row r="966" ht="11.25" customHeight="1">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row>
    <row r="967" ht="11.25" customHeight="1">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row>
    <row r="968" ht="11.25" customHeight="1">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row>
    <row r="969" ht="11.25" customHeight="1">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row>
    <row r="970" ht="11.25" customHeight="1">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row>
    <row r="971" ht="11.25" customHeight="1">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row>
    <row r="972" ht="11.25" customHeight="1">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row>
    <row r="973" ht="11.25" customHeight="1">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row>
    <row r="974" ht="11.25" customHeight="1">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row>
    <row r="975" ht="11.25" customHeight="1">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row>
    <row r="976" ht="11.25" customHeight="1">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row>
    <row r="977" ht="11.25" customHeight="1">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row>
    <row r="978" ht="11.25" customHeight="1">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row>
    <row r="979" ht="11.25" customHeight="1">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row>
    <row r="980" ht="11.25" customHeight="1">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row>
    <row r="981" ht="11.25" customHeight="1">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row>
    <row r="982" ht="11.25" customHeight="1">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row>
    <row r="983" ht="11.25" customHeight="1">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row>
    <row r="984" ht="11.25" customHeight="1">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row>
    <row r="985" ht="11.25" customHeight="1">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row>
    <row r="986" ht="11.25" customHeight="1">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row>
    <row r="987" ht="11.25" customHeight="1">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row>
    <row r="988" ht="11.25" customHeight="1">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row>
    <row r="989" ht="11.25" customHeight="1">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row>
    <row r="990" ht="11.25" customHeight="1">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row>
    <row r="991" ht="11.25" customHeight="1">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row>
    <row r="992" ht="11.25" customHeight="1">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row>
    <row r="993" ht="11.25" customHeight="1">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row>
    <row r="994" ht="11.25" customHeight="1">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row>
    <row r="995" ht="11.25" customHeight="1">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row>
    <row r="996" ht="11.25" customHeight="1">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row>
    <row r="997" ht="11.25" customHeight="1">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row>
    <row r="998" ht="11.25" customHeight="1">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row>
    <row r="999" ht="11.25" customHeight="1">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row>
    <row r="1000" ht="11.25" customHeight="1">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row>
  </sheetData>
  <mergeCells count="19">
    <mergeCell ref="C28:C29"/>
    <mergeCell ref="D28:D29"/>
    <mergeCell ref="A48:B48"/>
    <mergeCell ref="A55:B55"/>
    <mergeCell ref="E28:E29"/>
    <mergeCell ref="J28:J29"/>
    <mergeCell ref="F29:G29"/>
    <mergeCell ref="H29:I29"/>
    <mergeCell ref="K28:K29"/>
    <mergeCell ref="L28:L29"/>
    <mergeCell ref="M28:M29"/>
    <mergeCell ref="N28:N29"/>
    <mergeCell ref="B1:G1"/>
    <mergeCell ref="A3:H3"/>
    <mergeCell ref="A4:H4"/>
    <mergeCell ref="A20:B20"/>
    <mergeCell ref="A27:O27"/>
    <mergeCell ref="A28:A29"/>
    <mergeCell ref="B28:B29"/>
  </mergeCells>
  <hyperlinks>
    <hyperlink r:id="rId1" ref="A25"/>
  </hyperlinks>
  <printOptions/>
  <pageMargins bottom="0.75" footer="0.0" header="0.0" left="0.7" right="0.7" top="0.75"/>
  <pageSetup paperSize="9" orientation="portrait"/>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3.0" topLeftCell="A4" activePane="bottomLeft" state="frozen"/>
      <selection activeCell="B5" sqref="B5" pane="bottomLeft"/>
    </sheetView>
  </sheetViews>
  <sheetFormatPr customHeight="1" defaultColWidth="14.43" defaultRowHeight="15.0"/>
  <cols>
    <col customWidth="1" min="1" max="1" width="18.71"/>
    <col customWidth="1" min="2" max="2" width="240.14"/>
    <col customWidth="1" hidden="1" min="3" max="3" width="140.71"/>
    <col customWidth="1" hidden="1" min="4" max="4" width="255.71"/>
    <col customWidth="1" min="5" max="5" width="49.43"/>
    <col customWidth="1" hidden="1" min="6" max="6" width="8.29"/>
    <col customWidth="1" hidden="1" min="7" max="7" width="14.86"/>
    <col customWidth="1" hidden="1" min="8" max="8" width="10.14"/>
    <col customWidth="1" hidden="1" min="9" max="9" width="8.14"/>
    <col customWidth="1" hidden="1" min="10" max="10" width="14.0"/>
    <col customWidth="1" hidden="1" min="11" max="11" width="11.71"/>
    <col customWidth="1" min="12" max="23" width="11.29"/>
    <col customWidth="1" min="24" max="24" width="150.29"/>
    <col customWidth="1" min="25" max="25" width="133.71"/>
    <col customWidth="1" min="26" max="26" width="8.0"/>
    <col customWidth="1" min="27" max="27" width="11.43"/>
    <col customWidth="1" min="28" max="28" width="8.71"/>
    <col customWidth="1" min="29" max="107" width="11.43"/>
  </cols>
  <sheetData>
    <row r="1" ht="23.25" customHeight="1">
      <c r="A1" s="344" t="s">
        <v>412</v>
      </c>
      <c r="B1" s="345" t="s">
        <v>413</v>
      </c>
      <c r="C1" s="346" t="s">
        <v>414</v>
      </c>
      <c r="D1" s="346" t="s">
        <v>415</v>
      </c>
      <c r="E1" s="347" t="s">
        <v>416</v>
      </c>
      <c r="F1" s="348" t="s">
        <v>417</v>
      </c>
      <c r="G1" s="56"/>
      <c r="H1" s="56"/>
      <c r="I1" s="56"/>
      <c r="J1" s="35"/>
      <c r="K1" s="349" t="s">
        <v>418</v>
      </c>
      <c r="L1" s="3"/>
      <c r="M1" s="3"/>
      <c r="N1" s="3"/>
      <c r="O1" s="3"/>
      <c r="P1" s="3"/>
      <c r="Q1" s="3"/>
      <c r="R1" s="3"/>
      <c r="S1" s="3"/>
      <c r="T1" s="3"/>
      <c r="U1" s="3"/>
      <c r="V1" s="3"/>
      <c r="W1" s="123"/>
      <c r="X1" s="350" t="s">
        <v>419</v>
      </c>
      <c r="Y1" s="350" t="s">
        <v>420</v>
      </c>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2"/>
      <c r="CT1" s="352"/>
      <c r="CU1" s="352"/>
      <c r="CV1" s="352"/>
      <c r="CW1" s="352"/>
      <c r="CX1" s="352"/>
      <c r="CY1" s="352"/>
      <c r="CZ1" s="352"/>
      <c r="DA1" s="352"/>
      <c r="DB1" s="352"/>
      <c r="DC1" s="352"/>
    </row>
    <row r="2" ht="23.25" customHeight="1">
      <c r="A2" s="353"/>
      <c r="B2" s="354"/>
      <c r="C2" s="355"/>
      <c r="D2" s="355"/>
      <c r="E2" s="356"/>
      <c r="F2" s="357" t="s">
        <v>421</v>
      </c>
      <c r="G2" s="358" t="s">
        <v>422</v>
      </c>
      <c r="H2" s="358" t="s">
        <v>423</v>
      </c>
      <c r="I2" s="358" t="s">
        <v>424</v>
      </c>
      <c r="J2" s="359" t="s">
        <v>425</v>
      </c>
      <c r="K2" s="360" t="s">
        <v>426</v>
      </c>
      <c r="L2" s="3"/>
      <c r="M2" s="3"/>
      <c r="N2" s="3"/>
      <c r="O2" s="3"/>
      <c r="P2" s="3"/>
      <c r="Q2" s="3"/>
      <c r="R2" s="3"/>
      <c r="S2" s="3"/>
      <c r="T2" s="3"/>
      <c r="U2" s="3"/>
      <c r="V2" s="3"/>
      <c r="W2" s="123"/>
      <c r="X2" s="353"/>
      <c r="Y2" s="36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2"/>
      <c r="CV2" s="352"/>
      <c r="CW2" s="352"/>
      <c r="CX2" s="352"/>
      <c r="CY2" s="352"/>
      <c r="CZ2" s="352"/>
      <c r="DA2" s="352"/>
      <c r="DB2" s="352"/>
      <c r="DC2" s="352"/>
    </row>
    <row r="3" ht="71.25" customHeight="1">
      <c r="A3" s="362"/>
      <c r="B3" s="363"/>
      <c r="C3" s="208"/>
      <c r="D3" s="208"/>
      <c r="E3" s="207"/>
      <c r="F3" s="364"/>
      <c r="G3" s="355"/>
      <c r="H3" s="355"/>
      <c r="I3" s="355"/>
      <c r="J3" s="365"/>
      <c r="K3" s="366" t="s">
        <v>427</v>
      </c>
      <c r="L3" s="367" t="s">
        <v>362</v>
      </c>
      <c r="M3" s="368" t="s">
        <v>363</v>
      </c>
      <c r="N3" s="368" t="s">
        <v>364</v>
      </c>
      <c r="O3" s="368" t="s">
        <v>365</v>
      </c>
      <c r="P3" s="368" t="s">
        <v>366</v>
      </c>
      <c r="Q3" s="368" t="s">
        <v>367</v>
      </c>
      <c r="R3" s="369" t="s">
        <v>368</v>
      </c>
      <c r="S3" s="370" t="s">
        <v>369</v>
      </c>
      <c r="T3" s="367" t="s">
        <v>370</v>
      </c>
      <c r="U3" s="368" t="s">
        <v>371</v>
      </c>
      <c r="V3" s="368" t="s">
        <v>372</v>
      </c>
      <c r="W3" s="371" t="s">
        <v>373</v>
      </c>
      <c r="X3" s="353"/>
      <c r="Y3" s="36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row>
    <row r="4" ht="60.75" customHeight="1">
      <c r="A4" s="372" t="s">
        <v>428</v>
      </c>
      <c r="B4" s="284"/>
      <c r="C4" s="284"/>
      <c r="D4" s="284"/>
      <c r="E4" s="373"/>
      <c r="F4" s="364"/>
      <c r="G4" s="355"/>
      <c r="H4" s="355"/>
      <c r="I4" s="355"/>
      <c r="J4" s="365"/>
      <c r="K4" s="374"/>
      <c r="L4" s="375"/>
      <c r="M4" s="376"/>
      <c r="N4" s="376"/>
      <c r="O4" s="376"/>
      <c r="P4" s="376"/>
      <c r="Q4" s="376"/>
      <c r="R4" s="377"/>
      <c r="S4" s="374"/>
      <c r="T4" s="375"/>
      <c r="U4" s="376"/>
      <c r="V4" s="376"/>
      <c r="W4" s="378"/>
      <c r="X4" s="374"/>
      <c r="Y4" s="379"/>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row>
    <row r="5">
      <c r="A5" s="381">
        <v>1.0</v>
      </c>
      <c r="B5" s="382" t="s">
        <v>429</v>
      </c>
      <c r="C5" s="383" t="s">
        <v>430</v>
      </c>
      <c r="D5" s="383" t="s">
        <v>431</v>
      </c>
      <c r="E5" s="384" t="s">
        <v>432</v>
      </c>
      <c r="F5" s="385" t="s">
        <v>433</v>
      </c>
      <c r="G5" s="386" t="s">
        <v>433</v>
      </c>
      <c r="H5" s="386" t="s">
        <v>433</v>
      </c>
      <c r="I5" s="386" t="s">
        <v>433</v>
      </c>
      <c r="J5" s="387" t="s">
        <v>433</v>
      </c>
      <c r="K5" s="388"/>
      <c r="L5" s="389"/>
      <c r="M5" s="390"/>
      <c r="N5" s="391"/>
      <c r="O5" s="390"/>
      <c r="P5" s="390"/>
      <c r="Q5" s="390"/>
      <c r="R5" s="390"/>
      <c r="S5" s="392"/>
      <c r="T5" s="390"/>
      <c r="U5" s="390"/>
      <c r="V5" s="390"/>
      <c r="W5" s="393"/>
      <c r="X5" s="394" t="s">
        <v>434</v>
      </c>
      <c r="Y5" s="383"/>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row>
    <row r="6" ht="95.25" customHeight="1">
      <c r="A6" s="381">
        <v>2.0</v>
      </c>
      <c r="B6" s="382" t="s">
        <v>435</v>
      </c>
      <c r="C6" s="383" t="s">
        <v>436</v>
      </c>
      <c r="D6" s="383" t="s">
        <v>431</v>
      </c>
      <c r="E6" s="384" t="s">
        <v>437</v>
      </c>
      <c r="F6" s="395" t="s">
        <v>433</v>
      </c>
      <c r="G6" s="381" t="s">
        <v>433</v>
      </c>
      <c r="H6" s="381" t="s">
        <v>433</v>
      </c>
      <c r="I6" s="381" t="s">
        <v>433</v>
      </c>
      <c r="J6" s="396" t="s">
        <v>433</v>
      </c>
      <c r="K6" s="388"/>
      <c r="L6" s="389"/>
      <c r="M6" s="390"/>
      <c r="N6" s="391"/>
      <c r="O6" s="390"/>
      <c r="P6" s="390"/>
      <c r="Q6" s="390"/>
      <c r="R6" s="390"/>
      <c r="S6" s="392"/>
      <c r="T6" s="390"/>
      <c r="U6" s="390"/>
      <c r="V6" s="397"/>
      <c r="W6" s="398"/>
      <c r="X6" s="394" t="s">
        <v>434</v>
      </c>
      <c r="Y6" s="383"/>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row>
    <row r="7" ht="62.25" customHeight="1">
      <c r="A7" s="381">
        <v>3.0</v>
      </c>
      <c r="B7" s="399" t="s">
        <v>438</v>
      </c>
      <c r="C7" s="382" t="s">
        <v>439</v>
      </c>
      <c r="D7" s="382" t="s">
        <v>440</v>
      </c>
      <c r="E7" s="400" t="s">
        <v>441</v>
      </c>
      <c r="F7" s="395" t="s">
        <v>433</v>
      </c>
      <c r="G7" s="381"/>
      <c r="H7" s="381"/>
      <c r="I7" s="381"/>
      <c r="J7" s="396"/>
      <c r="K7" s="388"/>
      <c r="L7" s="388"/>
      <c r="M7" s="390"/>
      <c r="N7" s="390"/>
      <c r="O7" s="390"/>
      <c r="P7" s="390"/>
      <c r="Q7" s="390"/>
      <c r="R7" s="390"/>
      <c r="S7" s="390"/>
      <c r="T7" s="390"/>
      <c r="U7" s="390"/>
      <c r="V7" s="390"/>
      <c r="W7" s="398"/>
      <c r="X7" s="401" t="s">
        <v>442</v>
      </c>
      <c r="Y7" s="383"/>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row>
    <row r="8">
      <c r="A8" s="381">
        <v>4.0</v>
      </c>
      <c r="B8" s="399" t="s">
        <v>443</v>
      </c>
      <c r="C8" s="382" t="s">
        <v>439</v>
      </c>
      <c r="D8" s="382" t="s">
        <v>444</v>
      </c>
      <c r="E8" s="400" t="s">
        <v>445</v>
      </c>
      <c r="F8" s="395" t="s">
        <v>433</v>
      </c>
      <c r="G8" s="381"/>
      <c r="H8" s="381"/>
      <c r="I8" s="381"/>
      <c r="J8" s="396"/>
      <c r="K8" s="388"/>
      <c r="L8" s="389"/>
      <c r="M8" s="390"/>
      <c r="N8" s="391"/>
      <c r="O8" s="391"/>
      <c r="P8" s="402"/>
      <c r="Q8" s="403"/>
      <c r="R8" s="390"/>
      <c r="S8" s="390"/>
      <c r="T8" s="390"/>
      <c r="U8" s="390"/>
      <c r="V8" s="390"/>
      <c r="W8" s="398"/>
      <c r="X8" s="404" t="s">
        <v>446</v>
      </c>
      <c r="Y8" s="383"/>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row>
    <row r="9">
      <c r="A9" s="381">
        <v>5.0</v>
      </c>
      <c r="B9" s="382" t="s">
        <v>447</v>
      </c>
      <c r="C9" s="382" t="s">
        <v>439</v>
      </c>
      <c r="D9" s="382" t="s">
        <v>448</v>
      </c>
      <c r="E9" s="400" t="s">
        <v>449</v>
      </c>
      <c r="F9" s="395" t="s">
        <v>433</v>
      </c>
      <c r="G9" s="381"/>
      <c r="H9" s="381"/>
      <c r="I9" s="381"/>
      <c r="J9" s="396"/>
      <c r="K9" s="388"/>
      <c r="L9" s="388"/>
      <c r="M9" s="403"/>
      <c r="N9" s="390"/>
      <c r="O9" s="390"/>
      <c r="P9" s="390"/>
      <c r="Q9" s="390"/>
      <c r="R9" s="390"/>
      <c r="S9" s="390"/>
      <c r="T9" s="390"/>
      <c r="U9" s="397"/>
      <c r="V9" s="397"/>
      <c r="W9" s="393"/>
      <c r="X9" s="405" t="s">
        <v>450</v>
      </c>
      <c r="Y9" s="383"/>
      <c r="Z9" s="380"/>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row>
    <row r="10" ht="120.75" customHeight="1">
      <c r="A10" s="381">
        <f t="shared" ref="A10:A19" si="1">+A9+1</f>
        <v>6</v>
      </c>
      <c r="B10" s="382" t="s">
        <v>451</v>
      </c>
      <c r="C10" s="382" t="s">
        <v>439</v>
      </c>
      <c r="D10" s="382" t="s">
        <v>444</v>
      </c>
      <c r="E10" s="400" t="s">
        <v>452</v>
      </c>
      <c r="F10" s="395" t="s">
        <v>433</v>
      </c>
      <c r="G10" s="406"/>
      <c r="H10" s="406"/>
      <c r="I10" s="406"/>
      <c r="J10" s="407"/>
      <c r="K10" s="388"/>
      <c r="L10" s="408"/>
      <c r="M10" s="409"/>
      <c r="N10" s="410" t="s">
        <v>453</v>
      </c>
      <c r="O10" s="409"/>
      <c r="P10" s="409"/>
      <c r="Q10" s="409"/>
      <c r="R10" s="409"/>
      <c r="S10" s="411"/>
      <c r="T10" s="412"/>
      <c r="U10" s="411"/>
      <c r="V10" s="409"/>
      <c r="W10" s="413"/>
      <c r="X10" s="414" t="s">
        <v>454</v>
      </c>
      <c r="Y10" s="415"/>
      <c r="Z10" s="380"/>
      <c r="AA10" s="380"/>
      <c r="AB10" s="380"/>
      <c r="AC10" s="380"/>
      <c r="AD10" s="380"/>
      <c r="AE10" s="380"/>
      <c r="AF10" s="380"/>
      <c r="AG10" s="380"/>
      <c r="AH10" s="380"/>
      <c r="AI10" s="380"/>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0"/>
      <c r="BM10" s="380"/>
      <c r="BN10" s="380"/>
      <c r="BO10" s="380"/>
      <c r="BP10" s="380"/>
      <c r="BQ10" s="380"/>
      <c r="BR10" s="380"/>
      <c r="BS10" s="380"/>
      <c r="BT10" s="380"/>
      <c r="BU10" s="380"/>
      <c r="BV10" s="380"/>
      <c r="BW10" s="380"/>
      <c r="BX10" s="380"/>
      <c r="BY10" s="380"/>
      <c r="BZ10" s="380"/>
      <c r="CA10" s="380"/>
      <c r="CB10" s="380"/>
      <c r="CC10" s="380"/>
      <c r="CD10" s="380"/>
      <c r="CE10" s="380"/>
      <c r="CF10" s="380"/>
      <c r="CG10" s="380"/>
      <c r="CH10" s="380"/>
      <c r="CI10" s="380"/>
      <c r="CJ10" s="380"/>
      <c r="CK10" s="380"/>
      <c r="CL10" s="380"/>
      <c r="CM10" s="380"/>
      <c r="CN10" s="380"/>
      <c r="CO10" s="380"/>
      <c r="CP10" s="380"/>
      <c r="CQ10" s="380"/>
      <c r="CR10" s="380"/>
      <c r="CS10" s="380"/>
      <c r="CT10" s="380"/>
      <c r="CU10" s="380"/>
      <c r="CV10" s="380"/>
      <c r="CW10" s="380"/>
      <c r="CX10" s="380"/>
      <c r="CY10" s="380"/>
      <c r="CZ10" s="380"/>
      <c r="DA10" s="380"/>
      <c r="DB10" s="380"/>
      <c r="DC10" s="380"/>
    </row>
    <row r="11">
      <c r="A11" s="381">
        <f t="shared" si="1"/>
        <v>7</v>
      </c>
      <c r="B11" s="399" t="s">
        <v>455</v>
      </c>
      <c r="C11" s="382" t="s">
        <v>439</v>
      </c>
      <c r="D11" s="382" t="s">
        <v>444</v>
      </c>
      <c r="E11" s="400" t="s">
        <v>456</v>
      </c>
      <c r="F11" s="395" t="s">
        <v>433</v>
      </c>
      <c r="G11" s="406"/>
      <c r="H11" s="406"/>
      <c r="I11" s="406"/>
      <c r="J11" s="407"/>
      <c r="K11" s="388"/>
      <c r="L11" s="408"/>
      <c r="M11" s="409"/>
      <c r="N11" s="391"/>
      <c r="O11" s="391"/>
      <c r="P11" s="402"/>
      <c r="Q11" s="410"/>
      <c r="R11" s="409"/>
      <c r="S11" s="409"/>
      <c r="T11" s="416"/>
      <c r="U11" s="417"/>
      <c r="V11" s="409"/>
      <c r="W11" s="413"/>
      <c r="X11" s="418" t="s">
        <v>457</v>
      </c>
      <c r="Y11" s="419"/>
      <c r="Z11" s="380"/>
      <c r="AA11" s="380"/>
      <c r="AB11" s="380"/>
      <c r="AC11" s="380"/>
      <c r="AD11" s="380"/>
      <c r="AE11" s="380"/>
      <c r="AF11" s="380"/>
      <c r="AG11" s="380"/>
      <c r="AH11" s="380"/>
      <c r="AI11" s="380"/>
      <c r="AJ11" s="380"/>
      <c r="AK11" s="380"/>
      <c r="AL11" s="380"/>
      <c r="AM11" s="380"/>
      <c r="AN11" s="380"/>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0"/>
      <c r="BK11" s="380"/>
      <c r="BL11" s="380"/>
      <c r="BM11" s="380"/>
      <c r="BN11" s="380"/>
      <c r="BO11" s="380"/>
      <c r="BP11" s="380"/>
      <c r="BQ11" s="380"/>
      <c r="BR11" s="380"/>
      <c r="BS11" s="380"/>
      <c r="BT11" s="380"/>
      <c r="BU11" s="380"/>
      <c r="BV11" s="380"/>
      <c r="BW11" s="380"/>
      <c r="BX11" s="380"/>
      <c r="BY11" s="380"/>
      <c r="BZ11" s="380"/>
      <c r="CA11" s="380"/>
      <c r="CB11" s="380"/>
      <c r="CC11" s="380"/>
      <c r="CD11" s="380"/>
      <c r="CE11" s="380"/>
      <c r="CF11" s="380"/>
      <c r="CG11" s="380"/>
      <c r="CH11" s="380"/>
      <c r="CI11" s="380"/>
      <c r="CJ11" s="380"/>
      <c r="CK11" s="380"/>
      <c r="CL11" s="380"/>
      <c r="CM11" s="380"/>
      <c r="CN11" s="380"/>
      <c r="CO11" s="380"/>
      <c r="CP11" s="380"/>
      <c r="CQ11" s="380"/>
      <c r="CR11" s="380"/>
      <c r="CS11" s="380"/>
      <c r="CT11" s="380"/>
      <c r="CU11" s="380"/>
      <c r="CV11" s="380"/>
      <c r="CW11" s="380"/>
      <c r="CX11" s="380"/>
      <c r="CY11" s="380"/>
      <c r="CZ11" s="380"/>
      <c r="DA11" s="380"/>
      <c r="DB11" s="380"/>
      <c r="DC11" s="380"/>
    </row>
    <row r="12">
      <c r="A12" s="381">
        <f t="shared" si="1"/>
        <v>8</v>
      </c>
      <c r="B12" s="420" t="s">
        <v>458</v>
      </c>
      <c r="C12" s="382" t="s">
        <v>439</v>
      </c>
      <c r="D12" s="382" t="s">
        <v>444</v>
      </c>
      <c r="E12" s="400" t="s">
        <v>459</v>
      </c>
      <c r="F12" s="395" t="s">
        <v>433</v>
      </c>
      <c r="G12" s="421"/>
      <c r="H12" s="421"/>
      <c r="I12" s="421"/>
      <c r="J12" s="422"/>
      <c r="K12" s="388"/>
      <c r="L12" s="423"/>
      <c r="M12" s="424"/>
      <c r="N12" s="425"/>
      <c r="O12" s="409"/>
      <c r="P12" s="402"/>
      <c r="Q12" s="402"/>
      <c r="R12" s="426"/>
      <c r="S12" s="409"/>
      <c r="T12" s="409"/>
      <c r="U12" s="409"/>
      <c r="V12" s="409"/>
      <c r="W12" s="413"/>
      <c r="X12" s="427" t="s">
        <v>460</v>
      </c>
      <c r="Y12" s="428"/>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row>
    <row r="13">
      <c r="A13" s="381">
        <f t="shared" si="1"/>
        <v>9</v>
      </c>
      <c r="B13" s="383" t="s">
        <v>461</v>
      </c>
      <c r="C13" s="382" t="s">
        <v>439</v>
      </c>
      <c r="D13" s="382" t="s">
        <v>444</v>
      </c>
      <c r="E13" s="400" t="s">
        <v>462</v>
      </c>
      <c r="F13" s="395" t="s">
        <v>433</v>
      </c>
      <c r="G13" s="421"/>
      <c r="H13" s="421"/>
      <c r="I13" s="421"/>
      <c r="J13" s="422"/>
      <c r="K13" s="388"/>
      <c r="L13" s="423"/>
      <c r="M13" s="429"/>
      <c r="N13" s="429"/>
      <c r="O13" s="429"/>
      <c r="P13" s="409"/>
      <c r="Q13" s="409"/>
      <c r="R13" s="402"/>
      <c r="S13" s="430"/>
      <c r="T13" s="392"/>
      <c r="U13" s="409"/>
      <c r="V13" s="409"/>
      <c r="W13" s="413"/>
      <c r="X13" s="431" t="s">
        <v>463</v>
      </c>
      <c r="Y13" s="432"/>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0"/>
      <c r="CV13" s="380"/>
      <c r="CW13" s="380"/>
      <c r="CX13" s="380"/>
      <c r="CY13" s="380"/>
      <c r="CZ13" s="380"/>
      <c r="DA13" s="380"/>
      <c r="DB13" s="380"/>
      <c r="DC13" s="380"/>
    </row>
    <row r="14" ht="76.5" customHeight="1">
      <c r="A14" s="381">
        <f t="shared" si="1"/>
        <v>10</v>
      </c>
      <c r="B14" s="420" t="s">
        <v>464</v>
      </c>
      <c r="C14" s="382" t="s">
        <v>439</v>
      </c>
      <c r="D14" s="382" t="s">
        <v>444</v>
      </c>
      <c r="E14" s="400" t="s">
        <v>465</v>
      </c>
      <c r="F14" s="395" t="s">
        <v>433</v>
      </c>
      <c r="G14" s="421"/>
      <c r="H14" s="421"/>
      <c r="I14" s="421"/>
      <c r="J14" s="422"/>
      <c r="K14" s="388"/>
      <c r="L14" s="423"/>
      <c r="M14" s="433"/>
      <c r="N14" s="391"/>
      <c r="O14" s="391"/>
      <c r="P14" s="391"/>
      <c r="Q14" s="409"/>
      <c r="R14" s="416"/>
      <c r="S14" s="409"/>
      <c r="T14" s="409"/>
      <c r="U14" s="425"/>
      <c r="V14" s="425"/>
      <c r="W14" s="434"/>
      <c r="X14" s="399" t="s">
        <v>466</v>
      </c>
      <c r="Y14" s="431"/>
      <c r="Z14" s="380"/>
      <c r="AA14" s="380"/>
      <c r="AB14" s="380"/>
      <c r="AC14" s="380"/>
      <c r="AD14" s="380"/>
      <c r="AE14" s="380"/>
      <c r="AF14" s="380"/>
      <c r="AG14" s="380"/>
      <c r="AH14" s="380"/>
      <c r="AI14" s="380"/>
      <c r="AJ14" s="380"/>
      <c r="AK14" s="380"/>
      <c r="AL14" s="380"/>
      <c r="AM14" s="380"/>
      <c r="AN14" s="380"/>
      <c r="AO14" s="380"/>
      <c r="AP14" s="380"/>
      <c r="AQ14" s="380"/>
      <c r="AR14" s="380"/>
      <c r="AS14" s="380"/>
      <c r="AT14" s="380"/>
      <c r="AU14" s="380"/>
      <c r="AV14" s="380"/>
      <c r="AW14" s="380"/>
      <c r="AX14" s="380"/>
      <c r="AY14" s="380"/>
      <c r="AZ14" s="380"/>
      <c r="BA14" s="380"/>
      <c r="BB14" s="380"/>
      <c r="BC14" s="380"/>
      <c r="BD14" s="380"/>
      <c r="BE14" s="380"/>
      <c r="BF14" s="380"/>
      <c r="BG14" s="380"/>
      <c r="BH14" s="380"/>
      <c r="BI14" s="380"/>
      <c r="BJ14" s="380"/>
      <c r="BK14" s="380"/>
      <c r="BL14" s="380"/>
      <c r="BM14" s="380"/>
      <c r="BN14" s="380"/>
      <c r="BO14" s="380"/>
      <c r="BP14" s="380"/>
      <c r="BQ14" s="380"/>
      <c r="BR14" s="380"/>
      <c r="BS14" s="380"/>
      <c r="BT14" s="380"/>
      <c r="BU14" s="380"/>
      <c r="BV14" s="380"/>
      <c r="BW14" s="380"/>
      <c r="BX14" s="380"/>
      <c r="BY14" s="380"/>
      <c r="BZ14" s="380"/>
      <c r="CA14" s="380"/>
      <c r="CB14" s="380"/>
      <c r="CC14" s="380"/>
      <c r="CD14" s="380"/>
      <c r="CE14" s="380"/>
      <c r="CF14" s="380"/>
      <c r="CG14" s="380"/>
      <c r="CH14" s="380"/>
      <c r="CI14" s="380"/>
      <c r="CJ14" s="380"/>
      <c r="CK14" s="380"/>
      <c r="CL14" s="380"/>
      <c r="CM14" s="380"/>
      <c r="CN14" s="380"/>
      <c r="CO14" s="380"/>
      <c r="CP14" s="380"/>
      <c r="CQ14" s="380"/>
      <c r="CR14" s="380"/>
      <c r="CS14" s="380"/>
      <c r="CT14" s="380"/>
      <c r="CU14" s="380"/>
      <c r="CV14" s="380"/>
      <c r="CW14" s="380"/>
      <c r="CX14" s="380"/>
      <c r="CY14" s="380"/>
      <c r="CZ14" s="380"/>
      <c r="DA14" s="380"/>
      <c r="DB14" s="380"/>
      <c r="DC14" s="380"/>
    </row>
    <row r="15">
      <c r="A15" s="381">
        <f t="shared" si="1"/>
        <v>11</v>
      </c>
      <c r="B15" s="383" t="s">
        <v>467</v>
      </c>
      <c r="C15" s="382" t="s">
        <v>439</v>
      </c>
      <c r="D15" s="382" t="s">
        <v>444</v>
      </c>
      <c r="E15" s="400" t="s">
        <v>468</v>
      </c>
      <c r="F15" s="395" t="s">
        <v>433</v>
      </c>
      <c r="G15" s="421"/>
      <c r="H15" s="421"/>
      <c r="I15" s="421"/>
      <c r="J15" s="422"/>
      <c r="K15" s="388"/>
      <c r="L15" s="423"/>
      <c r="M15" s="429"/>
      <c r="N15" s="435"/>
      <c r="O15" s="435"/>
      <c r="P15" s="409"/>
      <c r="Q15" s="409"/>
      <c r="R15" s="402"/>
      <c r="S15" s="436"/>
      <c r="T15" s="409"/>
      <c r="U15" s="409"/>
      <c r="V15" s="409"/>
      <c r="W15" s="413"/>
      <c r="X15" s="437" t="s">
        <v>469</v>
      </c>
      <c r="Y15" s="417"/>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0"/>
      <c r="AV15" s="380"/>
      <c r="AW15" s="380"/>
      <c r="AX15" s="380"/>
      <c r="AY15" s="380"/>
      <c r="AZ15" s="380"/>
      <c r="BA15" s="380"/>
      <c r="BB15" s="380"/>
      <c r="BC15" s="380"/>
      <c r="BD15" s="380"/>
      <c r="BE15" s="380"/>
      <c r="BF15" s="380"/>
      <c r="BG15" s="380"/>
      <c r="BH15" s="380"/>
      <c r="BI15" s="380"/>
      <c r="BJ15" s="380"/>
      <c r="BK15" s="380"/>
      <c r="BL15" s="380"/>
      <c r="BM15" s="380"/>
      <c r="BN15" s="380"/>
      <c r="BO15" s="380"/>
      <c r="BP15" s="380"/>
      <c r="BQ15" s="380"/>
      <c r="BR15" s="380"/>
      <c r="BS15" s="380"/>
      <c r="BT15" s="380"/>
      <c r="BU15" s="380"/>
      <c r="BV15" s="380"/>
      <c r="BW15" s="380"/>
      <c r="BX15" s="380"/>
      <c r="BY15" s="380"/>
      <c r="BZ15" s="380"/>
      <c r="CA15" s="380"/>
      <c r="CB15" s="380"/>
      <c r="CC15" s="380"/>
      <c r="CD15" s="380"/>
      <c r="CE15" s="380"/>
      <c r="CF15" s="380"/>
      <c r="CG15" s="380"/>
      <c r="CH15" s="380"/>
      <c r="CI15" s="380"/>
      <c r="CJ15" s="380"/>
      <c r="CK15" s="380"/>
      <c r="CL15" s="380"/>
      <c r="CM15" s="380"/>
      <c r="CN15" s="380"/>
      <c r="CO15" s="380"/>
      <c r="CP15" s="380"/>
      <c r="CQ15" s="380"/>
      <c r="CR15" s="380"/>
      <c r="CS15" s="380"/>
      <c r="CT15" s="380"/>
      <c r="CU15" s="380"/>
      <c r="CV15" s="380"/>
      <c r="CW15" s="380"/>
      <c r="CX15" s="380"/>
      <c r="CY15" s="380"/>
      <c r="CZ15" s="380"/>
      <c r="DA15" s="380"/>
      <c r="DB15" s="380"/>
      <c r="DC15" s="380"/>
    </row>
    <row r="16" ht="54.0" customHeight="1">
      <c r="A16" s="381">
        <f t="shared" si="1"/>
        <v>12</v>
      </c>
      <c r="B16" s="383" t="s">
        <v>470</v>
      </c>
      <c r="C16" s="382" t="s">
        <v>439</v>
      </c>
      <c r="D16" s="382" t="s">
        <v>444</v>
      </c>
      <c r="E16" s="400" t="s">
        <v>471</v>
      </c>
      <c r="F16" s="395" t="s">
        <v>433</v>
      </c>
      <c r="G16" s="421"/>
      <c r="H16" s="421"/>
      <c r="I16" s="421"/>
      <c r="J16" s="422"/>
      <c r="K16" s="388"/>
      <c r="L16" s="423"/>
      <c r="M16" s="429"/>
      <c r="N16" s="429"/>
      <c r="O16" s="391"/>
      <c r="P16" s="402"/>
      <c r="Q16" s="410"/>
      <c r="R16" s="435"/>
      <c r="S16" s="409"/>
      <c r="T16" s="438"/>
      <c r="U16" s="411"/>
      <c r="V16" s="409"/>
      <c r="W16" s="413"/>
      <c r="X16" s="382" t="s">
        <v>472</v>
      </c>
      <c r="Y16" s="417"/>
      <c r="Z16" s="380"/>
      <c r="AA16" s="380"/>
      <c r="AB16" s="380"/>
      <c r="AC16" s="380"/>
      <c r="AD16" s="380"/>
      <c r="AE16" s="380"/>
      <c r="AF16" s="380"/>
      <c r="AG16" s="380"/>
      <c r="AH16" s="380"/>
      <c r="AI16" s="380"/>
      <c r="AJ16" s="380"/>
      <c r="AK16" s="380"/>
      <c r="AL16" s="380"/>
      <c r="AM16" s="380"/>
      <c r="AN16" s="380"/>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c r="BW16" s="380"/>
      <c r="BX16" s="380"/>
      <c r="BY16" s="380"/>
      <c r="BZ16" s="380"/>
      <c r="CA16" s="380"/>
      <c r="CB16" s="380"/>
      <c r="CC16" s="380"/>
      <c r="CD16" s="380"/>
      <c r="CE16" s="380"/>
      <c r="CF16" s="380"/>
      <c r="CG16" s="380"/>
      <c r="CH16" s="380"/>
      <c r="CI16" s="380"/>
      <c r="CJ16" s="380"/>
      <c r="CK16" s="380"/>
      <c r="CL16" s="380"/>
      <c r="CM16" s="380"/>
      <c r="CN16" s="380"/>
      <c r="CO16" s="380"/>
      <c r="CP16" s="380"/>
      <c r="CQ16" s="380"/>
      <c r="CR16" s="380"/>
      <c r="CS16" s="380"/>
      <c r="CT16" s="380"/>
      <c r="CU16" s="380"/>
      <c r="CV16" s="380"/>
      <c r="CW16" s="380"/>
      <c r="CX16" s="380"/>
      <c r="CY16" s="380"/>
      <c r="CZ16" s="380"/>
      <c r="DA16" s="380"/>
      <c r="DB16" s="380"/>
      <c r="DC16" s="380"/>
    </row>
    <row r="17" ht="87.0" customHeight="1">
      <c r="A17" s="381">
        <f t="shared" si="1"/>
        <v>13</v>
      </c>
      <c r="B17" s="383" t="s">
        <v>473</v>
      </c>
      <c r="C17" s="382" t="s">
        <v>439</v>
      </c>
      <c r="D17" s="382" t="s">
        <v>444</v>
      </c>
      <c r="E17" s="400" t="s">
        <v>474</v>
      </c>
      <c r="F17" s="395" t="s">
        <v>433</v>
      </c>
      <c r="G17" s="421"/>
      <c r="H17" s="421"/>
      <c r="I17" s="421"/>
      <c r="J17" s="422"/>
      <c r="K17" s="439"/>
      <c r="L17" s="423"/>
      <c r="M17" s="429"/>
      <c r="N17" s="429"/>
      <c r="O17" s="429"/>
      <c r="P17" s="429"/>
      <c r="Q17" s="429"/>
      <c r="R17" s="440"/>
      <c r="S17" s="441"/>
      <c r="T17" s="441"/>
      <c r="U17" s="409"/>
      <c r="V17" s="409"/>
      <c r="W17" s="413"/>
      <c r="X17" s="431" t="s">
        <v>475</v>
      </c>
      <c r="Y17" s="432"/>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0"/>
      <c r="AV17" s="380"/>
      <c r="AW17" s="380"/>
      <c r="AX17" s="380"/>
      <c r="AY17" s="380"/>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c r="BW17" s="380"/>
      <c r="BX17" s="380"/>
      <c r="BY17" s="380"/>
      <c r="BZ17" s="380"/>
      <c r="CA17" s="380"/>
      <c r="CB17" s="380"/>
      <c r="CC17" s="380"/>
      <c r="CD17" s="380"/>
      <c r="CE17" s="380"/>
      <c r="CF17" s="380"/>
      <c r="CG17" s="380"/>
      <c r="CH17" s="380"/>
      <c r="CI17" s="380"/>
      <c r="CJ17" s="380"/>
      <c r="CK17" s="380"/>
      <c r="CL17" s="380"/>
      <c r="CM17" s="380"/>
      <c r="CN17" s="380"/>
      <c r="CO17" s="380"/>
      <c r="CP17" s="380"/>
      <c r="CQ17" s="380"/>
      <c r="CR17" s="380"/>
      <c r="CS17" s="380"/>
      <c r="CT17" s="380"/>
      <c r="CU17" s="380"/>
      <c r="CV17" s="380"/>
      <c r="CW17" s="380"/>
      <c r="CX17" s="380"/>
      <c r="CY17" s="380"/>
      <c r="CZ17" s="380"/>
      <c r="DA17" s="380"/>
      <c r="DB17" s="380"/>
      <c r="DC17" s="380"/>
    </row>
    <row r="18" ht="54.0" customHeight="1">
      <c r="A18" s="381">
        <f t="shared" si="1"/>
        <v>14</v>
      </c>
      <c r="B18" s="420" t="s">
        <v>476</v>
      </c>
      <c r="C18" s="382" t="s">
        <v>439</v>
      </c>
      <c r="D18" s="382" t="s">
        <v>444</v>
      </c>
      <c r="E18" s="400" t="s">
        <v>477</v>
      </c>
      <c r="F18" s="395" t="s">
        <v>433</v>
      </c>
      <c r="G18" s="421"/>
      <c r="H18" s="421"/>
      <c r="I18" s="421"/>
      <c r="J18" s="422"/>
      <c r="K18" s="439"/>
      <c r="L18" s="423"/>
      <c r="M18" s="429"/>
      <c r="N18" s="429"/>
      <c r="O18" s="429"/>
      <c r="P18" s="425"/>
      <c r="Q18" s="409"/>
      <c r="R18" s="409"/>
      <c r="S18" s="440"/>
      <c r="T18" s="432"/>
      <c r="U18" s="432"/>
      <c r="V18" s="409"/>
      <c r="W18" s="413"/>
      <c r="X18" s="442" t="s">
        <v>478</v>
      </c>
      <c r="Y18" s="443"/>
      <c r="Z18" s="380"/>
      <c r="AA18" s="380"/>
      <c r="AB18" s="380"/>
      <c r="AC18" s="380"/>
      <c r="AD18" s="380"/>
      <c r="AE18" s="380"/>
      <c r="AF18" s="380"/>
      <c r="AG18" s="380"/>
      <c r="AH18" s="380"/>
      <c r="AI18" s="380"/>
      <c r="AJ18" s="380"/>
      <c r="AK18" s="380"/>
      <c r="AL18" s="380"/>
      <c r="AM18" s="380"/>
      <c r="AN18" s="380"/>
      <c r="AO18" s="380"/>
      <c r="AP18" s="380"/>
      <c r="AQ18" s="380"/>
      <c r="AR18" s="380"/>
      <c r="AS18" s="380"/>
      <c r="AT18" s="380"/>
      <c r="AU18" s="380"/>
      <c r="AV18" s="380"/>
      <c r="AW18" s="380"/>
      <c r="AX18" s="380"/>
      <c r="AY18" s="380"/>
      <c r="AZ18" s="380"/>
      <c r="BA18" s="380"/>
      <c r="BB18" s="380"/>
      <c r="BC18" s="380"/>
      <c r="BD18" s="380"/>
      <c r="BE18" s="380"/>
      <c r="BF18" s="380"/>
      <c r="BG18" s="380"/>
      <c r="BH18" s="380"/>
      <c r="BI18" s="380"/>
      <c r="BJ18" s="380"/>
      <c r="BK18" s="380"/>
      <c r="BL18" s="380"/>
      <c r="BM18" s="380"/>
      <c r="BN18" s="380"/>
      <c r="BO18" s="380"/>
      <c r="BP18" s="380"/>
      <c r="BQ18" s="380"/>
      <c r="BR18" s="380"/>
      <c r="BS18" s="380"/>
      <c r="BT18" s="380"/>
      <c r="BU18" s="380"/>
      <c r="BV18" s="380"/>
      <c r="BW18" s="380"/>
      <c r="BX18" s="380"/>
      <c r="BY18" s="380"/>
      <c r="BZ18" s="380"/>
      <c r="CA18" s="380"/>
      <c r="CB18" s="380"/>
      <c r="CC18" s="380"/>
      <c r="CD18" s="380"/>
      <c r="CE18" s="380"/>
      <c r="CF18" s="380"/>
      <c r="CG18" s="380"/>
      <c r="CH18" s="380"/>
      <c r="CI18" s="380"/>
      <c r="CJ18" s="380"/>
      <c r="CK18" s="380"/>
      <c r="CL18" s="380"/>
      <c r="CM18" s="380"/>
      <c r="CN18" s="380"/>
      <c r="CO18" s="380"/>
      <c r="CP18" s="380"/>
      <c r="CQ18" s="380"/>
      <c r="CR18" s="380"/>
      <c r="CS18" s="380"/>
      <c r="CT18" s="380"/>
      <c r="CU18" s="380"/>
      <c r="CV18" s="380"/>
      <c r="CW18" s="380"/>
      <c r="CX18" s="380"/>
      <c r="CY18" s="380"/>
      <c r="CZ18" s="380"/>
      <c r="DA18" s="380"/>
      <c r="DB18" s="380"/>
      <c r="DC18" s="380"/>
    </row>
    <row r="19">
      <c r="A19" s="381">
        <f t="shared" si="1"/>
        <v>15</v>
      </c>
      <c r="B19" s="444" t="s">
        <v>479</v>
      </c>
      <c r="C19" s="382" t="s">
        <v>439</v>
      </c>
      <c r="D19" s="382" t="s">
        <v>444</v>
      </c>
      <c r="E19" s="400" t="s">
        <v>480</v>
      </c>
      <c r="F19" s="395" t="s">
        <v>433</v>
      </c>
      <c r="G19" s="421"/>
      <c r="H19" s="421"/>
      <c r="I19" s="421"/>
      <c r="J19" s="422"/>
      <c r="K19" s="388"/>
      <c r="L19" s="423"/>
      <c r="M19" s="429"/>
      <c r="N19" s="429"/>
      <c r="O19" s="429"/>
      <c r="P19" s="409"/>
      <c r="Q19" s="402"/>
      <c r="R19" s="445"/>
      <c r="S19" s="410"/>
      <c r="T19" s="409"/>
      <c r="U19" s="432"/>
      <c r="V19" s="409"/>
      <c r="W19" s="413"/>
      <c r="X19" s="446" t="s">
        <v>481</v>
      </c>
      <c r="Y19" s="432"/>
      <c r="Z19" s="380"/>
      <c r="AA19" s="380"/>
      <c r="AB19" s="380"/>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0"/>
      <c r="BM19" s="380"/>
      <c r="BN19" s="380"/>
      <c r="BO19" s="380"/>
      <c r="BP19" s="380"/>
      <c r="BQ19" s="380"/>
      <c r="BR19" s="380"/>
      <c r="BS19" s="380"/>
      <c r="BT19" s="380"/>
      <c r="BU19" s="380"/>
      <c r="BV19" s="380"/>
      <c r="BW19" s="380"/>
      <c r="BX19" s="380"/>
      <c r="BY19" s="380"/>
      <c r="BZ19" s="380"/>
      <c r="CA19" s="380"/>
      <c r="CB19" s="380"/>
      <c r="CC19" s="380"/>
      <c r="CD19" s="380"/>
      <c r="CE19" s="380"/>
      <c r="CF19" s="380"/>
      <c r="CG19" s="380"/>
      <c r="CH19" s="380"/>
      <c r="CI19" s="380"/>
      <c r="CJ19" s="380"/>
      <c r="CK19" s="380"/>
      <c r="CL19" s="380"/>
      <c r="CM19" s="380"/>
      <c r="CN19" s="380"/>
      <c r="CO19" s="380"/>
      <c r="CP19" s="380"/>
      <c r="CQ19" s="380"/>
      <c r="CR19" s="380"/>
      <c r="CS19" s="380"/>
      <c r="CT19" s="380"/>
      <c r="CU19" s="380"/>
      <c r="CV19" s="380"/>
      <c r="CW19" s="380"/>
      <c r="CX19" s="380"/>
      <c r="CY19" s="380"/>
      <c r="CZ19" s="380"/>
      <c r="DA19" s="380"/>
      <c r="DB19" s="380"/>
      <c r="DC19" s="380"/>
    </row>
    <row r="20" ht="54.0" customHeight="1">
      <c r="A20" s="447">
        <v>16.0</v>
      </c>
      <c r="B20" s="444" t="s">
        <v>482</v>
      </c>
      <c r="C20" s="448" t="s">
        <v>483</v>
      </c>
      <c r="D20" s="448" t="s">
        <v>484</v>
      </c>
      <c r="E20" s="449" t="s">
        <v>485</v>
      </c>
      <c r="F20" s="450" t="s">
        <v>433</v>
      </c>
      <c r="G20" s="421"/>
      <c r="H20" s="421"/>
      <c r="I20" s="421"/>
      <c r="J20" s="422"/>
      <c r="K20" s="388"/>
      <c r="L20" s="423"/>
      <c r="M20" s="429"/>
      <c r="N20" s="429"/>
      <c r="O20" s="429"/>
      <c r="P20" s="429"/>
      <c r="Q20" s="445"/>
      <c r="R20" s="445"/>
      <c r="S20" s="451"/>
      <c r="T20" s="429"/>
      <c r="U20" s="452"/>
      <c r="V20" s="429"/>
      <c r="W20" s="453"/>
      <c r="X20" s="437" t="s">
        <v>486</v>
      </c>
      <c r="Y20" s="432"/>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380"/>
      <c r="CQ20" s="380"/>
      <c r="CR20" s="380"/>
      <c r="CS20" s="380"/>
      <c r="CT20" s="380"/>
      <c r="CU20" s="380"/>
      <c r="CV20" s="380"/>
      <c r="CW20" s="380"/>
      <c r="CX20" s="380"/>
      <c r="CY20" s="380"/>
      <c r="CZ20" s="380"/>
      <c r="DA20" s="380"/>
      <c r="DB20" s="380"/>
      <c r="DC20" s="380"/>
    </row>
    <row r="21">
      <c r="A21" s="454" t="s">
        <v>487</v>
      </c>
      <c r="B21" s="3"/>
      <c r="C21" s="3"/>
      <c r="D21" s="3"/>
      <c r="E21" s="3"/>
      <c r="F21" s="3"/>
      <c r="G21" s="3"/>
      <c r="H21" s="3"/>
      <c r="I21" s="3"/>
      <c r="J21" s="3"/>
      <c r="K21" s="3"/>
      <c r="L21" s="3"/>
      <c r="M21" s="3"/>
      <c r="N21" s="3"/>
      <c r="O21" s="3"/>
      <c r="P21" s="3"/>
      <c r="Q21" s="3"/>
      <c r="R21" s="3"/>
      <c r="S21" s="3"/>
      <c r="T21" s="3"/>
      <c r="U21" s="3"/>
      <c r="V21" s="3"/>
      <c r="W21" s="4"/>
      <c r="X21" s="405"/>
      <c r="Y21" s="383"/>
      <c r="Z21" s="380"/>
      <c r="AA21" s="380"/>
      <c r="AB21" s="380"/>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380"/>
      <c r="AZ21" s="380"/>
      <c r="BA21" s="380"/>
      <c r="BB21" s="380"/>
      <c r="BC21" s="380"/>
      <c r="BD21" s="380"/>
      <c r="BE21" s="380"/>
      <c r="BF21" s="380"/>
      <c r="BG21" s="380"/>
      <c r="BH21" s="380"/>
      <c r="BI21" s="380"/>
      <c r="BJ21" s="380"/>
      <c r="BK21" s="380"/>
      <c r="BL21" s="380"/>
      <c r="BM21" s="380"/>
      <c r="BN21" s="380"/>
      <c r="BO21" s="380"/>
      <c r="BP21" s="380"/>
      <c r="BQ21" s="380"/>
      <c r="BR21" s="380"/>
      <c r="BS21" s="380"/>
      <c r="BT21" s="380"/>
      <c r="BU21" s="380"/>
      <c r="BV21" s="380"/>
      <c r="BW21" s="380"/>
      <c r="BX21" s="380"/>
      <c r="BY21" s="380"/>
      <c r="BZ21" s="380"/>
      <c r="CA21" s="380"/>
      <c r="CB21" s="380"/>
      <c r="CC21" s="380"/>
      <c r="CD21" s="380"/>
      <c r="CE21" s="380"/>
      <c r="CF21" s="380"/>
      <c r="CG21" s="380"/>
      <c r="CH21" s="380"/>
      <c r="CI21" s="380"/>
      <c r="CJ21" s="380"/>
      <c r="CK21" s="380"/>
      <c r="CL21" s="380"/>
      <c r="CM21" s="380"/>
      <c r="CN21" s="380"/>
      <c r="CO21" s="380"/>
      <c r="CP21" s="380"/>
      <c r="CQ21" s="380"/>
      <c r="CR21" s="380"/>
      <c r="CS21" s="380"/>
      <c r="CT21" s="380"/>
      <c r="CU21" s="380"/>
      <c r="CV21" s="380"/>
      <c r="CW21" s="380"/>
      <c r="CX21" s="380"/>
      <c r="CY21" s="380"/>
      <c r="CZ21" s="380"/>
      <c r="DA21" s="380"/>
      <c r="DB21" s="380"/>
      <c r="DC21" s="380"/>
    </row>
    <row r="22">
      <c r="A22" s="455">
        <f>+A20+1</f>
        <v>17</v>
      </c>
      <c r="B22" s="394" t="s">
        <v>488</v>
      </c>
      <c r="C22" s="456" t="s">
        <v>489</v>
      </c>
      <c r="D22" s="456" t="s">
        <v>490</v>
      </c>
      <c r="E22" s="457" t="s">
        <v>491</v>
      </c>
      <c r="F22" s="458"/>
      <c r="G22" s="455"/>
      <c r="H22" s="455"/>
      <c r="I22" s="455" t="s">
        <v>433</v>
      </c>
      <c r="J22" s="459"/>
      <c r="K22" s="460"/>
      <c r="L22" s="461"/>
      <c r="M22" s="462"/>
      <c r="N22" s="463"/>
      <c r="O22" s="463"/>
      <c r="P22" s="464"/>
      <c r="Q22" s="462"/>
      <c r="R22" s="462"/>
      <c r="S22" s="465"/>
      <c r="T22" s="466"/>
      <c r="U22" s="467"/>
      <c r="V22" s="467"/>
      <c r="W22" s="468"/>
      <c r="X22" s="382" t="s">
        <v>492</v>
      </c>
      <c r="Y22" s="383"/>
      <c r="Z22" s="380"/>
      <c r="AA22" s="380"/>
      <c r="AB22" s="380"/>
      <c r="AC22" s="380"/>
      <c r="AD22" s="380"/>
      <c r="AE22" s="380"/>
      <c r="AF22" s="380"/>
      <c r="AG22" s="380"/>
      <c r="AH22" s="380"/>
      <c r="AI22" s="380"/>
      <c r="AJ22" s="380"/>
      <c r="AK22" s="380"/>
      <c r="AL22" s="380"/>
      <c r="AM22" s="380"/>
      <c r="AN22" s="380"/>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0"/>
      <c r="BM22" s="380"/>
      <c r="BN22" s="380"/>
      <c r="BO22" s="380"/>
      <c r="BP22" s="380"/>
      <c r="BQ22" s="380"/>
      <c r="BR22" s="380"/>
      <c r="BS22" s="380"/>
      <c r="BT22" s="380"/>
      <c r="BU22" s="380"/>
      <c r="BV22" s="380"/>
      <c r="BW22" s="380"/>
      <c r="BX22" s="380"/>
      <c r="BY22" s="380"/>
      <c r="BZ22" s="380"/>
      <c r="CA22" s="380"/>
      <c r="CB22" s="380"/>
      <c r="CC22" s="380"/>
      <c r="CD22" s="380"/>
      <c r="CE22" s="380"/>
      <c r="CF22" s="380"/>
      <c r="CG22" s="380"/>
      <c r="CH22" s="380"/>
      <c r="CI22" s="380"/>
      <c r="CJ22" s="380"/>
      <c r="CK22" s="380"/>
      <c r="CL22" s="380"/>
      <c r="CM22" s="380"/>
      <c r="CN22" s="380"/>
      <c r="CO22" s="380"/>
      <c r="CP22" s="380"/>
      <c r="CQ22" s="380"/>
      <c r="CR22" s="380"/>
      <c r="CS22" s="380"/>
      <c r="CT22" s="380"/>
      <c r="CU22" s="380"/>
      <c r="CV22" s="380"/>
      <c r="CW22" s="380"/>
      <c r="CX22" s="380"/>
      <c r="CY22" s="380"/>
      <c r="CZ22" s="380"/>
      <c r="DA22" s="380"/>
      <c r="DB22" s="380"/>
      <c r="DC22" s="380"/>
    </row>
    <row r="23">
      <c r="A23" s="455">
        <f t="shared" ref="A23:A24" si="2">+A22+1</f>
        <v>18</v>
      </c>
      <c r="B23" s="444" t="s">
        <v>493</v>
      </c>
      <c r="C23" s="444" t="s">
        <v>489</v>
      </c>
      <c r="D23" s="444" t="s">
        <v>494</v>
      </c>
      <c r="E23" s="449" t="s">
        <v>495</v>
      </c>
      <c r="F23" s="458"/>
      <c r="G23" s="469"/>
      <c r="H23" s="469"/>
      <c r="I23" s="469" t="s">
        <v>433</v>
      </c>
      <c r="J23" s="470"/>
      <c r="K23" s="471"/>
      <c r="L23" s="472"/>
      <c r="M23" s="467"/>
      <c r="N23" s="467"/>
      <c r="O23" s="467"/>
      <c r="P23" s="467"/>
      <c r="Q23" s="467"/>
      <c r="R23" s="473"/>
      <c r="S23" s="474"/>
      <c r="T23" s="467"/>
      <c r="U23" s="467"/>
      <c r="V23" s="467"/>
      <c r="W23" s="468"/>
      <c r="X23" s="382"/>
      <c r="Y23" s="448"/>
      <c r="Z23" s="380"/>
      <c r="AA23" s="380"/>
      <c r="AB23" s="380"/>
      <c r="AC23" s="380"/>
      <c r="AD23" s="380"/>
      <c r="AE23" s="380"/>
      <c r="AF23" s="380"/>
      <c r="AG23" s="380"/>
      <c r="AH23" s="380"/>
      <c r="AI23" s="380"/>
      <c r="AJ23" s="380"/>
      <c r="AK23" s="380"/>
      <c r="AL23" s="380"/>
      <c r="AM23" s="380"/>
      <c r="AN23" s="380"/>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0"/>
      <c r="BM23" s="380"/>
      <c r="BN23" s="380"/>
      <c r="BO23" s="380"/>
      <c r="BP23" s="380"/>
      <c r="BQ23" s="380"/>
      <c r="BR23" s="380"/>
      <c r="BS23" s="380"/>
      <c r="BT23" s="380"/>
      <c r="BU23" s="380"/>
      <c r="BV23" s="380"/>
      <c r="BW23" s="380"/>
      <c r="BX23" s="380"/>
      <c r="BY23" s="380"/>
      <c r="BZ23" s="380"/>
      <c r="CA23" s="380"/>
      <c r="CB23" s="380"/>
      <c r="CC23" s="380"/>
      <c r="CD23" s="380"/>
      <c r="CE23" s="380"/>
      <c r="CF23" s="380"/>
      <c r="CG23" s="380"/>
      <c r="CH23" s="380"/>
      <c r="CI23" s="380"/>
      <c r="CJ23" s="380"/>
      <c r="CK23" s="380"/>
      <c r="CL23" s="380"/>
      <c r="CM23" s="380"/>
      <c r="CN23" s="380"/>
      <c r="CO23" s="380"/>
      <c r="CP23" s="380"/>
      <c r="CQ23" s="380"/>
      <c r="CR23" s="380"/>
      <c r="CS23" s="380"/>
      <c r="CT23" s="380"/>
      <c r="CU23" s="380"/>
      <c r="CV23" s="380"/>
      <c r="CW23" s="380"/>
      <c r="CX23" s="380"/>
      <c r="CY23" s="380"/>
      <c r="CZ23" s="380"/>
      <c r="DA23" s="380"/>
      <c r="DB23" s="380"/>
      <c r="DC23" s="380"/>
    </row>
    <row r="24">
      <c r="A24" s="455">
        <f t="shared" si="2"/>
        <v>19</v>
      </c>
      <c r="B24" s="475" t="s">
        <v>496</v>
      </c>
      <c r="C24" s="444" t="s">
        <v>489</v>
      </c>
      <c r="D24" s="444" t="s">
        <v>497</v>
      </c>
      <c r="E24" s="449" t="s">
        <v>495</v>
      </c>
      <c r="F24" s="469"/>
      <c r="G24" s="469"/>
      <c r="H24" s="469"/>
      <c r="I24" s="469" t="s">
        <v>433</v>
      </c>
      <c r="J24" s="470"/>
      <c r="K24" s="476"/>
      <c r="L24" s="477"/>
      <c r="M24" s="390"/>
      <c r="N24" s="391"/>
      <c r="O24" s="391"/>
      <c r="P24" s="390"/>
      <c r="Q24" s="467"/>
      <c r="R24" s="467"/>
      <c r="S24" s="467"/>
      <c r="T24" s="467"/>
      <c r="U24" s="467"/>
      <c r="V24" s="467"/>
      <c r="W24" s="398"/>
      <c r="X24" s="399" t="s">
        <v>498</v>
      </c>
      <c r="Y24" s="383"/>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0"/>
      <c r="BR24" s="380"/>
      <c r="BS24" s="380"/>
      <c r="BT24" s="380"/>
      <c r="BU24" s="380"/>
      <c r="BV24" s="478"/>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c r="CV24" s="479"/>
      <c r="CW24" s="479"/>
      <c r="CX24" s="479"/>
      <c r="CY24" s="479"/>
      <c r="CZ24" s="479"/>
      <c r="DA24" s="479"/>
      <c r="DB24" s="479"/>
      <c r="DC24" s="479"/>
    </row>
    <row r="25">
      <c r="A25" s="480" t="s">
        <v>499</v>
      </c>
      <c r="B25" s="3"/>
      <c r="C25" s="3"/>
      <c r="D25" s="3"/>
      <c r="E25" s="3"/>
      <c r="F25" s="3"/>
      <c r="G25" s="3"/>
      <c r="H25" s="3"/>
      <c r="I25" s="3"/>
      <c r="J25" s="3"/>
      <c r="K25" s="3"/>
      <c r="L25" s="3"/>
      <c r="M25" s="3"/>
      <c r="N25" s="3"/>
      <c r="O25" s="3"/>
      <c r="P25" s="3"/>
      <c r="Q25" s="3"/>
      <c r="R25" s="3"/>
      <c r="S25" s="3"/>
      <c r="T25" s="3"/>
      <c r="U25" s="3"/>
      <c r="V25" s="3"/>
      <c r="W25" s="4"/>
      <c r="X25" s="481"/>
      <c r="Y25" s="456"/>
      <c r="Z25" s="380"/>
      <c r="AA25" s="380"/>
      <c r="AB25" s="380"/>
      <c r="AC25" s="380"/>
      <c r="AD25" s="380"/>
      <c r="AE25" s="380"/>
      <c r="AF25" s="380"/>
      <c r="AG25" s="380"/>
      <c r="AH25" s="380"/>
      <c r="AI25" s="380"/>
      <c r="AJ25" s="380"/>
      <c r="AK25" s="380"/>
      <c r="AL25" s="380"/>
      <c r="AM25" s="380"/>
      <c r="AN25" s="380"/>
      <c r="AO25" s="380"/>
      <c r="AP25" s="380"/>
      <c r="AQ25" s="380"/>
      <c r="AR25" s="380"/>
      <c r="AS25" s="380"/>
      <c r="AT25" s="380"/>
      <c r="AU25" s="380"/>
      <c r="AV25" s="380"/>
      <c r="AW25" s="380"/>
      <c r="AX25" s="380"/>
      <c r="AY25" s="380"/>
      <c r="AZ25" s="380"/>
      <c r="BA25" s="380"/>
      <c r="BB25" s="380"/>
      <c r="BC25" s="380"/>
      <c r="BD25" s="380"/>
      <c r="BE25" s="380"/>
      <c r="BF25" s="380"/>
      <c r="BG25" s="380"/>
      <c r="BH25" s="380"/>
      <c r="BI25" s="380"/>
      <c r="BJ25" s="380"/>
      <c r="BK25" s="380"/>
      <c r="BL25" s="380"/>
      <c r="BM25" s="380"/>
      <c r="BN25" s="380"/>
      <c r="BO25" s="380"/>
      <c r="BP25" s="380"/>
      <c r="BQ25" s="380"/>
      <c r="BR25" s="380"/>
      <c r="BS25" s="380"/>
      <c r="BT25" s="380"/>
      <c r="BU25" s="380"/>
      <c r="BV25" s="380"/>
      <c r="BW25" s="380"/>
      <c r="BX25" s="380"/>
      <c r="BY25" s="380"/>
      <c r="BZ25" s="380"/>
      <c r="CA25" s="380"/>
      <c r="CB25" s="380"/>
      <c r="CC25" s="380"/>
      <c r="CD25" s="380"/>
      <c r="CE25" s="380"/>
      <c r="CF25" s="380"/>
      <c r="CG25" s="380"/>
      <c r="CH25" s="380"/>
      <c r="CI25" s="380"/>
      <c r="CJ25" s="380"/>
      <c r="CK25" s="380"/>
      <c r="CL25" s="380"/>
      <c r="CM25" s="380"/>
      <c r="CN25" s="380"/>
      <c r="CO25" s="380"/>
      <c r="CP25" s="380"/>
      <c r="CQ25" s="380"/>
      <c r="CR25" s="380"/>
      <c r="CS25" s="380"/>
      <c r="CT25" s="380"/>
      <c r="CU25" s="380"/>
      <c r="CV25" s="380"/>
      <c r="CW25" s="380"/>
      <c r="CX25" s="380"/>
      <c r="CY25" s="380"/>
      <c r="CZ25" s="380"/>
      <c r="DA25" s="380"/>
      <c r="DB25" s="380"/>
      <c r="DC25" s="380"/>
    </row>
    <row r="26">
      <c r="A26" s="455">
        <f>+A24+1</f>
        <v>20</v>
      </c>
      <c r="B26" s="394" t="s">
        <v>500</v>
      </c>
      <c r="C26" s="456" t="s">
        <v>501</v>
      </c>
      <c r="D26" s="482" t="s">
        <v>502</v>
      </c>
      <c r="E26" s="483" t="s">
        <v>503</v>
      </c>
      <c r="F26" s="458"/>
      <c r="G26" s="455" t="s">
        <v>433</v>
      </c>
      <c r="H26" s="455"/>
      <c r="I26" s="455"/>
      <c r="J26" s="459" t="s">
        <v>433</v>
      </c>
      <c r="K26" s="484"/>
      <c r="L26" s="485"/>
      <c r="M26" s="390"/>
      <c r="N26" s="390"/>
      <c r="O26" s="390"/>
      <c r="P26" s="402"/>
      <c r="Q26" s="390"/>
      <c r="R26" s="390"/>
      <c r="S26" s="390"/>
      <c r="T26" s="397"/>
      <c r="U26" s="390"/>
      <c r="V26" s="390"/>
      <c r="W26" s="398"/>
      <c r="X26" s="382" t="s">
        <v>504</v>
      </c>
      <c r="Y26" s="382"/>
      <c r="Z26" s="380"/>
      <c r="AA26" s="380"/>
      <c r="AB26" s="380"/>
      <c r="AC26" s="380"/>
      <c r="AD26" s="380"/>
      <c r="AE26" s="380"/>
      <c r="AF26" s="380"/>
      <c r="AG26" s="380"/>
      <c r="AH26" s="380"/>
      <c r="AI26" s="380"/>
      <c r="AJ26" s="380"/>
      <c r="AK26" s="380"/>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0"/>
      <c r="BR26" s="380"/>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0"/>
      <c r="CY26" s="380"/>
      <c r="CZ26" s="380"/>
      <c r="DA26" s="380"/>
      <c r="DB26" s="380"/>
      <c r="DC26" s="380"/>
    </row>
    <row r="27">
      <c r="A27" s="469">
        <f t="shared" ref="A27:A48" si="3">+A26+1</f>
        <v>21</v>
      </c>
      <c r="B27" s="448" t="s">
        <v>505</v>
      </c>
      <c r="C27" s="444" t="s">
        <v>506</v>
      </c>
      <c r="D27" s="486" t="s">
        <v>507</v>
      </c>
      <c r="E27" s="449" t="s">
        <v>508</v>
      </c>
      <c r="F27" s="450"/>
      <c r="G27" s="469"/>
      <c r="H27" s="469" t="s">
        <v>433</v>
      </c>
      <c r="I27" s="469"/>
      <c r="J27" s="470" t="s">
        <v>433</v>
      </c>
      <c r="K27" s="487"/>
      <c r="L27" s="488"/>
      <c r="M27" s="390"/>
      <c r="N27" s="390"/>
      <c r="O27" s="391"/>
      <c r="P27" s="391"/>
      <c r="Q27" s="390"/>
      <c r="R27" s="391"/>
      <c r="S27" s="474"/>
      <c r="T27" s="390"/>
      <c r="U27" s="397"/>
      <c r="V27" s="397"/>
      <c r="W27" s="468"/>
      <c r="X27" s="382" t="s">
        <v>509</v>
      </c>
      <c r="Y27" s="383"/>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0"/>
      <c r="BG27" s="380"/>
      <c r="BH27" s="380"/>
      <c r="BI27" s="380"/>
      <c r="BJ27" s="380"/>
      <c r="BK27" s="380"/>
      <c r="BL27" s="380"/>
      <c r="BM27" s="380"/>
      <c r="BN27" s="380"/>
      <c r="BO27" s="380"/>
      <c r="BP27" s="380"/>
      <c r="BQ27" s="380"/>
      <c r="BR27" s="380"/>
      <c r="BS27" s="380"/>
      <c r="BT27" s="380"/>
      <c r="BU27" s="380"/>
      <c r="BV27" s="380"/>
      <c r="BW27" s="380"/>
      <c r="BX27" s="380"/>
      <c r="BY27" s="380"/>
      <c r="BZ27" s="380"/>
      <c r="CA27" s="380"/>
      <c r="CB27" s="380"/>
      <c r="CC27" s="380"/>
      <c r="CD27" s="380"/>
      <c r="CE27" s="380"/>
      <c r="CF27" s="380"/>
      <c r="CG27" s="380"/>
      <c r="CH27" s="380"/>
      <c r="CI27" s="380"/>
      <c r="CJ27" s="380"/>
      <c r="CK27" s="380"/>
      <c r="CL27" s="380"/>
      <c r="CM27" s="380"/>
      <c r="CN27" s="380"/>
      <c r="CO27" s="380"/>
      <c r="CP27" s="380"/>
      <c r="CQ27" s="380"/>
      <c r="CR27" s="380"/>
      <c r="CS27" s="380"/>
      <c r="CT27" s="380"/>
      <c r="CU27" s="380"/>
      <c r="CV27" s="380"/>
      <c r="CW27" s="380"/>
      <c r="CX27" s="380"/>
      <c r="CY27" s="380"/>
      <c r="CZ27" s="380"/>
      <c r="DA27" s="380"/>
      <c r="DB27" s="380"/>
      <c r="DC27" s="380"/>
    </row>
    <row r="28">
      <c r="A28" s="381">
        <f t="shared" si="3"/>
        <v>22</v>
      </c>
      <c r="B28" s="383" t="s">
        <v>510</v>
      </c>
      <c r="C28" s="383" t="s">
        <v>511</v>
      </c>
      <c r="D28" s="489" t="s">
        <v>512</v>
      </c>
      <c r="E28" s="384" t="s">
        <v>513</v>
      </c>
      <c r="F28" s="450"/>
      <c r="G28" s="381"/>
      <c r="H28" s="381" t="s">
        <v>433</v>
      </c>
      <c r="I28" s="381"/>
      <c r="J28" s="381" t="s">
        <v>433</v>
      </c>
      <c r="K28" s="487"/>
      <c r="L28" s="488"/>
      <c r="M28" s="390"/>
      <c r="N28" s="390"/>
      <c r="O28" s="390"/>
      <c r="P28" s="390"/>
      <c r="Q28" s="390"/>
      <c r="R28" s="490"/>
      <c r="S28" s="397"/>
      <c r="T28" s="390"/>
      <c r="U28" s="390"/>
      <c r="V28" s="390"/>
      <c r="W28" s="468"/>
      <c r="X28" s="382" t="s">
        <v>514</v>
      </c>
      <c r="Y28" s="448"/>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c r="BW28" s="380"/>
      <c r="BX28" s="380"/>
      <c r="BY28" s="380"/>
      <c r="BZ28" s="380"/>
      <c r="CA28" s="380"/>
      <c r="CB28" s="380"/>
      <c r="CC28" s="380"/>
      <c r="CD28" s="380"/>
      <c r="CE28" s="380"/>
      <c r="CF28" s="380"/>
      <c r="CG28" s="380"/>
      <c r="CH28" s="380"/>
      <c r="CI28" s="380"/>
      <c r="CJ28" s="380"/>
      <c r="CK28" s="380"/>
      <c r="CL28" s="380"/>
      <c r="CM28" s="380"/>
      <c r="CN28" s="380"/>
      <c r="CO28" s="380"/>
      <c r="CP28" s="380"/>
      <c r="CQ28" s="380"/>
      <c r="CR28" s="380"/>
      <c r="CS28" s="380"/>
      <c r="CT28" s="380"/>
      <c r="CU28" s="380"/>
      <c r="CV28" s="380"/>
      <c r="CW28" s="380"/>
      <c r="CX28" s="380"/>
      <c r="CY28" s="380"/>
      <c r="CZ28" s="380"/>
      <c r="DA28" s="380"/>
      <c r="DB28" s="380"/>
      <c r="DC28" s="380"/>
    </row>
    <row r="29" ht="75.0" customHeight="1">
      <c r="A29" s="381">
        <f t="shared" si="3"/>
        <v>23</v>
      </c>
      <c r="B29" s="399" t="s">
        <v>515</v>
      </c>
      <c r="C29" s="383" t="s">
        <v>516</v>
      </c>
      <c r="D29" s="489" t="s">
        <v>517</v>
      </c>
      <c r="E29" s="384" t="s">
        <v>518</v>
      </c>
      <c r="F29" s="395"/>
      <c r="G29" s="381"/>
      <c r="H29" s="381" t="s">
        <v>433</v>
      </c>
      <c r="I29" s="381"/>
      <c r="J29" s="491" t="s">
        <v>433</v>
      </c>
      <c r="K29" s="487"/>
      <c r="L29" s="488"/>
      <c r="M29" s="390"/>
      <c r="N29" s="391"/>
      <c r="O29" s="390"/>
      <c r="P29" s="390"/>
      <c r="Q29" s="390"/>
      <c r="R29" s="390"/>
      <c r="S29" s="390"/>
      <c r="T29" s="390"/>
      <c r="U29" s="390"/>
      <c r="V29" s="390"/>
      <c r="W29" s="468"/>
      <c r="X29" s="399" t="s">
        <v>519</v>
      </c>
      <c r="Y29" s="448"/>
      <c r="Z29" s="380"/>
      <c r="AA29" s="380"/>
      <c r="AB29" s="380"/>
      <c r="AC29" s="380"/>
      <c r="AD29" s="380"/>
      <c r="AE29" s="380"/>
      <c r="AF29" s="380"/>
      <c r="AG29" s="380"/>
      <c r="AH29" s="380"/>
      <c r="AI29" s="380"/>
      <c r="AJ29" s="380"/>
      <c r="AK29" s="380"/>
      <c r="AL29" s="380"/>
      <c r="AM29" s="380"/>
      <c r="AN29" s="380"/>
      <c r="AO29" s="380"/>
      <c r="AP29" s="380"/>
      <c r="AQ29" s="380"/>
      <c r="AR29" s="380"/>
      <c r="AS29" s="380"/>
      <c r="AT29" s="380"/>
      <c r="AU29" s="380"/>
      <c r="AV29" s="380"/>
      <c r="AW29" s="380"/>
      <c r="AX29" s="380"/>
      <c r="AY29" s="380"/>
      <c r="AZ29" s="380"/>
      <c r="BA29" s="380"/>
      <c r="BB29" s="380"/>
      <c r="BC29" s="380"/>
      <c r="BD29" s="380"/>
      <c r="BE29" s="380"/>
      <c r="BF29" s="380"/>
      <c r="BG29" s="380"/>
      <c r="BH29" s="380"/>
      <c r="BI29" s="380"/>
      <c r="BJ29" s="380"/>
      <c r="BK29" s="380"/>
      <c r="BL29" s="380"/>
      <c r="BM29" s="380"/>
      <c r="BN29" s="380"/>
      <c r="BO29" s="380"/>
      <c r="BP29" s="380"/>
      <c r="BQ29" s="380"/>
      <c r="BR29" s="380"/>
      <c r="BS29" s="380"/>
      <c r="BT29" s="380"/>
      <c r="BU29" s="380"/>
      <c r="BV29" s="380"/>
      <c r="BW29" s="380"/>
      <c r="BX29" s="380"/>
      <c r="BY29" s="380"/>
      <c r="BZ29" s="380"/>
      <c r="CA29" s="380"/>
      <c r="CB29" s="380"/>
      <c r="CC29" s="380"/>
      <c r="CD29" s="380"/>
      <c r="CE29" s="380"/>
      <c r="CF29" s="380"/>
      <c r="CG29" s="380"/>
      <c r="CH29" s="380"/>
      <c r="CI29" s="380"/>
      <c r="CJ29" s="380"/>
      <c r="CK29" s="380"/>
      <c r="CL29" s="380"/>
      <c r="CM29" s="380"/>
      <c r="CN29" s="380"/>
      <c r="CO29" s="380"/>
      <c r="CP29" s="380"/>
      <c r="CQ29" s="380"/>
      <c r="CR29" s="380"/>
      <c r="CS29" s="380"/>
      <c r="CT29" s="380"/>
      <c r="CU29" s="380"/>
      <c r="CV29" s="380"/>
      <c r="CW29" s="380"/>
      <c r="CX29" s="380"/>
      <c r="CY29" s="380"/>
      <c r="CZ29" s="380"/>
      <c r="DA29" s="380"/>
      <c r="DB29" s="380"/>
      <c r="DC29" s="380"/>
    </row>
    <row r="30">
      <c r="A30" s="381">
        <f t="shared" si="3"/>
        <v>24</v>
      </c>
      <c r="B30" s="399" t="s">
        <v>520</v>
      </c>
      <c r="C30" s="383" t="s">
        <v>521</v>
      </c>
      <c r="D30" s="489" t="s">
        <v>522</v>
      </c>
      <c r="E30" s="449" t="s">
        <v>523</v>
      </c>
      <c r="F30" s="395"/>
      <c r="G30" s="381"/>
      <c r="H30" s="381"/>
      <c r="I30" s="381"/>
      <c r="J30" s="491" t="s">
        <v>433</v>
      </c>
      <c r="K30" s="487"/>
      <c r="L30" s="485"/>
      <c r="M30" s="391"/>
      <c r="N30" s="390"/>
      <c r="O30" s="390"/>
      <c r="P30" s="390"/>
      <c r="Q30" s="390"/>
      <c r="R30" s="390"/>
      <c r="S30" s="390"/>
      <c r="T30" s="390"/>
      <c r="U30" s="390"/>
      <c r="V30" s="390"/>
      <c r="W30" s="398"/>
      <c r="X30" s="399" t="s">
        <v>524</v>
      </c>
      <c r="Y30" s="492"/>
      <c r="Z30" s="380"/>
      <c r="AA30" s="380"/>
      <c r="AB30" s="380"/>
      <c r="AC30" s="380"/>
      <c r="AD30" s="380"/>
      <c r="AE30" s="380"/>
      <c r="AF30" s="380"/>
      <c r="AG30" s="380"/>
      <c r="AH30" s="380"/>
      <c r="AI30" s="380"/>
      <c r="AJ30" s="380"/>
      <c r="AK30" s="380"/>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0"/>
      <c r="CY30" s="380"/>
      <c r="CZ30" s="380"/>
      <c r="DA30" s="380"/>
      <c r="DB30" s="380"/>
      <c r="DC30" s="380"/>
    </row>
    <row r="31">
      <c r="A31" s="381">
        <f t="shared" si="3"/>
        <v>25</v>
      </c>
      <c r="B31" s="399" t="s">
        <v>525</v>
      </c>
      <c r="C31" s="383" t="s">
        <v>526</v>
      </c>
      <c r="D31" s="383" t="s">
        <v>527</v>
      </c>
      <c r="E31" s="384" t="s">
        <v>528</v>
      </c>
      <c r="F31" s="395"/>
      <c r="G31" s="381"/>
      <c r="H31" s="381"/>
      <c r="I31" s="381"/>
      <c r="J31" s="491" t="s">
        <v>433</v>
      </c>
      <c r="K31" s="487"/>
      <c r="L31" s="485"/>
      <c r="M31" s="391"/>
      <c r="N31" s="390"/>
      <c r="O31" s="390"/>
      <c r="P31" s="390"/>
      <c r="Q31" s="390"/>
      <c r="R31" s="391"/>
      <c r="S31" s="390"/>
      <c r="T31" s="390"/>
      <c r="U31" s="390"/>
      <c r="V31" s="390"/>
      <c r="W31" s="398"/>
      <c r="X31" s="399" t="s">
        <v>529</v>
      </c>
      <c r="Y31" s="492"/>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0"/>
      <c r="BM31" s="380"/>
      <c r="BN31" s="380"/>
      <c r="BO31" s="380"/>
      <c r="BP31" s="380"/>
      <c r="BQ31" s="380"/>
      <c r="BR31" s="380"/>
      <c r="BS31" s="380"/>
      <c r="BT31" s="380"/>
      <c r="BU31" s="380"/>
      <c r="BV31" s="380"/>
      <c r="BW31" s="380"/>
      <c r="BX31" s="380"/>
      <c r="BY31" s="380"/>
      <c r="BZ31" s="380"/>
      <c r="CA31" s="380"/>
      <c r="CB31" s="380"/>
      <c r="CC31" s="380"/>
      <c r="CD31" s="380"/>
      <c r="CE31" s="380"/>
      <c r="CF31" s="380"/>
      <c r="CG31" s="380"/>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row>
    <row r="32">
      <c r="A32" s="381">
        <f t="shared" si="3"/>
        <v>26</v>
      </c>
      <c r="B32" s="382" t="s">
        <v>530</v>
      </c>
      <c r="C32" s="383" t="s">
        <v>531</v>
      </c>
      <c r="D32" s="383" t="s">
        <v>532</v>
      </c>
      <c r="E32" s="449" t="s">
        <v>533</v>
      </c>
      <c r="F32" s="395"/>
      <c r="G32" s="381"/>
      <c r="H32" s="381"/>
      <c r="I32" s="381"/>
      <c r="J32" s="491" t="s">
        <v>433</v>
      </c>
      <c r="K32" s="487"/>
      <c r="L32" s="488"/>
      <c r="M32" s="390"/>
      <c r="N32" s="390"/>
      <c r="O32" s="391"/>
      <c r="P32" s="391"/>
      <c r="Q32" s="390"/>
      <c r="R32" s="390"/>
      <c r="S32" s="390"/>
      <c r="T32" s="397"/>
      <c r="U32" s="397"/>
      <c r="V32" s="390"/>
      <c r="W32" s="398"/>
      <c r="X32" s="382" t="s">
        <v>534</v>
      </c>
      <c r="Y32" s="383"/>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0"/>
      <c r="BG32" s="380"/>
      <c r="BH32" s="380"/>
      <c r="BI32" s="380"/>
      <c r="BJ32" s="380"/>
      <c r="BK32" s="380"/>
      <c r="BL32" s="380"/>
      <c r="BM32" s="380"/>
      <c r="BN32" s="380"/>
      <c r="BO32" s="380"/>
      <c r="BP32" s="380"/>
      <c r="BQ32" s="380"/>
      <c r="BR32" s="380"/>
      <c r="BS32" s="380"/>
      <c r="BT32" s="380"/>
      <c r="BU32" s="380"/>
      <c r="BV32" s="380"/>
      <c r="BW32" s="380"/>
      <c r="BX32" s="380"/>
      <c r="BY32" s="380"/>
      <c r="BZ32" s="380"/>
      <c r="CA32" s="380"/>
      <c r="CB32" s="380"/>
      <c r="CC32" s="380"/>
      <c r="CD32" s="380"/>
      <c r="CE32" s="380"/>
      <c r="CF32" s="380"/>
      <c r="CG32" s="380"/>
      <c r="CH32" s="380"/>
      <c r="CI32" s="380"/>
      <c r="CJ32" s="380"/>
      <c r="CK32" s="380"/>
      <c r="CL32" s="380"/>
      <c r="CM32" s="380"/>
      <c r="CN32" s="380"/>
      <c r="CO32" s="380"/>
      <c r="CP32" s="380"/>
      <c r="CQ32" s="380"/>
      <c r="CR32" s="380"/>
      <c r="CS32" s="380"/>
      <c r="CT32" s="380"/>
      <c r="CU32" s="380"/>
      <c r="CV32" s="380"/>
      <c r="CW32" s="380"/>
      <c r="CX32" s="380"/>
      <c r="CY32" s="380"/>
      <c r="CZ32" s="380"/>
      <c r="DA32" s="380"/>
      <c r="DB32" s="380"/>
      <c r="DC32" s="380"/>
    </row>
    <row r="33">
      <c r="A33" s="381">
        <f t="shared" si="3"/>
        <v>27</v>
      </c>
      <c r="B33" s="399" t="s">
        <v>535</v>
      </c>
      <c r="C33" s="383" t="s">
        <v>536</v>
      </c>
      <c r="D33" s="383" t="s">
        <v>537</v>
      </c>
      <c r="E33" s="449" t="s">
        <v>538</v>
      </c>
      <c r="F33" s="395"/>
      <c r="G33" s="381"/>
      <c r="H33" s="381"/>
      <c r="I33" s="381"/>
      <c r="J33" s="491" t="s">
        <v>433</v>
      </c>
      <c r="K33" s="487"/>
      <c r="L33" s="389"/>
      <c r="M33" s="391"/>
      <c r="N33" s="390"/>
      <c r="O33" s="390"/>
      <c r="P33" s="390"/>
      <c r="Q33" s="390"/>
      <c r="R33" s="390"/>
      <c r="S33" s="390"/>
      <c r="T33" s="390"/>
      <c r="U33" s="390"/>
      <c r="V33" s="390"/>
      <c r="W33" s="398"/>
      <c r="X33" s="399" t="s">
        <v>539</v>
      </c>
      <c r="Y33" s="492"/>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380"/>
      <c r="AZ33" s="380"/>
      <c r="BA33" s="380"/>
      <c r="BB33" s="380"/>
      <c r="BC33" s="380"/>
      <c r="BD33" s="380"/>
      <c r="BE33" s="380"/>
      <c r="BF33" s="380"/>
      <c r="BG33" s="380"/>
      <c r="BH33" s="380"/>
      <c r="BI33" s="380"/>
      <c r="BJ33" s="380"/>
      <c r="BK33" s="380"/>
      <c r="BL33" s="380"/>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0"/>
      <c r="CV33" s="380"/>
      <c r="CW33" s="380"/>
      <c r="CX33" s="380"/>
      <c r="CY33" s="380"/>
      <c r="CZ33" s="380"/>
      <c r="DA33" s="380"/>
      <c r="DB33" s="380"/>
      <c r="DC33" s="380"/>
    </row>
    <row r="34">
      <c r="A34" s="381">
        <f t="shared" si="3"/>
        <v>28</v>
      </c>
      <c r="B34" s="493" t="s">
        <v>540</v>
      </c>
      <c r="C34" s="383" t="s">
        <v>541</v>
      </c>
      <c r="D34" s="489" t="s">
        <v>502</v>
      </c>
      <c r="E34" s="449" t="s">
        <v>542</v>
      </c>
      <c r="F34" s="395"/>
      <c r="G34" s="381"/>
      <c r="H34" s="381"/>
      <c r="I34" s="381"/>
      <c r="J34" s="491" t="s">
        <v>433</v>
      </c>
      <c r="K34" s="487"/>
      <c r="L34" s="485"/>
      <c r="M34" s="391"/>
      <c r="N34" s="390"/>
      <c r="O34" s="390"/>
      <c r="P34" s="390"/>
      <c r="Q34" s="390"/>
      <c r="R34" s="391"/>
      <c r="S34" s="391"/>
      <c r="T34" s="390"/>
      <c r="U34" s="390"/>
      <c r="V34" s="390"/>
      <c r="W34" s="398"/>
      <c r="X34" s="494" t="s">
        <v>543</v>
      </c>
      <c r="Y34" s="382"/>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row>
    <row r="35" ht="69.0" customHeight="1">
      <c r="A35" s="381">
        <f t="shared" si="3"/>
        <v>29</v>
      </c>
      <c r="B35" s="382" t="s">
        <v>544</v>
      </c>
      <c r="C35" s="383" t="s">
        <v>545</v>
      </c>
      <c r="D35" s="383" t="s">
        <v>546</v>
      </c>
      <c r="E35" s="449" t="s">
        <v>547</v>
      </c>
      <c r="F35" s="395"/>
      <c r="G35" s="381"/>
      <c r="H35" s="381"/>
      <c r="I35" s="381"/>
      <c r="J35" s="491" t="s">
        <v>433</v>
      </c>
      <c r="K35" s="487"/>
      <c r="L35" s="391"/>
      <c r="M35" s="390"/>
      <c r="N35" s="390"/>
      <c r="O35" s="390"/>
      <c r="P35" s="391"/>
      <c r="Q35" s="390"/>
      <c r="R35" s="390"/>
      <c r="S35" s="390"/>
      <c r="T35" s="390"/>
      <c r="U35" s="397"/>
      <c r="V35" s="397"/>
      <c r="W35" s="398"/>
      <c r="X35" s="382" t="s">
        <v>548</v>
      </c>
      <c r="Y35" s="382"/>
      <c r="Z35" s="380"/>
      <c r="AA35" s="380"/>
      <c r="AB35" s="380"/>
      <c r="AC35" s="380"/>
      <c r="AD35" s="380"/>
      <c r="AE35" s="380"/>
      <c r="AF35" s="380"/>
      <c r="AG35" s="380"/>
      <c r="AH35" s="380"/>
      <c r="AI35" s="380"/>
      <c r="AJ35" s="380"/>
      <c r="AK35" s="380"/>
      <c r="AL35" s="380"/>
      <c r="AM35" s="380"/>
      <c r="AN35" s="380"/>
      <c r="AO35" s="380"/>
      <c r="AP35" s="380"/>
      <c r="AQ35" s="380"/>
      <c r="AR35" s="380"/>
      <c r="AS35" s="380"/>
      <c r="AT35" s="380"/>
      <c r="AU35" s="380"/>
      <c r="AV35" s="380"/>
      <c r="AW35" s="380"/>
      <c r="AX35" s="380"/>
      <c r="AY35" s="380"/>
      <c r="AZ35" s="380"/>
      <c r="BA35" s="380"/>
      <c r="BB35" s="380"/>
      <c r="BC35" s="380"/>
      <c r="BD35" s="380"/>
      <c r="BE35" s="380"/>
      <c r="BF35" s="380"/>
      <c r="BG35" s="380"/>
      <c r="BH35" s="380"/>
      <c r="BI35" s="380"/>
      <c r="BJ35" s="380"/>
      <c r="BK35" s="380"/>
      <c r="BL35" s="380"/>
      <c r="BM35" s="380"/>
      <c r="BN35" s="380"/>
      <c r="BO35" s="380"/>
      <c r="BP35" s="380"/>
      <c r="BQ35" s="380"/>
      <c r="BR35" s="380"/>
      <c r="BS35" s="380"/>
      <c r="BT35" s="380"/>
      <c r="BU35" s="380"/>
      <c r="BV35" s="380"/>
      <c r="BW35" s="380"/>
      <c r="BX35" s="380"/>
      <c r="BY35" s="380"/>
      <c r="BZ35" s="380"/>
      <c r="CA35" s="380"/>
      <c r="CB35" s="380"/>
      <c r="CC35" s="380"/>
      <c r="CD35" s="380"/>
      <c r="CE35" s="380"/>
      <c r="CF35" s="380"/>
      <c r="CG35" s="380"/>
      <c r="CH35" s="380"/>
      <c r="CI35" s="380"/>
      <c r="CJ35" s="380"/>
      <c r="CK35" s="380"/>
      <c r="CL35" s="380"/>
      <c r="CM35" s="380"/>
      <c r="CN35" s="380"/>
      <c r="CO35" s="380"/>
      <c r="CP35" s="380"/>
      <c r="CQ35" s="380"/>
      <c r="CR35" s="380"/>
      <c r="CS35" s="380"/>
      <c r="CT35" s="380"/>
      <c r="CU35" s="380"/>
      <c r="CV35" s="380"/>
      <c r="CW35" s="380"/>
      <c r="CX35" s="380"/>
      <c r="CY35" s="380"/>
      <c r="CZ35" s="380"/>
      <c r="DA35" s="380"/>
      <c r="DB35" s="380"/>
      <c r="DC35" s="380"/>
    </row>
    <row r="36">
      <c r="A36" s="381">
        <f t="shared" si="3"/>
        <v>30</v>
      </c>
      <c r="B36" s="399" t="s">
        <v>549</v>
      </c>
      <c r="C36" s="383" t="s">
        <v>550</v>
      </c>
      <c r="D36" s="383" t="s">
        <v>551</v>
      </c>
      <c r="E36" s="449" t="s">
        <v>552</v>
      </c>
      <c r="F36" s="395"/>
      <c r="G36" s="381"/>
      <c r="H36" s="381"/>
      <c r="I36" s="381"/>
      <c r="J36" s="491" t="s">
        <v>433</v>
      </c>
      <c r="K36" s="495"/>
      <c r="L36" s="485"/>
      <c r="M36" s="496"/>
      <c r="N36" s="497"/>
      <c r="O36" s="497"/>
      <c r="P36" s="497"/>
      <c r="Q36" s="390"/>
      <c r="R36" s="390"/>
      <c r="S36" s="390"/>
      <c r="T36" s="390"/>
      <c r="U36" s="390"/>
      <c r="V36" s="390"/>
      <c r="W36" s="398"/>
      <c r="X36" s="399" t="s">
        <v>553</v>
      </c>
      <c r="Y36" s="383"/>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80"/>
      <c r="BU36" s="380"/>
      <c r="BV36" s="380"/>
      <c r="BW36" s="380"/>
      <c r="BX36" s="380"/>
      <c r="BY36" s="380"/>
      <c r="BZ36" s="380"/>
      <c r="CA36" s="380"/>
      <c r="CB36" s="380"/>
      <c r="CC36" s="380"/>
      <c r="CD36" s="380"/>
      <c r="CE36" s="380"/>
      <c r="CF36" s="380"/>
      <c r="CG36" s="380"/>
      <c r="CH36" s="380"/>
      <c r="CI36" s="380"/>
      <c r="CJ36" s="380"/>
      <c r="CK36" s="380"/>
      <c r="CL36" s="380"/>
      <c r="CM36" s="380"/>
      <c r="CN36" s="380"/>
      <c r="CO36" s="380"/>
      <c r="CP36" s="380"/>
      <c r="CQ36" s="380"/>
      <c r="CR36" s="380"/>
      <c r="CS36" s="380"/>
      <c r="CT36" s="380"/>
      <c r="CU36" s="380"/>
      <c r="CV36" s="380"/>
      <c r="CW36" s="380"/>
      <c r="CX36" s="380"/>
      <c r="CY36" s="380"/>
      <c r="CZ36" s="380"/>
      <c r="DA36" s="380"/>
      <c r="DB36" s="380"/>
      <c r="DC36" s="380"/>
    </row>
    <row r="37" ht="107.25" customHeight="1">
      <c r="A37" s="381">
        <f t="shared" si="3"/>
        <v>31</v>
      </c>
      <c r="B37" s="382" t="s">
        <v>554</v>
      </c>
      <c r="C37" s="383" t="s">
        <v>555</v>
      </c>
      <c r="D37" s="383" t="s">
        <v>556</v>
      </c>
      <c r="E37" s="384" t="s">
        <v>441</v>
      </c>
      <c r="F37" s="395"/>
      <c r="G37" s="381"/>
      <c r="H37" s="381"/>
      <c r="I37" s="381"/>
      <c r="J37" s="491" t="s">
        <v>433</v>
      </c>
      <c r="K37" s="487"/>
      <c r="L37" s="390"/>
      <c r="M37" s="390"/>
      <c r="N37" s="496"/>
      <c r="O37" s="496"/>
      <c r="P37" s="496"/>
      <c r="Q37" s="390"/>
      <c r="R37" s="391"/>
      <c r="S37" s="390"/>
      <c r="T37" s="390"/>
      <c r="U37" s="397"/>
      <c r="V37" s="397"/>
      <c r="W37" s="398"/>
      <c r="X37" s="498" t="s">
        <v>557</v>
      </c>
      <c r="Y37" s="382"/>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row>
    <row r="38" ht="126.75" customHeight="1">
      <c r="A38" s="381">
        <f t="shared" si="3"/>
        <v>32</v>
      </c>
      <c r="B38" s="399" t="s">
        <v>558</v>
      </c>
      <c r="C38" s="383" t="s">
        <v>559</v>
      </c>
      <c r="D38" s="383" t="s">
        <v>560</v>
      </c>
      <c r="E38" s="449" t="s">
        <v>561</v>
      </c>
      <c r="F38" s="395"/>
      <c r="G38" s="381"/>
      <c r="H38" s="381"/>
      <c r="I38" s="381"/>
      <c r="J38" s="491" t="s">
        <v>433</v>
      </c>
      <c r="K38" s="487"/>
      <c r="L38" s="389"/>
      <c r="M38" s="391"/>
      <c r="N38" s="391"/>
      <c r="O38" s="390"/>
      <c r="P38" s="390"/>
      <c r="Q38" s="390"/>
      <c r="R38" s="390"/>
      <c r="S38" s="390"/>
      <c r="T38" s="390"/>
      <c r="U38" s="390"/>
      <c r="V38" s="390"/>
      <c r="W38" s="398"/>
      <c r="X38" s="499" t="s">
        <v>562</v>
      </c>
      <c r="Y38" s="383"/>
      <c r="Z38" s="380"/>
      <c r="AA38" s="380"/>
      <c r="AB38" s="380"/>
      <c r="AC38" s="380"/>
      <c r="AD38" s="380"/>
      <c r="AE38" s="380"/>
      <c r="AF38" s="380"/>
      <c r="AG38" s="380"/>
      <c r="AH38" s="380"/>
      <c r="AI38" s="380"/>
      <c r="AJ38" s="380"/>
      <c r="AK38" s="380"/>
      <c r="AL38" s="380"/>
      <c r="AM38" s="380"/>
      <c r="AN38" s="380"/>
      <c r="AO38" s="380"/>
      <c r="AP38" s="380"/>
      <c r="AQ38" s="380"/>
      <c r="AR38" s="380"/>
      <c r="AS38" s="380"/>
      <c r="AT38" s="380"/>
      <c r="AU38" s="380"/>
      <c r="AV38" s="380"/>
      <c r="AW38" s="380"/>
      <c r="AX38" s="380"/>
      <c r="AY38" s="380"/>
      <c r="AZ38" s="380"/>
      <c r="BA38" s="380"/>
      <c r="BB38" s="380"/>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c r="CQ38" s="380"/>
      <c r="CR38" s="380"/>
      <c r="CS38" s="380"/>
      <c r="CT38" s="380"/>
      <c r="CU38" s="380"/>
      <c r="CV38" s="380"/>
      <c r="CW38" s="380"/>
      <c r="CX38" s="380"/>
      <c r="CY38" s="380"/>
      <c r="CZ38" s="380"/>
      <c r="DA38" s="380"/>
      <c r="DB38" s="380"/>
      <c r="DC38" s="380"/>
    </row>
    <row r="39">
      <c r="A39" s="381">
        <f t="shared" si="3"/>
        <v>33</v>
      </c>
      <c r="B39" s="382" t="s">
        <v>563</v>
      </c>
      <c r="C39" s="383" t="s">
        <v>564</v>
      </c>
      <c r="D39" s="383" t="s">
        <v>565</v>
      </c>
      <c r="E39" s="449" t="s">
        <v>566</v>
      </c>
      <c r="F39" s="395"/>
      <c r="G39" s="381"/>
      <c r="H39" s="381"/>
      <c r="I39" s="381"/>
      <c r="J39" s="491" t="s">
        <v>433</v>
      </c>
      <c r="K39" s="487"/>
      <c r="L39" s="391"/>
      <c r="M39" s="391"/>
      <c r="N39" s="390"/>
      <c r="O39" s="390"/>
      <c r="P39" s="390"/>
      <c r="Q39" s="390"/>
      <c r="R39" s="390"/>
      <c r="S39" s="390"/>
      <c r="T39" s="390"/>
      <c r="U39" s="390"/>
      <c r="V39" s="397"/>
      <c r="W39" s="393"/>
      <c r="X39" s="382" t="s">
        <v>567</v>
      </c>
      <c r="Y39" s="383"/>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row>
    <row r="40" ht="75.0" customHeight="1">
      <c r="A40" s="381">
        <f t="shared" si="3"/>
        <v>34</v>
      </c>
      <c r="B40" s="382" t="s">
        <v>568</v>
      </c>
      <c r="C40" s="383" t="s">
        <v>569</v>
      </c>
      <c r="D40" s="383" t="s">
        <v>570</v>
      </c>
      <c r="E40" s="384" t="s">
        <v>571</v>
      </c>
      <c r="F40" s="395"/>
      <c r="G40" s="381"/>
      <c r="H40" s="381"/>
      <c r="I40" s="381"/>
      <c r="J40" s="491" t="s">
        <v>433</v>
      </c>
      <c r="K40" s="487"/>
      <c r="L40" s="388"/>
      <c r="M40" s="391"/>
      <c r="N40" s="390"/>
      <c r="O40" s="391"/>
      <c r="P40" s="403"/>
      <c r="Q40" s="390"/>
      <c r="R40" s="496"/>
      <c r="S40" s="390"/>
      <c r="T40" s="390"/>
      <c r="U40" s="500"/>
      <c r="V40" s="390"/>
      <c r="W40" s="398"/>
      <c r="X40" s="383" t="s">
        <v>572</v>
      </c>
      <c r="Y40" s="383"/>
      <c r="Z40" s="380"/>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c r="BW40" s="380"/>
      <c r="BX40" s="380"/>
      <c r="BY40" s="380"/>
      <c r="BZ40" s="380"/>
      <c r="CA40" s="380"/>
      <c r="CB40" s="380"/>
      <c r="CC40" s="380"/>
      <c r="CD40" s="380"/>
      <c r="CE40" s="380"/>
      <c r="CF40" s="380"/>
      <c r="CG40" s="380"/>
      <c r="CH40" s="380"/>
      <c r="CI40" s="380"/>
      <c r="CJ40" s="380"/>
      <c r="CK40" s="380"/>
      <c r="CL40" s="380"/>
      <c r="CM40" s="380"/>
      <c r="CN40" s="380"/>
      <c r="CO40" s="380"/>
      <c r="CP40" s="380"/>
      <c r="CQ40" s="380"/>
      <c r="CR40" s="380"/>
      <c r="CS40" s="380"/>
      <c r="CT40" s="380"/>
      <c r="CU40" s="380"/>
      <c r="CV40" s="380"/>
      <c r="CW40" s="380"/>
      <c r="CX40" s="380"/>
      <c r="CY40" s="380"/>
      <c r="CZ40" s="380"/>
      <c r="DA40" s="380"/>
      <c r="DB40" s="380"/>
      <c r="DC40" s="380"/>
    </row>
    <row r="41">
      <c r="A41" s="381">
        <f t="shared" si="3"/>
        <v>35</v>
      </c>
      <c r="B41" s="382" t="s">
        <v>573</v>
      </c>
      <c r="C41" s="383" t="s">
        <v>574</v>
      </c>
      <c r="D41" s="383" t="s">
        <v>431</v>
      </c>
      <c r="E41" s="384" t="s">
        <v>575</v>
      </c>
      <c r="F41" s="395"/>
      <c r="G41" s="381"/>
      <c r="H41" s="381"/>
      <c r="I41" s="381"/>
      <c r="J41" s="491" t="s">
        <v>433</v>
      </c>
      <c r="K41" s="487"/>
      <c r="L41" s="388"/>
      <c r="M41" s="391"/>
      <c r="N41" s="390"/>
      <c r="O41" s="390"/>
      <c r="P41" s="391"/>
      <c r="Q41" s="391"/>
      <c r="R41" s="391"/>
      <c r="S41" s="390"/>
      <c r="T41" s="397"/>
      <c r="U41" s="397"/>
      <c r="V41" s="390"/>
      <c r="W41" s="398"/>
      <c r="X41" s="383" t="s">
        <v>576</v>
      </c>
      <c r="Y41" s="383"/>
      <c r="Z41" s="380"/>
      <c r="AA41" s="380"/>
      <c r="AB41" s="380"/>
      <c r="AC41" s="380"/>
      <c r="AD41" s="380"/>
      <c r="AE41" s="380"/>
      <c r="AF41" s="380"/>
      <c r="AG41" s="380"/>
      <c r="AH41" s="380"/>
      <c r="AI41" s="380"/>
      <c r="AJ41" s="380"/>
      <c r="AK41" s="380"/>
      <c r="AL41" s="380"/>
      <c r="AM41" s="380"/>
      <c r="AN41" s="380"/>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0"/>
      <c r="BM41" s="380"/>
      <c r="BN41" s="380"/>
      <c r="BO41" s="380"/>
      <c r="BP41" s="380"/>
      <c r="BQ41" s="380"/>
      <c r="BR41" s="380"/>
      <c r="BS41" s="380"/>
      <c r="BT41" s="380"/>
      <c r="BU41" s="380"/>
      <c r="BV41" s="380"/>
      <c r="BW41" s="380"/>
      <c r="BX41" s="380"/>
      <c r="BY41" s="380"/>
      <c r="BZ41" s="380"/>
      <c r="CA41" s="380"/>
      <c r="CB41" s="380"/>
      <c r="CC41" s="380"/>
      <c r="CD41" s="380"/>
      <c r="CE41" s="380"/>
      <c r="CF41" s="380"/>
      <c r="CG41" s="380"/>
      <c r="CH41" s="380"/>
      <c r="CI41" s="380"/>
      <c r="CJ41" s="380"/>
      <c r="CK41" s="380"/>
      <c r="CL41" s="380"/>
      <c r="CM41" s="380"/>
      <c r="CN41" s="380"/>
      <c r="CO41" s="380"/>
      <c r="CP41" s="380"/>
      <c r="CQ41" s="380"/>
      <c r="CR41" s="380"/>
      <c r="CS41" s="380"/>
      <c r="CT41" s="380"/>
      <c r="CU41" s="380"/>
      <c r="CV41" s="380"/>
      <c r="CW41" s="380"/>
      <c r="CX41" s="380"/>
      <c r="CY41" s="380"/>
      <c r="CZ41" s="380"/>
      <c r="DA41" s="380"/>
      <c r="DB41" s="380"/>
      <c r="DC41" s="380"/>
    </row>
    <row r="42" ht="90.0" customHeight="1">
      <c r="A42" s="381">
        <f t="shared" si="3"/>
        <v>36</v>
      </c>
      <c r="B42" s="382" t="s">
        <v>577</v>
      </c>
      <c r="C42" s="383" t="s">
        <v>516</v>
      </c>
      <c r="D42" s="383" t="s">
        <v>578</v>
      </c>
      <c r="E42" s="384" t="s">
        <v>579</v>
      </c>
      <c r="F42" s="395"/>
      <c r="G42" s="381"/>
      <c r="H42" s="381"/>
      <c r="I42" s="381"/>
      <c r="J42" s="491" t="s">
        <v>433</v>
      </c>
      <c r="K42" s="487"/>
      <c r="L42" s="389"/>
      <c r="M42" s="390"/>
      <c r="N42" s="391"/>
      <c r="O42" s="391"/>
      <c r="P42" s="390"/>
      <c r="Q42" s="390"/>
      <c r="R42" s="390"/>
      <c r="S42" s="474"/>
      <c r="T42" s="390"/>
      <c r="U42" s="390"/>
      <c r="V42" s="397"/>
      <c r="W42" s="398"/>
      <c r="X42" s="501" t="s">
        <v>580</v>
      </c>
      <c r="Y42" s="502"/>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380"/>
      <c r="BG42" s="380"/>
      <c r="BH42" s="380"/>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c r="CQ42" s="380"/>
      <c r="CR42" s="380"/>
      <c r="CS42" s="380"/>
      <c r="CT42" s="380"/>
      <c r="CU42" s="380"/>
      <c r="CV42" s="380"/>
      <c r="CW42" s="380"/>
      <c r="CX42" s="380"/>
      <c r="CY42" s="380"/>
      <c r="CZ42" s="380"/>
      <c r="DA42" s="380"/>
      <c r="DB42" s="380"/>
      <c r="DC42" s="380"/>
    </row>
    <row r="43">
      <c r="A43" s="381">
        <f t="shared" si="3"/>
        <v>37</v>
      </c>
      <c r="B43" s="382" t="s">
        <v>581</v>
      </c>
      <c r="C43" s="383" t="s">
        <v>582</v>
      </c>
      <c r="D43" s="383" t="s">
        <v>583</v>
      </c>
      <c r="E43" s="449" t="s">
        <v>441</v>
      </c>
      <c r="F43" s="395"/>
      <c r="G43" s="381"/>
      <c r="H43" s="381"/>
      <c r="I43" s="381"/>
      <c r="J43" s="491" t="s">
        <v>433</v>
      </c>
      <c r="K43" s="487"/>
      <c r="L43" s="389"/>
      <c r="M43" s="390"/>
      <c r="N43" s="391"/>
      <c r="O43" s="390"/>
      <c r="P43" s="390"/>
      <c r="Q43" s="390"/>
      <c r="R43" s="390"/>
      <c r="S43" s="390"/>
      <c r="T43" s="390"/>
      <c r="U43" s="397"/>
      <c r="V43" s="390"/>
      <c r="W43" s="398"/>
      <c r="X43" s="383" t="s">
        <v>584</v>
      </c>
      <c r="Y43" s="383"/>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0"/>
      <c r="AV43" s="380"/>
      <c r="AW43" s="380"/>
      <c r="AX43" s="380"/>
      <c r="AY43" s="380"/>
      <c r="AZ43" s="380"/>
      <c r="BA43" s="380"/>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0"/>
      <c r="BZ43" s="380"/>
      <c r="CA43" s="380"/>
      <c r="CB43" s="380"/>
      <c r="CC43" s="380"/>
      <c r="CD43" s="380"/>
      <c r="CE43" s="380"/>
      <c r="CF43" s="380"/>
      <c r="CG43" s="380"/>
      <c r="CH43" s="380"/>
      <c r="CI43" s="380"/>
      <c r="CJ43" s="380"/>
      <c r="CK43" s="380"/>
      <c r="CL43" s="380"/>
      <c r="CM43" s="380"/>
      <c r="CN43" s="380"/>
      <c r="CO43" s="380"/>
      <c r="CP43" s="380"/>
      <c r="CQ43" s="380"/>
      <c r="CR43" s="380"/>
      <c r="CS43" s="380"/>
      <c r="CT43" s="380"/>
      <c r="CU43" s="380"/>
      <c r="CV43" s="380"/>
      <c r="CW43" s="380"/>
      <c r="CX43" s="380"/>
      <c r="CY43" s="380"/>
      <c r="CZ43" s="380"/>
      <c r="DA43" s="380"/>
      <c r="DB43" s="380"/>
      <c r="DC43" s="380"/>
    </row>
    <row r="44">
      <c r="A44" s="381">
        <f t="shared" si="3"/>
        <v>38</v>
      </c>
      <c r="B44" s="382" t="s">
        <v>585</v>
      </c>
      <c r="C44" s="383" t="s">
        <v>586</v>
      </c>
      <c r="D44" s="383" t="s">
        <v>587</v>
      </c>
      <c r="E44" s="384" t="s">
        <v>588</v>
      </c>
      <c r="F44" s="395"/>
      <c r="G44" s="381"/>
      <c r="H44" s="381"/>
      <c r="I44" s="381"/>
      <c r="J44" s="491" t="s">
        <v>433</v>
      </c>
      <c r="K44" s="487"/>
      <c r="L44" s="477"/>
      <c r="M44" s="390"/>
      <c r="N44" s="391"/>
      <c r="O44" s="390"/>
      <c r="P44" s="390"/>
      <c r="Q44" s="390"/>
      <c r="R44" s="390"/>
      <c r="S44" s="390"/>
      <c r="T44" s="390"/>
      <c r="U44" s="390"/>
      <c r="V44" s="397"/>
      <c r="W44" s="393"/>
      <c r="X44" s="383" t="s">
        <v>589</v>
      </c>
      <c r="Y44" s="383"/>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0"/>
      <c r="BZ44" s="380"/>
      <c r="CA44" s="380"/>
      <c r="CB44" s="380"/>
      <c r="CC44" s="380"/>
      <c r="CD44" s="380"/>
      <c r="CE44" s="380"/>
      <c r="CF44" s="380"/>
      <c r="CG44" s="380"/>
      <c r="CH44" s="380"/>
      <c r="CI44" s="380"/>
      <c r="CJ44" s="380"/>
      <c r="CK44" s="380"/>
      <c r="CL44" s="380"/>
      <c r="CM44" s="380"/>
      <c r="CN44" s="380"/>
      <c r="CO44" s="380"/>
      <c r="CP44" s="380"/>
      <c r="CQ44" s="380"/>
      <c r="CR44" s="380"/>
      <c r="CS44" s="380"/>
      <c r="CT44" s="380"/>
      <c r="CU44" s="380"/>
      <c r="CV44" s="380"/>
      <c r="CW44" s="380"/>
      <c r="CX44" s="380"/>
      <c r="CY44" s="380"/>
      <c r="CZ44" s="380"/>
      <c r="DA44" s="380"/>
      <c r="DB44" s="380"/>
      <c r="DC44" s="380"/>
    </row>
    <row r="45">
      <c r="A45" s="381">
        <f t="shared" si="3"/>
        <v>39</v>
      </c>
      <c r="B45" s="382" t="s">
        <v>590</v>
      </c>
      <c r="C45" s="383" t="s">
        <v>591</v>
      </c>
      <c r="D45" s="383" t="s">
        <v>592</v>
      </c>
      <c r="E45" s="449" t="s">
        <v>561</v>
      </c>
      <c r="F45" s="395"/>
      <c r="G45" s="381"/>
      <c r="H45" s="381"/>
      <c r="I45" s="381"/>
      <c r="J45" s="491" t="s">
        <v>433</v>
      </c>
      <c r="K45" s="487"/>
      <c r="L45" s="477"/>
      <c r="M45" s="390"/>
      <c r="N45" s="390"/>
      <c r="O45" s="391"/>
      <c r="P45" s="391"/>
      <c r="Q45" s="390"/>
      <c r="R45" s="390"/>
      <c r="S45" s="391"/>
      <c r="T45" s="390"/>
      <c r="U45" s="390"/>
      <c r="V45" s="390"/>
      <c r="W45" s="393"/>
      <c r="X45" s="503" t="s">
        <v>593</v>
      </c>
      <c r="Y45" s="383"/>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380"/>
      <c r="AZ45" s="380"/>
      <c r="BA45" s="380"/>
      <c r="BB45" s="380"/>
      <c r="BC45" s="380"/>
      <c r="BD45" s="380"/>
      <c r="BE45" s="380"/>
      <c r="BF45" s="380"/>
      <c r="BG45" s="380"/>
      <c r="BH45" s="380"/>
      <c r="BI45" s="380"/>
      <c r="BJ45" s="380"/>
      <c r="BK45" s="380"/>
      <c r="BL45" s="380"/>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c r="CQ45" s="380"/>
      <c r="CR45" s="380"/>
      <c r="CS45" s="380"/>
      <c r="CT45" s="380"/>
      <c r="CU45" s="380"/>
      <c r="CV45" s="380"/>
      <c r="CW45" s="380"/>
      <c r="CX45" s="380"/>
      <c r="CY45" s="380"/>
      <c r="CZ45" s="380"/>
      <c r="DA45" s="380"/>
      <c r="DB45" s="380"/>
      <c r="DC45" s="380"/>
    </row>
    <row r="46">
      <c r="A46" s="381">
        <f t="shared" si="3"/>
        <v>40</v>
      </c>
      <c r="B46" s="382" t="s">
        <v>594</v>
      </c>
      <c r="C46" s="383" t="s">
        <v>595</v>
      </c>
      <c r="D46" s="383" t="s">
        <v>596</v>
      </c>
      <c r="E46" s="449" t="s">
        <v>597</v>
      </c>
      <c r="F46" s="504"/>
      <c r="G46" s="505"/>
      <c r="H46" s="505"/>
      <c r="I46" s="505"/>
      <c r="J46" s="491" t="s">
        <v>433</v>
      </c>
      <c r="K46" s="487"/>
      <c r="L46" s="389"/>
      <c r="M46" s="390"/>
      <c r="N46" s="390"/>
      <c r="O46" s="390"/>
      <c r="P46" s="391"/>
      <c r="Q46" s="391"/>
      <c r="R46" s="390"/>
      <c r="S46" s="390"/>
      <c r="T46" s="390"/>
      <c r="U46" s="390"/>
      <c r="V46" s="506"/>
      <c r="W46" s="393"/>
      <c r="X46" s="383" t="s">
        <v>598</v>
      </c>
      <c r="Y46" s="383"/>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380"/>
      <c r="CQ46" s="380"/>
      <c r="CR46" s="380"/>
      <c r="CS46" s="380"/>
      <c r="CT46" s="380"/>
      <c r="CU46" s="380"/>
      <c r="CV46" s="380"/>
      <c r="CW46" s="380"/>
      <c r="CX46" s="380"/>
      <c r="CY46" s="380"/>
      <c r="CZ46" s="380"/>
      <c r="DA46" s="380"/>
      <c r="DB46" s="380"/>
      <c r="DC46" s="380"/>
    </row>
    <row r="47">
      <c r="A47" s="381">
        <f t="shared" si="3"/>
        <v>41</v>
      </c>
      <c r="B47" s="382" t="s">
        <v>599</v>
      </c>
      <c r="C47" s="383" t="s">
        <v>574</v>
      </c>
      <c r="D47" s="383" t="s">
        <v>431</v>
      </c>
      <c r="E47" s="384" t="s">
        <v>600</v>
      </c>
      <c r="F47" s="504"/>
      <c r="G47" s="505"/>
      <c r="H47" s="505" t="s">
        <v>433</v>
      </c>
      <c r="I47" s="505"/>
      <c r="J47" s="491"/>
      <c r="K47" s="487"/>
      <c r="L47" s="388"/>
      <c r="M47" s="391"/>
      <c r="N47" s="391"/>
      <c r="O47" s="391"/>
      <c r="P47" s="391"/>
      <c r="Q47" s="391"/>
      <c r="R47" s="391"/>
      <c r="S47" s="474"/>
      <c r="T47" s="397"/>
      <c r="U47" s="397"/>
      <c r="V47" s="397"/>
      <c r="W47" s="393"/>
      <c r="X47" s="383" t="s">
        <v>601</v>
      </c>
      <c r="Y47" s="383"/>
      <c r="Z47" s="380"/>
      <c r="AA47" s="380"/>
      <c r="AB47" s="380"/>
      <c r="AC47" s="380"/>
      <c r="AD47" s="380"/>
      <c r="AE47" s="380"/>
      <c r="AF47" s="380"/>
      <c r="AG47" s="380"/>
      <c r="AH47" s="380"/>
      <c r="AI47" s="380"/>
      <c r="AJ47" s="380"/>
      <c r="AK47" s="380"/>
      <c r="AL47" s="380"/>
      <c r="AM47" s="380"/>
      <c r="AN47" s="380"/>
      <c r="AO47" s="380"/>
      <c r="AP47" s="380"/>
      <c r="AQ47" s="380"/>
      <c r="AR47" s="380"/>
      <c r="AS47" s="380"/>
      <c r="AT47" s="380"/>
      <c r="AU47" s="380"/>
      <c r="AV47" s="380"/>
      <c r="AW47" s="380"/>
      <c r="AX47" s="380"/>
      <c r="AY47" s="380"/>
      <c r="AZ47" s="380"/>
      <c r="BA47" s="380"/>
      <c r="BB47" s="380"/>
      <c r="BC47" s="380"/>
      <c r="BD47" s="380"/>
      <c r="BE47" s="380"/>
      <c r="BF47" s="380"/>
      <c r="BG47" s="380"/>
      <c r="BH47" s="380"/>
      <c r="BI47" s="380"/>
      <c r="BJ47" s="380"/>
      <c r="BK47" s="380"/>
      <c r="BL47" s="380"/>
      <c r="BM47" s="380"/>
      <c r="BN47" s="380"/>
      <c r="BO47" s="380"/>
      <c r="BP47" s="380"/>
      <c r="BQ47" s="380"/>
      <c r="BR47" s="380"/>
      <c r="BS47" s="380"/>
      <c r="BT47" s="380"/>
      <c r="BU47" s="380"/>
      <c r="BV47" s="380"/>
      <c r="BW47" s="380"/>
      <c r="BX47" s="380"/>
      <c r="BY47" s="380"/>
      <c r="BZ47" s="380"/>
      <c r="CA47" s="380"/>
      <c r="CB47" s="380"/>
      <c r="CC47" s="380"/>
      <c r="CD47" s="380"/>
      <c r="CE47" s="380"/>
      <c r="CF47" s="380"/>
      <c r="CG47" s="380"/>
      <c r="CH47" s="380"/>
      <c r="CI47" s="380"/>
      <c r="CJ47" s="380"/>
      <c r="CK47" s="380"/>
      <c r="CL47" s="380"/>
      <c r="CM47" s="380"/>
      <c r="CN47" s="380"/>
      <c r="CO47" s="380"/>
      <c r="CP47" s="380"/>
      <c r="CQ47" s="380"/>
      <c r="CR47" s="380"/>
      <c r="CS47" s="380"/>
      <c r="CT47" s="380"/>
      <c r="CU47" s="380"/>
      <c r="CV47" s="380"/>
      <c r="CW47" s="380"/>
      <c r="CX47" s="380"/>
      <c r="CY47" s="380"/>
      <c r="CZ47" s="380"/>
      <c r="DA47" s="380"/>
      <c r="DB47" s="380"/>
      <c r="DC47" s="380"/>
    </row>
    <row r="48">
      <c r="A48" s="381">
        <f t="shared" si="3"/>
        <v>42</v>
      </c>
      <c r="B48" s="399" t="s">
        <v>602</v>
      </c>
      <c r="C48" s="383" t="s">
        <v>603</v>
      </c>
      <c r="D48" s="383" t="s">
        <v>604</v>
      </c>
      <c r="E48" s="384" t="s">
        <v>605</v>
      </c>
      <c r="F48" s="504" t="s">
        <v>433</v>
      </c>
      <c r="G48" s="505"/>
      <c r="H48" s="505"/>
      <c r="I48" s="505"/>
      <c r="J48" s="491"/>
      <c r="K48" s="487"/>
      <c r="L48" s="477"/>
      <c r="M48" s="390"/>
      <c r="N48" s="391"/>
      <c r="O48" s="391"/>
      <c r="P48" s="390"/>
      <c r="Q48" s="390"/>
      <c r="R48" s="390"/>
      <c r="S48" s="390"/>
      <c r="T48" s="390"/>
      <c r="U48" s="390"/>
      <c r="V48" s="390"/>
      <c r="W48" s="398"/>
      <c r="X48" s="507" t="s">
        <v>606</v>
      </c>
      <c r="Y48" s="383"/>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0"/>
      <c r="BM48" s="380"/>
      <c r="BN48" s="380"/>
      <c r="BO48" s="380"/>
      <c r="BP48" s="380"/>
      <c r="BQ48" s="380"/>
      <c r="BR48" s="380"/>
      <c r="BS48" s="380"/>
      <c r="BT48" s="380"/>
      <c r="BU48" s="380"/>
      <c r="BV48" s="380"/>
      <c r="BW48" s="380"/>
      <c r="BX48" s="380"/>
      <c r="BY48" s="380"/>
      <c r="BZ48" s="380"/>
      <c r="CA48" s="380"/>
      <c r="CB48" s="380"/>
      <c r="CC48" s="380"/>
      <c r="CD48" s="380"/>
      <c r="CE48" s="380"/>
      <c r="CF48" s="380"/>
      <c r="CG48" s="380"/>
      <c r="CH48" s="380"/>
      <c r="CI48" s="380"/>
      <c r="CJ48" s="380"/>
      <c r="CK48" s="380"/>
      <c r="CL48" s="380"/>
      <c r="CM48" s="380"/>
      <c r="CN48" s="380"/>
      <c r="CO48" s="380"/>
      <c r="CP48" s="380"/>
      <c r="CQ48" s="380"/>
      <c r="CR48" s="380"/>
      <c r="CS48" s="380"/>
      <c r="CT48" s="380"/>
      <c r="CU48" s="380"/>
      <c r="CV48" s="380"/>
      <c r="CW48" s="380"/>
      <c r="CX48" s="380"/>
      <c r="CY48" s="380"/>
      <c r="CZ48" s="380"/>
      <c r="DA48" s="380"/>
      <c r="DB48" s="380"/>
      <c r="DC48" s="380"/>
    </row>
    <row r="49">
      <c r="A49" s="381">
        <f>A48+1</f>
        <v>43</v>
      </c>
      <c r="B49" s="382" t="s">
        <v>607</v>
      </c>
      <c r="C49" s="383" t="s">
        <v>608</v>
      </c>
      <c r="D49" s="383" t="s">
        <v>609</v>
      </c>
      <c r="E49" s="449" t="s">
        <v>610</v>
      </c>
      <c r="F49" s="395"/>
      <c r="G49" s="381"/>
      <c r="H49" s="381"/>
      <c r="I49" s="381"/>
      <c r="J49" s="491"/>
      <c r="K49" s="487"/>
      <c r="L49" s="477"/>
      <c r="M49" s="391"/>
      <c r="N49" s="391"/>
      <c r="O49" s="391"/>
      <c r="P49" s="390"/>
      <c r="Q49" s="390"/>
      <c r="R49" s="390"/>
      <c r="S49" s="390"/>
      <c r="T49" s="390"/>
      <c r="U49" s="397"/>
      <c r="V49" s="397"/>
      <c r="W49" s="398"/>
      <c r="X49" s="508" t="s">
        <v>611</v>
      </c>
      <c r="Y49" s="383"/>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0"/>
      <c r="BM49" s="380"/>
      <c r="BN49" s="380"/>
      <c r="BO49" s="380"/>
      <c r="BP49" s="380"/>
      <c r="BQ49" s="380"/>
      <c r="BR49" s="380"/>
      <c r="BS49" s="380"/>
      <c r="BT49" s="380"/>
      <c r="BU49" s="380"/>
      <c r="BV49" s="380"/>
      <c r="BW49" s="380"/>
      <c r="BX49" s="380"/>
      <c r="BY49" s="380"/>
      <c r="BZ49" s="380"/>
      <c r="CA49" s="380"/>
      <c r="CB49" s="380"/>
      <c r="CC49" s="380"/>
      <c r="CD49" s="380"/>
      <c r="CE49" s="380"/>
      <c r="CF49" s="380"/>
      <c r="CG49" s="380"/>
      <c r="CH49" s="380"/>
      <c r="CI49" s="380"/>
      <c r="CJ49" s="380"/>
      <c r="CK49" s="380"/>
      <c r="CL49" s="380"/>
      <c r="CM49" s="380"/>
      <c r="CN49" s="380"/>
      <c r="CO49" s="380"/>
      <c r="CP49" s="380"/>
      <c r="CQ49" s="380"/>
      <c r="CR49" s="380"/>
      <c r="CS49" s="380"/>
      <c r="CT49" s="380"/>
      <c r="CU49" s="380"/>
      <c r="CV49" s="380"/>
      <c r="CW49" s="380"/>
      <c r="CX49" s="380"/>
      <c r="CY49" s="380"/>
      <c r="CZ49" s="380"/>
      <c r="DA49" s="380"/>
      <c r="DB49" s="380"/>
      <c r="DC49" s="380"/>
    </row>
    <row r="50" ht="83.25" customHeight="1">
      <c r="A50" s="509">
        <f t="shared" ref="A50:A53" si="4">+A49+1</f>
        <v>44</v>
      </c>
      <c r="B50" s="399" t="s">
        <v>612</v>
      </c>
      <c r="C50" s="383" t="s">
        <v>613</v>
      </c>
      <c r="D50" s="383" t="s">
        <v>614</v>
      </c>
      <c r="E50" s="449" t="s">
        <v>561</v>
      </c>
      <c r="F50" s="395"/>
      <c r="G50" s="381"/>
      <c r="H50" s="381"/>
      <c r="I50" s="381"/>
      <c r="J50" s="491" t="s">
        <v>433</v>
      </c>
      <c r="K50" s="487"/>
      <c r="L50" s="488"/>
      <c r="M50" s="383"/>
      <c r="N50" s="391"/>
      <c r="O50" s="391"/>
      <c r="P50" s="390"/>
      <c r="Q50" s="390"/>
      <c r="R50" s="390"/>
      <c r="S50" s="383"/>
      <c r="T50" s="383"/>
      <c r="U50" s="390"/>
      <c r="V50" s="390"/>
      <c r="W50" s="398"/>
      <c r="X50" s="399" t="s">
        <v>615</v>
      </c>
      <c r="Y50" s="383"/>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80"/>
      <c r="BQ50" s="380"/>
      <c r="BR50" s="380"/>
      <c r="BS50" s="380"/>
      <c r="BT50" s="380"/>
      <c r="BU50" s="380"/>
      <c r="BV50" s="380"/>
      <c r="BW50" s="380"/>
      <c r="BX50" s="380"/>
      <c r="BY50" s="380"/>
      <c r="BZ50" s="380"/>
      <c r="CA50" s="380"/>
      <c r="CB50" s="380"/>
      <c r="CC50" s="380"/>
      <c r="CD50" s="380"/>
      <c r="CE50" s="380"/>
      <c r="CF50" s="380"/>
      <c r="CG50" s="380"/>
      <c r="CH50" s="380"/>
      <c r="CI50" s="380"/>
      <c r="CJ50" s="380"/>
      <c r="CK50" s="380"/>
      <c r="CL50" s="380"/>
      <c r="CM50" s="380"/>
      <c r="CN50" s="380"/>
      <c r="CO50" s="380"/>
      <c r="CP50" s="380"/>
      <c r="CQ50" s="380"/>
      <c r="CR50" s="380"/>
      <c r="CS50" s="380"/>
      <c r="CT50" s="380"/>
      <c r="CU50" s="380"/>
      <c r="CV50" s="380"/>
      <c r="CW50" s="380"/>
      <c r="CX50" s="380"/>
      <c r="CY50" s="380"/>
      <c r="CZ50" s="380"/>
      <c r="DA50" s="380"/>
      <c r="DB50" s="380"/>
      <c r="DC50" s="380"/>
    </row>
    <row r="51" ht="60.75" customHeight="1">
      <c r="A51" s="381">
        <f t="shared" si="4"/>
        <v>45</v>
      </c>
      <c r="B51" s="382" t="s">
        <v>616</v>
      </c>
      <c r="C51" s="383" t="s">
        <v>617</v>
      </c>
      <c r="D51" s="383" t="s">
        <v>618</v>
      </c>
      <c r="E51" s="449" t="s">
        <v>619</v>
      </c>
      <c r="F51" s="450"/>
      <c r="G51" s="469"/>
      <c r="H51" s="469"/>
      <c r="I51" s="469"/>
      <c r="J51" s="470"/>
      <c r="K51" s="487"/>
      <c r="L51" s="488"/>
      <c r="M51" s="391"/>
      <c r="N51" s="391"/>
      <c r="O51" s="391"/>
      <c r="P51" s="391"/>
      <c r="Q51" s="391"/>
      <c r="R51" s="391"/>
      <c r="S51" s="474"/>
      <c r="T51" s="397"/>
      <c r="U51" s="397"/>
      <c r="V51" s="397"/>
      <c r="W51" s="393"/>
      <c r="X51" s="508" t="s">
        <v>620</v>
      </c>
      <c r="Y51" s="383"/>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0"/>
      <c r="CI51" s="380"/>
      <c r="CJ51" s="380"/>
      <c r="CK51" s="380"/>
      <c r="CL51" s="380"/>
      <c r="CM51" s="380"/>
      <c r="CN51" s="380"/>
      <c r="CO51" s="380"/>
      <c r="CP51" s="380"/>
      <c r="CQ51" s="380"/>
      <c r="CR51" s="380"/>
      <c r="CS51" s="380"/>
      <c r="CT51" s="380"/>
      <c r="CU51" s="380"/>
      <c r="CV51" s="380"/>
      <c r="CW51" s="380"/>
      <c r="CX51" s="380"/>
      <c r="CY51" s="380"/>
      <c r="CZ51" s="380"/>
      <c r="DA51" s="380"/>
      <c r="DB51" s="380"/>
      <c r="DC51" s="380"/>
    </row>
    <row r="52">
      <c r="A52" s="381">
        <f t="shared" si="4"/>
        <v>46</v>
      </c>
      <c r="B52" s="382" t="s">
        <v>621</v>
      </c>
      <c r="C52" s="383" t="s">
        <v>622</v>
      </c>
      <c r="D52" s="383" t="s">
        <v>623</v>
      </c>
      <c r="E52" s="449" t="s">
        <v>624</v>
      </c>
      <c r="F52" s="450"/>
      <c r="G52" s="469"/>
      <c r="H52" s="469"/>
      <c r="I52" s="469"/>
      <c r="J52" s="470"/>
      <c r="K52" s="487"/>
      <c r="L52" s="510"/>
      <c r="M52" s="390"/>
      <c r="N52" s="390"/>
      <c r="O52" s="391"/>
      <c r="P52" s="390"/>
      <c r="Q52" s="390"/>
      <c r="R52" s="391"/>
      <c r="S52" s="390"/>
      <c r="T52" s="397"/>
      <c r="U52" s="397"/>
      <c r="V52" s="397"/>
      <c r="W52" s="393"/>
      <c r="X52" s="511" t="s">
        <v>625</v>
      </c>
      <c r="Y52" s="383"/>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0"/>
      <c r="CI52" s="380"/>
      <c r="CJ52" s="380"/>
      <c r="CK52" s="380"/>
      <c r="CL52" s="380"/>
      <c r="CM52" s="380"/>
      <c r="CN52" s="380"/>
      <c r="CO52" s="380"/>
      <c r="CP52" s="380"/>
      <c r="CQ52" s="380"/>
      <c r="CR52" s="380"/>
      <c r="CS52" s="380"/>
      <c r="CT52" s="380"/>
      <c r="CU52" s="380"/>
      <c r="CV52" s="380"/>
      <c r="CW52" s="380"/>
      <c r="CX52" s="380"/>
      <c r="CY52" s="380"/>
      <c r="CZ52" s="380"/>
      <c r="DA52" s="380"/>
      <c r="DB52" s="380"/>
      <c r="DC52" s="380"/>
    </row>
    <row r="53">
      <c r="A53" s="381">
        <f t="shared" si="4"/>
        <v>47</v>
      </c>
      <c r="B53" s="382" t="s">
        <v>626</v>
      </c>
      <c r="C53" s="383" t="s">
        <v>627</v>
      </c>
      <c r="D53" s="383" t="s">
        <v>628</v>
      </c>
      <c r="E53" s="384" t="s">
        <v>629</v>
      </c>
      <c r="F53" s="450"/>
      <c r="G53" s="469"/>
      <c r="H53" s="469"/>
      <c r="I53" s="469"/>
      <c r="J53" s="470"/>
      <c r="K53" s="476"/>
      <c r="L53" s="388"/>
      <c r="M53" s="390"/>
      <c r="N53" s="512"/>
      <c r="O53" s="513"/>
      <c r="P53" s="390"/>
      <c r="Q53" s="390"/>
      <c r="R53" s="391"/>
      <c r="S53" s="403"/>
      <c r="T53" s="390"/>
      <c r="U53" s="397"/>
      <c r="V53" s="390"/>
      <c r="W53" s="398"/>
      <c r="X53" s="514" t="s">
        <v>630</v>
      </c>
      <c r="Y53" s="383"/>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0"/>
      <c r="CI53" s="380"/>
      <c r="CJ53" s="380"/>
      <c r="CK53" s="380"/>
      <c r="CL53" s="380"/>
      <c r="CM53" s="380"/>
      <c r="CN53" s="380"/>
      <c r="CO53" s="380"/>
      <c r="CP53" s="380"/>
      <c r="CQ53" s="380"/>
      <c r="CR53" s="380"/>
      <c r="CS53" s="380"/>
      <c r="CT53" s="380"/>
      <c r="CU53" s="380"/>
      <c r="CV53" s="380"/>
      <c r="CW53" s="380"/>
      <c r="CX53" s="380"/>
      <c r="CY53" s="380"/>
      <c r="CZ53" s="380"/>
      <c r="DA53" s="380"/>
      <c r="DB53" s="380"/>
      <c r="DC53" s="380"/>
    </row>
    <row r="54">
      <c r="A54" s="480" t="s">
        <v>631</v>
      </c>
      <c r="B54" s="3"/>
      <c r="C54" s="3"/>
      <c r="D54" s="3"/>
      <c r="E54" s="3"/>
      <c r="F54" s="3"/>
      <c r="G54" s="3"/>
      <c r="H54" s="3"/>
      <c r="I54" s="3"/>
      <c r="J54" s="3"/>
      <c r="K54" s="3"/>
      <c r="L54" s="3"/>
      <c r="M54" s="3"/>
      <c r="N54" s="3"/>
      <c r="O54" s="3"/>
      <c r="P54" s="3"/>
      <c r="Q54" s="3"/>
      <c r="R54" s="3"/>
      <c r="S54" s="3"/>
      <c r="T54" s="3"/>
      <c r="U54" s="3"/>
      <c r="V54" s="3"/>
      <c r="W54" s="4"/>
      <c r="X54" s="405"/>
      <c r="Y54" s="383"/>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0"/>
      <c r="CP54" s="380"/>
      <c r="CQ54" s="380"/>
      <c r="CR54" s="380"/>
      <c r="CS54" s="380"/>
      <c r="CT54" s="380"/>
      <c r="CU54" s="380"/>
      <c r="CV54" s="380"/>
      <c r="CW54" s="380"/>
      <c r="CX54" s="380"/>
      <c r="CY54" s="380"/>
      <c r="CZ54" s="380"/>
      <c r="DA54" s="380"/>
      <c r="DB54" s="380"/>
      <c r="DC54" s="380"/>
    </row>
    <row r="55">
      <c r="A55" s="458">
        <f>A53+1</f>
        <v>48</v>
      </c>
      <c r="B55" s="394" t="s">
        <v>632</v>
      </c>
      <c r="C55" s="456" t="s">
        <v>574</v>
      </c>
      <c r="D55" s="456" t="s">
        <v>431</v>
      </c>
      <c r="E55" s="515" t="s">
        <v>633</v>
      </c>
      <c r="F55" s="516"/>
      <c r="G55" s="517"/>
      <c r="H55" s="517"/>
      <c r="I55" s="517" t="s">
        <v>433</v>
      </c>
      <c r="J55" s="459"/>
      <c r="K55" s="518"/>
      <c r="L55" s="519"/>
      <c r="M55" s="462"/>
      <c r="N55" s="462"/>
      <c r="O55" s="462"/>
      <c r="P55" s="391"/>
      <c r="Q55" s="462"/>
      <c r="R55" s="462"/>
      <c r="S55" s="474"/>
      <c r="T55" s="466"/>
      <c r="U55" s="466"/>
      <c r="V55" s="466"/>
      <c r="W55" s="520"/>
      <c r="X55" s="405" t="s">
        <v>634</v>
      </c>
      <c r="Y55" s="383"/>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0"/>
      <c r="CI55" s="380"/>
      <c r="CJ55" s="380"/>
      <c r="CK55" s="380"/>
      <c r="CL55" s="380"/>
      <c r="CM55" s="380"/>
      <c r="CN55" s="380"/>
      <c r="CO55" s="380"/>
      <c r="CP55" s="380"/>
      <c r="CQ55" s="380"/>
      <c r="CR55" s="380"/>
      <c r="CS55" s="380"/>
      <c r="CT55" s="380"/>
      <c r="CU55" s="380"/>
      <c r="CV55" s="380"/>
      <c r="CW55" s="380"/>
      <c r="CX55" s="380"/>
      <c r="CY55" s="380"/>
      <c r="CZ55" s="380"/>
      <c r="DA55" s="380"/>
      <c r="DB55" s="380"/>
      <c r="DC55" s="380"/>
    </row>
    <row r="56" ht="189.0" customHeight="1">
      <c r="A56" s="458">
        <f t="shared" ref="A56:A57" si="5">+A55+1</f>
        <v>49</v>
      </c>
      <c r="B56" s="382" t="s">
        <v>635</v>
      </c>
      <c r="C56" s="383" t="s">
        <v>574</v>
      </c>
      <c r="D56" s="383" t="s">
        <v>431</v>
      </c>
      <c r="E56" s="521" t="s">
        <v>636</v>
      </c>
      <c r="F56" s="522"/>
      <c r="G56" s="523"/>
      <c r="H56" s="523"/>
      <c r="I56" s="523" t="s">
        <v>433</v>
      </c>
      <c r="J56" s="491"/>
      <c r="K56" s="524"/>
      <c r="L56" s="388"/>
      <c r="M56" s="391"/>
      <c r="N56" s="390"/>
      <c r="O56" s="391"/>
      <c r="P56" s="391"/>
      <c r="Q56" s="391"/>
      <c r="R56" s="391"/>
      <c r="S56" s="390"/>
      <c r="T56" s="390"/>
      <c r="U56" s="397"/>
      <c r="V56" s="390"/>
      <c r="W56" s="393"/>
      <c r="X56" s="383" t="s">
        <v>637</v>
      </c>
      <c r="Y56" s="383"/>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0"/>
      <c r="CI56" s="380"/>
      <c r="CJ56" s="380"/>
      <c r="CK56" s="380"/>
      <c r="CL56" s="380"/>
      <c r="CM56" s="380"/>
      <c r="CN56" s="380"/>
      <c r="CO56" s="380"/>
      <c r="CP56" s="380"/>
      <c r="CQ56" s="380"/>
      <c r="CR56" s="380"/>
      <c r="CS56" s="380"/>
      <c r="CT56" s="380"/>
      <c r="CU56" s="380"/>
      <c r="CV56" s="380"/>
      <c r="CW56" s="380"/>
      <c r="CX56" s="380"/>
      <c r="CY56" s="380"/>
      <c r="CZ56" s="380"/>
      <c r="DA56" s="380"/>
      <c r="DB56" s="380"/>
      <c r="DC56" s="380"/>
    </row>
    <row r="57">
      <c r="A57" s="525">
        <f t="shared" si="5"/>
        <v>50</v>
      </c>
      <c r="B57" s="382" t="s">
        <v>638</v>
      </c>
      <c r="C57" s="526" t="s">
        <v>639</v>
      </c>
      <c r="D57" s="526" t="s">
        <v>431</v>
      </c>
      <c r="E57" s="527" t="s">
        <v>640</v>
      </c>
      <c r="F57" s="450"/>
      <c r="G57" s="469"/>
      <c r="H57" s="469" t="s">
        <v>433</v>
      </c>
      <c r="I57" s="469"/>
      <c r="J57" s="470"/>
      <c r="K57" s="528"/>
      <c r="L57" s="388"/>
      <c r="M57" s="391"/>
      <c r="N57" s="391"/>
      <c r="O57" s="391"/>
      <c r="P57" s="391"/>
      <c r="Q57" s="390"/>
      <c r="R57" s="391"/>
      <c r="S57" s="383"/>
      <c r="T57" s="397"/>
      <c r="U57" s="397"/>
      <c r="V57" s="390"/>
      <c r="W57" s="398"/>
      <c r="X57" s="383" t="s">
        <v>641</v>
      </c>
      <c r="Y57" s="529"/>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80"/>
      <c r="BO57" s="380"/>
      <c r="BP57" s="380"/>
      <c r="BQ57" s="380"/>
      <c r="BR57" s="380"/>
      <c r="BS57" s="380"/>
      <c r="BT57" s="380"/>
      <c r="BU57" s="380"/>
      <c r="BV57" s="380"/>
      <c r="BW57" s="380"/>
      <c r="BX57" s="380"/>
      <c r="BY57" s="380"/>
      <c r="BZ57" s="380"/>
      <c r="CA57" s="380"/>
      <c r="CB57" s="380"/>
      <c r="CC57" s="380"/>
      <c r="CD57" s="380"/>
      <c r="CE57" s="380"/>
      <c r="CF57" s="380"/>
      <c r="CG57" s="380"/>
      <c r="CH57" s="380"/>
      <c r="CI57" s="380"/>
      <c r="CJ57" s="380"/>
      <c r="CK57" s="380"/>
      <c r="CL57" s="380"/>
      <c r="CM57" s="380"/>
      <c r="CN57" s="380"/>
      <c r="CO57" s="380"/>
      <c r="CP57" s="380"/>
      <c r="CQ57" s="380"/>
      <c r="CR57" s="380"/>
      <c r="CS57" s="380"/>
      <c r="CT57" s="380"/>
      <c r="CU57" s="380"/>
      <c r="CV57" s="380"/>
      <c r="CW57" s="380"/>
      <c r="CX57" s="380"/>
      <c r="CY57" s="380"/>
      <c r="CZ57" s="380"/>
      <c r="DA57" s="380"/>
      <c r="DB57" s="380"/>
      <c r="DC57" s="380"/>
    </row>
    <row r="58">
      <c r="A58" s="480" t="s">
        <v>642</v>
      </c>
      <c r="B58" s="3"/>
      <c r="C58" s="3"/>
      <c r="D58" s="3"/>
      <c r="E58" s="3"/>
      <c r="F58" s="3"/>
      <c r="G58" s="3"/>
      <c r="H58" s="3"/>
      <c r="I58" s="3"/>
      <c r="J58" s="3"/>
      <c r="K58" s="3"/>
      <c r="L58" s="3"/>
      <c r="M58" s="3"/>
      <c r="N58" s="3"/>
      <c r="O58" s="3"/>
      <c r="P58" s="3"/>
      <c r="Q58" s="3"/>
      <c r="R58" s="3"/>
      <c r="S58" s="3"/>
      <c r="T58" s="3"/>
      <c r="U58" s="3"/>
      <c r="V58" s="3"/>
      <c r="W58" s="4"/>
      <c r="X58" s="405"/>
      <c r="Y58" s="383"/>
      <c r="Z58" s="380"/>
      <c r="AA58" s="380"/>
      <c r="AB58" s="380"/>
      <c r="AC58" s="380"/>
      <c r="AD58" s="380"/>
      <c r="AE58" s="380"/>
      <c r="AF58" s="380"/>
      <c r="AG58" s="380"/>
      <c r="AH58" s="380"/>
      <c r="AI58" s="380"/>
      <c r="AJ58" s="380"/>
      <c r="AK58" s="380"/>
      <c r="AL58" s="380"/>
      <c r="AM58" s="380"/>
      <c r="AN58" s="380"/>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0"/>
      <c r="BK58" s="380"/>
      <c r="BL58" s="380"/>
      <c r="BM58" s="380"/>
      <c r="BN58" s="380"/>
      <c r="BO58" s="380"/>
      <c r="BP58" s="380"/>
      <c r="BQ58" s="380"/>
      <c r="BR58" s="380"/>
      <c r="BS58" s="380"/>
      <c r="BT58" s="380"/>
      <c r="BU58" s="380"/>
      <c r="BV58" s="380"/>
      <c r="BW58" s="380"/>
      <c r="BX58" s="380"/>
      <c r="BY58" s="380"/>
      <c r="BZ58" s="380"/>
      <c r="CA58" s="380"/>
      <c r="CB58" s="380"/>
      <c r="CC58" s="380"/>
      <c r="CD58" s="380"/>
      <c r="CE58" s="380"/>
      <c r="CF58" s="380"/>
      <c r="CG58" s="380"/>
      <c r="CH58" s="380"/>
      <c r="CI58" s="380"/>
      <c r="CJ58" s="380"/>
      <c r="CK58" s="380"/>
      <c r="CL58" s="380"/>
      <c r="CM58" s="380"/>
      <c r="CN58" s="380"/>
      <c r="CO58" s="380"/>
      <c r="CP58" s="380"/>
      <c r="CQ58" s="380"/>
      <c r="CR58" s="380"/>
      <c r="CS58" s="380"/>
      <c r="CT58" s="380"/>
      <c r="CU58" s="380"/>
      <c r="CV58" s="380"/>
      <c r="CW58" s="380"/>
      <c r="CX58" s="380"/>
      <c r="CY58" s="380"/>
      <c r="CZ58" s="380"/>
      <c r="DA58" s="380"/>
      <c r="DB58" s="380"/>
      <c r="DC58" s="380"/>
    </row>
    <row r="59" ht="81.0" customHeight="1">
      <c r="A59" s="385">
        <f>+A57+1</f>
        <v>51</v>
      </c>
      <c r="B59" s="399" t="s">
        <v>643</v>
      </c>
      <c r="C59" s="530" t="s">
        <v>644</v>
      </c>
      <c r="D59" s="530" t="s">
        <v>645</v>
      </c>
      <c r="E59" s="531" t="s">
        <v>646</v>
      </c>
      <c r="F59" s="532"/>
      <c r="G59" s="533"/>
      <c r="H59" s="533"/>
      <c r="I59" s="533"/>
      <c r="J59" s="534" t="s">
        <v>433</v>
      </c>
      <c r="K59" s="535"/>
      <c r="L59" s="388"/>
      <c r="M59" s="391"/>
      <c r="N59" s="536"/>
      <c r="O59" s="536"/>
      <c r="P59" s="537"/>
      <c r="Q59" s="537"/>
      <c r="R59" s="537"/>
      <c r="S59" s="537"/>
      <c r="T59" s="537"/>
      <c r="U59" s="537"/>
      <c r="V59" s="537"/>
      <c r="W59" s="538"/>
      <c r="X59" s="399" t="s">
        <v>647</v>
      </c>
      <c r="Y59" s="382"/>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0"/>
      <c r="BM59" s="380"/>
      <c r="BN59" s="380"/>
      <c r="BO59" s="380"/>
      <c r="BP59" s="380"/>
      <c r="BQ59" s="380"/>
      <c r="BR59" s="380"/>
      <c r="BS59" s="380"/>
      <c r="BT59" s="380"/>
      <c r="BU59" s="380"/>
      <c r="BV59" s="380"/>
      <c r="BW59" s="380"/>
      <c r="BX59" s="380"/>
      <c r="BY59" s="380"/>
      <c r="BZ59" s="380"/>
      <c r="CA59" s="380"/>
      <c r="CB59" s="380"/>
      <c r="CC59" s="380"/>
      <c r="CD59" s="380"/>
      <c r="CE59" s="380"/>
      <c r="CF59" s="380"/>
      <c r="CG59" s="380"/>
      <c r="CH59" s="380"/>
      <c r="CI59" s="380"/>
      <c r="CJ59" s="380"/>
      <c r="CK59" s="380"/>
      <c r="CL59" s="380"/>
      <c r="CM59" s="380"/>
      <c r="CN59" s="380"/>
      <c r="CO59" s="380"/>
      <c r="CP59" s="380"/>
      <c r="CQ59" s="380"/>
      <c r="CR59" s="380"/>
      <c r="CS59" s="380"/>
      <c r="CT59" s="380"/>
      <c r="CU59" s="380"/>
      <c r="CV59" s="380"/>
      <c r="CW59" s="380"/>
      <c r="CX59" s="380"/>
      <c r="CY59" s="380"/>
      <c r="CZ59" s="380"/>
      <c r="DA59" s="380"/>
      <c r="DB59" s="380"/>
      <c r="DC59" s="380"/>
    </row>
    <row r="60">
      <c r="A60" s="395">
        <f t="shared" ref="A60:A65" si="6">+A59+1</f>
        <v>52</v>
      </c>
      <c r="B60" s="382" t="s">
        <v>648</v>
      </c>
      <c r="C60" s="444" t="s">
        <v>649</v>
      </c>
      <c r="D60" s="444" t="s">
        <v>645</v>
      </c>
      <c r="E60" s="449" t="s">
        <v>650</v>
      </c>
      <c r="F60" s="539"/>
      <c r="G60" s="540"/>
      <c r="H60" s="540"/>
      <c r="I60" s="540"/>
      <c r="J60" s="541" t="s">
        <v>433</v>
      </c>
      <c r="K60" s="528"/>
      <c r="L60" s="542"/>
      <c r="M60" s="543"/>
      <c r="N60" s="543"/>
      <c r="O60" s="543"/>
      <c r="P60" s="544"/>
      <c r="Q60" s="545"/>
      <c r="R60" s="546"/>
      <c r="S60" s="547"/>
      <c r="T60" s="548"/>
      <c r="U60" s="548"/>
      <c r="V60" s="548"/>
      <c r="W60" s="548"/>
      <c r="X60" s="549" t="s">
        <v>651</v>
      </c>
      <c r="Y60" s="383"/>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0"/>
      <c r="BM60" s="380"/>
      <c r="BN60" s="380"/>
      <c r="BO60" s="380"/>
      <c r="BP60" s="380"/>
      <c r="BQ60" s="380"/>
      <c r="BR60" s="380"/>
      <c r="BS60" s="380"/>
      <c r="BT60" s="380"/>
      <c r="BU60" s="380"/>
      <c r="BV60" s="380"/>
      <c r="BW60" s="380"/>
      <c r="BX60" s="380"/>
      <c r="BY60" s="380"/>
      <c r="BZ60" s="380"/>
      <c r="CA60" s="380"/>
      <c r="CB60" s="380"/>
      <c r="CC60" s="380"/>
      <c r="CD60" s="380"/>
      <c r="CE60" s="380"/>
      <c r="CF60" s="380"/>
      <c r="CG60" s="380"/>
      <c r="CH60" s="380"/>
      <c r="CI60" s="380"/>
      <c r="CJ60" s="380"/>
      <c r="CK60" s="380"/>
      <c r="CL60" s="380"/>
      <c r="CM60" s="380"/>
      <c r="CN60" s="380"/>
      <c r="CO60" s="380"/>
      <c r="CP60" s="380"/>
      <c r="CQ60" s="380"/>
      <c r="CR60" s="380"/>
      <c r="CS60" s="380"/>
      <c r="CT60" s="380"/>
      <c r="CU60" s="380"/>
      <c r="CV60" s="380"/>
      <c r="CW60" s="380"/>
      <c r="CX60" s="380"/>
      <c r="CY60" s="380"/>
      <c r="CZ60" s="380"/>
      <c r="DA60" s="380"/>
      <c r="DB60" s="380"/>
      <c r="DC60" s="380"/>
    </row>
    <row r="61" ht="46.5" customHeight="1">
      <c r="A61" s="395">
        <f t="shared" si="6"/>
        <v>53</v>
      </c>
      <c r="B61" s="382" t="s">
        <v>652</v>
      </c>
      <c r="C61" s="444" t="s">
        <v>644</v>
      </c>
      <c r="D61" s="444" t="s">
        <v>645</v>
      </c>
      <c r="E61" s="521" t="s">
        <v>646</v>
      </c>
      <c r="F61" s="450"/>
      <c r="G61" s="469"/>
      <c r="H61" s="469"/>
      <c r="I61" s="469"/>
      <c r="J61" s="541" t="s">
        <v>433</v>
      </c>
      <c r="K61" s="550"/>
      <c r="L61" s="551"/>
      <c r="M61" s="463"/>
      <c r="N61" s="463"/>
      <c r="O61" s="463"/>
      <c r="P61" s="391"/>
      <c r="Q61" s="546"/>
      <c r="R61" s="546"/>
      <c r="S61" s="474"/>
      <c r="T61" s="548"/>
      <c r="U61" s="548"/>
      <c r="V61" s="548"/>
      <c r="W61" s="393"/>
      <c r="X61" s="383" t="s">
        <v>653</v>
      </c>
      <c r="Y61" s="383"/>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0"/>
      <c r="BM61" s="380"/>
      <c r="BN61" s="380"/>
      <c r="BO61" s="380"/>
      <c r="BP61" s="380"/>
      <c r="BQ61" s="380"/>
      <c r="BR61" s="380"/>
      <c r="BS61" s="380"/>
      <c r="BT61" s="380"/>
      <c r="BU61" s="380"/>
      <c r="BV61" s="380"/>
      <c r="BW61" s="380"/>
      <c r="BX61" s="380"/>
      <c r="BY61" s="380"/>
      <c r="BZ61" s="380"/>
      <c r="CA61" s="380"/>
      <c r="CB61" s="380"/>
      <c r="CC61" s="380"/>
      <c r="CD61" s="380"/>
      <c r="CE61" s="380"/>
      <c r="CF61" s="380"/>
      <c r="CG61" s="380"/>
      <c r="CH61" s="380"/>
      <c r="CI61" s="380"/>
      <c r="CJ61" s="380"/>
      <c r="CK61" s="380"/>
      <c r="CL61" s="380"/>
      <c r="CM61" s="380"/>
      <c r="CN61" s="380"/>
      <c r="CO61" s="380"/>
      <c r="CP61" s="380"/>
      <c r="CQ61" s="380"/>
      <c r="CR61" s="380"/>
      <c r="CS61" s="380"/>
      <c r="CT61" s="380"/>
      <c r="CU61" s="380"/>
      <c r="CV61" s="380"/>
      <c r="CW61" s="380"/>
      <c r="CX61" s="380"/>
      <c r="CY61" s="380"/>
      <c r="CZ61" s="380"/>
      <c r="DA61" s="380"/>
      <c r="DB61" s="380"/>
      <c r="DC61" s="380"/>
    </row>
    <row r="62" ht="145.5" customHeight="1">
      <c r="A62" s="395">
        <f t="shared" si="6"/>
        <v>54</v>
      </c>
      <c r="B62" s="382" t="s">
        <v>654</v>
      </c>
      <c r="C62" s="382" t="s">
        <v>655</v>
      </c>
      <c r="D62" s="383" t="s">
        <v>656</v>
      </c>
      <c r="E62" s="521" t="s">
        <v>657</v>
      </c>
      <c r="F62" s="395" t="s">
        <v>433</v>
      </c>
      <c r="G62" s="381" t="s">
        <v>433</v>
      </c>
      <c r="H62" s="381" t="s">
        <v>433</v>
      </c>
      <c r="I62" s="381"/>
      <c r="J62" s="396"/>
      <c r="K62" s="550"/>
      <c r="L62" s="552"/>
      <c r="M62" s="390"/>
      <c r="N62" s="390"/>
      <c r="O62" s="463"/>
      <c r="P62" s="390"/>
      <c r="Q62" s="390"/>
      <c r="R62" s="391"/>
      <c r="S62" s="390"/>
      <c r="T62" s="390"/>
      <c r="U62" s="397"/>
      <c r="V62" s="390"/>
      <c r="W62" s="398"/>
      <c r="X62" s="383" t="s">
        <v>658</v>
      </c>
      <c r="Y62" s="383"/>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0"/>
      <c r="AW62" s="380"/>
      <c r="AX62" s="380"/>
      <c r="AY62" s="380"/>
      <c r="AZ62" s="380"/>
      <c r="BA62" s="380"/>
      <c r="BB62" s="380"/>
      <c r="BC62" s="380"/>
      <c r="BD62" s="380"/>
      <c r="BE62" s="380"/>
      <c r="BF62" s="380"/>
      <c r="BG62" s="380"/>
      <c r="BH62" s="380"/>
      <c r="BI62" s="380"/>
      <c r="BJ62" s="380"/>
      <c r="BK62" s="380"/>
      <c r="BL62" s="380"/>
      <c r="BM62" s="380"/>
      <c r="BN62" s="380"/>
      <c r="BO62" s="380"/>
      <c r="BP62" s="380"/>
      <c r="BQ62" s="380"/>
      <c r="BR62" s="380"/>
      <c r="BS62" s="380"/>
      <c r="BT62" s="380"/>
      <c r="BU62" s="380"/>
      <c r="BV62" s="380"/>
      <c r="BW62" s="380"/>
      <c r="BX62" s="380"/>
      <c r="BY62" s="380"/>
      <c r="BZ62" s="380"/>
      <c r="CA62" s="380"/>
      <c r="CB62" s="380"/>
      <c r="CC62" s="380"/>
      <c r="CD62" s="380"/>
      <c r="CE62" s="380"/>
      <c r="CF62" s="380"/>
      <c r="CG62" s="380"/>
      <c r="CH62" s="380"/>
      <c r="CI62" s="380"/>
      <c r="CJ62" s="380"/>
      <c r="CK62" s="380"/>
      <c r="CL62" s="380"/>
      <c r="CM62" s="380"/>
      <c r="CN62" s="380"/>
      <c r="CO62" s="380"/>
      <c r="CP62" s="380"/>
      <c r="CQ62" s="380"/>
      <c r="CR62" s="380"/>
      <c r="CS62" s="380"/>
      <c r="CT62" s="380"/>
      <c r="CU62" s="380"/>
      <c r="CV62" s="380"/>
      <c r="CW62" s="380"/>
      <c r="CX62" s="380"/>
      <c r="CY62" s="380"/>
      <c r="CZ62" s="380"/>
      <c r="DA62" s="380"/>
      <c r="DB62" s="380"/>
      <c r="DC62" s="380"/>
    </row>
    <row r="63">
      <c r="A63" s="395">
        <f t="shared" si="6"/>
        <v>55</v>
      </c>
      <c r="B63" s="382" t="s">
        <v>659</v>
      </c>
      <c r="C63" s="383" t="s">
        <v>660</v>
      </c>
      <c r="D63" s="383" t="s">
        <v>661</v>
      </c>
      <c r="E63" s="449" t="s">
        <v>662</v>
      </c>
      <c r="F63" s="522"/>
      <c r="G63" s="523"/>
      <c r="H63" s="523"/>
      <c r="I63" s="523"/>
      <c r="J63" s="396" t="s">
        <v>433</v>
      </c>
      <c r="K63" s="550"/>
      <c r="L63" s="552"/>
      <c r="M63" s="546"/>
      <c r="N63" s="546"/>
      <c r="O63" s="546"/>
      <c r="P63" s="546"/>
      <c r="Q63" s="546"/>
      <c r="R63" s="546"/>
      <c r="S63" s="547"/>
      <c r="T63" s="548"/>
      <c r="U63" s="548"/>
      <c r="V63" s="548"/>
      <c r="W63" s="393"/>
      <c r="X63" s="383" t="s">
        <v>663</v>
      </c>
      <c r="Y63" s="398"/>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0"/>
      <c r="BA63" s="380"/>
      <c r="BB63" s="380"/>
      <c r="BC63" s="380"/>
      <c r="BD63" s="380"/>
      <c r="BE63" s="380"/>
      <c r="BF63" s="380"/>
      <c r="BG63" s="380"/>
      <c r="BH63" s="380"/>
      <c r="BI63" s="380"/>
      <c r="BJ63" s="380"/>
      <c r="BK63" s="380"/>
      <c r="BL63" s="380"/>
      <c r="BM63" s="380"/>
      <c r="BN63" s="380"/>
      <c r="BO63" s="380"/>
      <c r="BP63" s="380"/>
      <c r="BQ63" s="380"/>
      <c r="BR63" s="380"/>
      <c r="BS63" s="380"/>
      <c r="BT63" s="380"/>
      <c r="BU63" s="380"/>
      <c r="BV63" s="380"/>
      <c r="BW63" s="380"/>
      <c r="BX63" s="380"/>
      <c r="BY63" s="380"/>
      <c r="BZ63" s="380"/>
      <c r="CA63" s="380"/>
      <c r="CB63" s="380"/>
      <c r="CC63" s="380"/>
      <c r="CD63" s="380"/>
      <c r="CE63" s="380"/>
      <c r="CF63" s="380"/>
      <c r="CG63" s="380"/>
      <c r="CH63" s="380"/>
      <c r="CI63" s="380"/>
      <c r="CJ63" s="380"/>
      <c r="CK63" s="380"/>
      <c r="CL63" s="380"/>
      <c r="CM63" s="380"/>
      <c r="CN63" s="380"/>
      <c r="CO63" s="380"/>
      <c r="CP63" s="380"/>
      <c r="CQ63" s="380"/>
      <c r="CR63" s="380"/>
      <c r="CS63" s="380"/>
      <c r="CT63" s="380"/>
      <c r="CU63" s="380"/>
      <c r="CV63" s="380"/>
      <c r="CW63" s="380"/>
      <c r="CX63" s="380"/>
      <c r="CY63" s="380"/>
      <c r="CZ63" s="380"/>
      <c r="DA63" s="380"/>
      <c r="DB63" s="380"/>
      <c r="DC63" s="380"/>
    </row>
    <row r="64">
      <c r="A64" s="395">
        <f t="shared" si="6"/>
        <v>56</v>
      </c>
      <c r="B64" s="399" t="s">
        <v>664</v>
      </c>
      <c r="C64" s="383" t="s">
        <v>660</v>
      </c>
      <c r="D64" s="383" t="s">
        <v>661</v>
      </c>
      <c r="E64" s="449" t="s">
        <v>662</v>
      </c>
      <c r="F64" s="522"/>
      <c r="G64" s="523"/>
      <c r="H64" s="523"/>
      <c r="I64" s="523"/>
      <c r="J64" s="396" t="s">
        <v>433</v>
      </c>
      <c r="K64" s="550"/>
      <c r="L64" s="552" t="s">
        <v>665</v>
      </c>
      <c r="M64" s="546"/>
      <c r="N64" s="390"/>
      <c r="O64" s="546"/>
      <c r="P64" s="390"/>
      <c r="Q64" s="390"/>
      <c r="R64" s="390"/>
      <c r="S64" s="390"/>
      <c r="T64" s="390"/>
      <c r="U64" s="390"/>
      <c r="V64" s="390"/>
      <c r="W64" s="398"/>
      <c r="X64" s="420" t="s">
        <v>666</v>
      </c>
      <c r="Y64" s="383"/>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0"/>
      <c r="BM64" s="380"/>
      <c r="BN64" s="380"/>
      <c r="BO64" s="380"/>
      <c r="BP64" s="380"/>
      <c r="BQ64" s="380"/>
      <c r="BR64" s="380"/>
      <c r="BS64" s="380"/>
      <c r="BT64" s="380"/>
      <c r="BU64" s="380"/>
      <c r="BV64" s="380"/>
      <c r="BW64" s="380"/>
      <c r="BX64" s="380"/>
      <c r="BY64" s="380"/>
      <c r="BZ64" s="380"/>
      <c r="CA64" s="380"/>
      <c r="CB64" s="380"/>
      <c r="CC64" s="380"/>
      <c r="CD64" s="380"/>
      <c r="CE64" s="380"/>
      <c r="CF64" s="380"/>
      <c r="CG64" s="380"/>
      <c r="CH64" s="380"/>
      <c r="CI64" s="380"/>
      <c r="CJ64" s="380"/>
      <c r="CK64" s="380"/>
      <c r="CL64" s="380"/>
      <c r="CM64" s="380"/>
      <c r="CN64" s="380"/>
      <c r="CO64" s="380"/>
      <c r="CP64" s="380"/>
      <c r="CQ64" s="380"/>
      <c r="CR64" s="380"/>
      <c r="CS64" s="380"/>
      <c r="CT64" s="380"/>
      <c r="CU64" s="380"/>
      <c r="CV64" s="380"/>
      <c r="CW64" s="380"/>
      <c r="CX64" s="380"/>
      <c r="CY64" s="380"/>
      <c r="CZ64" s="380"/>
      <c r="DA64" s="380"/>
      <c r="DB64" s="380"/>
      <c r="DC64" s="380"/>
    </row>
    <row r="65" ht="69.75" customHeight="1">
      <c r="A65" s="395">
        <f t="shared" si="6"/>
        <v>57</v>
      </c>
      <c r="B65" s="382" t="s">
        <v>667</v>
      </c>
      <c r="C65" s="383" t="s">
        <v>574</v>
      </c>
      <c r="D65" s="383" t="s">
        <v>431</v>
      </c>
      <c r="E65" s="521" t="s">
        <v>646</v>
      </c>
      <c r="F65" s="522"/>
      <c r="G65" s="523"/>
      <c r="H65" s="523"/>
      <c r="I65" s="523"/>
      <c r="J65" s="396" t="s">
        <v>433</v>
      </c>
      <c r="K65" s="550"/>
      <c r="L65" s="552"/>
      <c r="M65" s="546"/>
      <c r="N65" s="391"/>
      <c r="O65" s="391"/>
      <c r="P65" s="391"/>
      <c r="Q65" s="546"/>
      <c r="R65" s="546"/>
      <c r="S65" s="547"/>
      <c r="T65" s="397"/>
      <c r="U65" s="397"/>
      <c r="V65" s="397"/>
      <c r="W65" s="393"/>
      <c r="X65" s="383" t="s">
        <v>668</v>
      </c>
      <c r="Y65" s="383"/>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0"/>
      <c r="BM65" s="380"/>
      <c r="BN65" s="380"/>
      <c r="BO65" s="380"/>
      <c r="BP65" s="380"/>
      <c r="BQ65" s="380"/>
      <c r="BR65" s="380"/>
      <c r="BS65" s="380"/>
      <c r="BT65" s="380"/>
      <c r="BU65" s="380"/>
      <c r="BV65" s="380"/>
      <c r="BW65" s="380"/>
      <c r="BX65" s="380"/>
      <c r="BY65" s="380"/>
      <c r="BZ65" s="380"/>
      <c r="CA65" s="380"/>
      <c r="CB65" s="380"/>
      <c r="CC65" s="380"/>
      <c r="CD65" s="380"/>
      <c r="CE65" s="380"/>
      <c r="CF65" s="380"/>
      <c r="CG65" s="380"/>
      <c r="CH65" s="380"/>
      <c r="CI65" s="380"/>
      <c r="CJ65" s="380"/>
      <c r="CK65" s="380"/>
      <c r="CL65" s="380"/>
      <c r="CM65" s="380"/>
      <c r="CN65" s="380"/>
      <c r="CO65" s="380"/>
      <c r="CP65" s="380"/>
      <c r="CQ65" s="380"/>
      <c r="CR65" s="380"/>
      <c r="CS65" s="380"/>
      <c r="CT65" s="380"/>
      <c r="CU65" s="380"/>
      <c r="CV65" s="380"/>
      <c r="CW65" s="380"/>
      <c r="CX65" s="380"/>
      <c r="CY65" s="380"/>
      <c r="CZ65" s="380"/>
      <c r="DA65" s="380"/>
      <c r="DB65" s="380"/>
      <c r="DC65" s="380"/>
    </row>
    <row r="66" ht="63.0" customHeight="1">
      <c r="A66" s="553"/>
      <c r="B66" s="554" t="s">
        <v>669</v>
      </c>
      <c r="C66" s="555"/>
      <c r="D66" s="555"/>
      <c r="E66" s="555"/>
      <c r="F66" s="556"/>
      <c r="G66" s="556"/>
      <c r="H66" s="556"/>
      <c r="I66" s="556"/>
      <c r="J66" s="352"/>
      <c r="K66" s="352"/>
      <c r="L66" s="352"/>
      <c r="M66" s="352"/>
      <c r="N66" s="352"/>
      <c r="O66" s="352"/>
      <c r="P66" s="352"/>
      <c r="Q66" s="352"/>
      <c r="R66" s="352"/>
      <c r="S66" s="352"/>
      <c r="T66" s="352"/>
      <c r="U66" s="352"/>
      <c r="V66" s="352"/>
      <c r="W66" s="352"/>
      <c r="X66" s="380"/>
      <c r="Y66" s="557"/>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0"/>
      <c r="BM66" s="380"/>
      <c r="BN66" s="380"/>
      <c r="BO66" s="380"/>
      <c r="BP66" s="380"/>
      <c r="BQ66" s="380"/>
      <c r="BR66" s="380"/>
      <c r="BS66" s="380"/>
      <c r="BT66" s="380"/>
      <c r="BU66" s="380"/>
      <c r="BV66" s="380"/>
      <c r="BW66" s="380"/>
      <c r="BX66" s="380"/>
      <c r="BY66" s="380"/>
      <c r="BZ66" s="380"/>
      <c r="CA66" s="380"/>
      <c r="CB66" s="380"/>
      <c r="CC66" s="380"/>
      <c r="CD66" s="380"/>
      <c r="CE66" s="380"/>
      <c r="CF66" s="380"/>
      <c r="CG66" s="380"/>
      <c r="CH66" s="380"/>
      <c r="CI66" s="380"/>
      <c r="CJ66" s="380"/>
      <c r="CK66" s="380"/>
      <c r="CL66" s="380"/>
      <c r="CM66" s="380"/>
      <c r="CN66" s="380"/>
      <c r="CO66" s="380"/>
      <c r="CP66" s="380"/>
      <c r="CQ66" s="380"/>
      <c r="CR66" s="380"/>
      <c r="CS66" s="380"/>
      <c r="CT66" s="380"/>
      <c r="CU66" s="380"/>
      <c r="CV66" s="380"/>
      <c r="CW66" s="380"/>
      <c r="CX66" s="380"/>
      <c r="CY66" s="380"/>
      <c r="CZ66" s="380"/>
      <c r="DA66" s="380"/>
      <c r="DB66" s="380"/>
      <c r="DC66" s="380"/>
    </row>
    <row r="67" ht="42.75" customHeight="1">
      <c r="A67" s="447"/>
      <c r="B67" s="558"/>
      <c r="C67" s="559" t="s">
        <v>670</v>
      </c>
      <c r="D67" s="555"/>
      <c r="E67" s="555"/>
      <c r="F67" s="556"/>
      <c r="G67" s="556"/>
      <c r="H67" s="556"/>
      <c r="I67" s="556"/>
      <c r="J67" s="352"/>
      <c r="K67" s="352"/>
      <c r="L67" s="352"/>
      <c r="M67" s="352"/>
      <c r="N67" s="352"/>
      <c r="O67" s="352"/>
      <c r="P67" s="352"/>
      <c r="Q67" s="352"/>
      <c r="R67" s="352"/>
      <c r="S67" s="352"/>
      <c r="T67" s="352"/>
      <c r="U67" s="352"/>
      <c r="V67" s="352"/>
      <c r="W67" s="352"/>
      <c r="X67" s="56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380"/>
      <c r="BA67" s="380"/>
      <c r="BB67" s="380"/>
      <c r="BC67" s="380"/>
      <c r="BD67" s="380"/>
      <c r="BE67" s="380"/>
      <c r="BF67" s="380"/>
      <c r="BG67" s="380"/>
      <c r="BH67" s="380"/>
      <c r="BI67" s="380"/>
      <c r="BJ67" s="380"/>
      <c r="BK67" s="380"/>
      <c r="BL67" s="380"/>
      <c r="BM67" s="380"/>
      <c r="BN67" s="380"/>
      <c r="BO67" s="380"/>
      <c r="BP67" s="380"/>
      <c r="BQ67" s="380"/>
      <c r="BR67" s="380"/>
      <c r="BS67" s="380"/>
      <c r="BT67" s="380"/>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80"/>
      <c r="CW67" s="380"/>
      <c r="CX67" s="380"/>
      <c r="CY67" s="380"/>
      <c r="CZ67" s="380"/>
      <c r="DA67" s="380"/>
      <c r="DB67" s="380"/>
      <c r="DC67" s="380"/>
    </row>
    <row r="68" ht="38.25" customHeight="1">
      <c r="A68" s="447"/>
      <c r="B68" s="561"/>
      <c r="C68" s="559" t="s">
        <v>671</v>
      </c>
      <c r="D68" s="562"/>
      <c r="E68" s="562"/>
      <c r="F68" s="562"/>
      <c r="G68" s="562"/>
      <c r="H68" s="562"/>
      <c r="I68" s="562"/>
      <c r="J68" s="562"/>
      <c r="K68" s="562"/>
      <c r="L68" s="562"/>
      <c r="M68" s="562"/>
      <c r="N68" s="562"/>
      <c r="O68" s="562"/>
      <c r="P68" s="562"/>
      <c r="Q68" s="562"/>
      <c r="R68" s="562"/>
      <c r="S68" s="562"/>
      <c r="T68" s="562"/>
      <c r="U68" s="562"/>
      <c r="V68" s="562"/>
      <c r="W68" s="562"/>
      <c r="X68" s="563"/>
      <c r="Y68" s="564"/>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c r="BF68" s="380"/>
      <c r="BG68" s="380"/>
      <c r="BH68" s="380"/>
      <c r="BI68" s="380"/>
      <c r="BJ68" s="380"/>
      <c r="BK68" s="380"/>
      <c r="BL68" s="380"/>
      <c r="BM68" s="380"/>
      <c r="BN68" s="380"/>
      <c r="BO68" s="380"/>
      <c r="BP68" s="380"/>
      <c r="BQ68" s="380"/>
      <c r="BR68" s="380"/>
      <c r="BS68" s="380"/>
      <c r="BT68" s="380"/>
      <c r="BU68" s="380"/>
      <c r="BV68" s="380"/>
      <c r="BW68" s="380"/>
      <c r="BX68" s="380"/>
      <c r="BY68" s="380"/>
      <c r="BZ68" s="380"/>
      <c r="CA68" s="380"/>
      <c r="CB68" s="380"/>
      <c r="CC68" s="380"/>
      <c r="CD68" s="380"/>
      <c r="CE68" s="380"/>
      <c r="CF68" s="380"/>
      <c r="CG68" s="380"/>
      <c r="CH68" s="380"/>
      <c r="CI68" s="380"/>
      <c r="CJ68" s="380"/>
      <c r="CK68" s="380"/>
      <c r="CL68" s="380"/>
      <c r="CM68" s="380"/>
      <c r="CN68" s="380"/>
      <c r="CO68" s="380"/>
      <c r="CP68" s="380"/>
      <c r="CQ68" s="380"/>
      <c r="CR68" s="380"/>
      <c r="CS68" s="380"/>
      <c r="CT68" s="380"/>
      <c r="CU68" s="380"/>
      <c r="CV68" s="380"/>
      <c r="CW68" s="380"/>
      <c r="CX68" s="380"/>
      <c r="CY68" s="380"/>
      <c r="CZ68" s="380"/>
      <c r="DA68" s="380"/>
      <c r="DB68" s="380"/>
      <c r="DC68" s="380"/>
    </row>
    <row r="69" ht="39.75" customHeight="1">
      <c r="A69" s="447"/>
      <c r="B69" s="565"/>
      <c r="C69" s="559" t="s">
        <v>672</v>
      </c>
      <c r="D69" s="562"/>
      <c r="E69" s="562"/>
      <c r="F69" s="562"/>
      <c r="G69" s="562"/>
      <c r="H69" s="562"/>
      <c r="I69" s="562"/>
      <c r="J69" s="562"/>
      <c r="K69" s="562"/>
      <c r="L69" s="562"/>
      <c r="M69" s="562"/>
      <c r="N69" s="562"/>
      <c r="O69" s="562"/>
      <c r="P69" s="562"/>
      <c r="Q69" s="562"/>
      <c r="R69" s="562"/>
      <c r="S69" s="562"/>
      <c r="T69" s="562"/>
      <c r="U69" s="562"/>
      <c r="V69" s="562"/>
      <c r="W69" s="562"/>
      <c r="X69" s="563"/>
      <c r="Y69" s="564"/>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c r="BF69" s="380"/>
      <c r="BG69" s="380"/>
      <c r="BH69" s="380"/>
      <c r="BI69" s="380"/>
      <c r="BJ69" s="380"/>
      <c r="BK69" s="380"/>
      <c r="BL69" s="380"/>
      <c r="BM69" s="380"/>
      <c r="BN69" s="380"/>
      <c r="BO69" s="380"/>
      <c r="BP69" s="380"/>
      <c r="BQ69" s="380"/>
      <c r="BR69" s="380"/>
      <c r="BS69" s="380"/>
      <c r="BT69" s="380"/>
      <c r="BU69" s="380"/>
      <c r="BV69" s="380"/>
      <c r="BW69" s="380"/>
      <c r="BX69" s="380"/>
      <c r="BY69" s="380"/>
      <c r="BZ69" s="380"/>
      <c r="CA69" s="380"/>
      <c r="CB69" s="380"/>
      <c r="CC69" s="380"/>
      <c r="CD69" s="380"/>
      <c r="CE69" s="380"/>
      <c r="CF69" s="380"/>
      <c r="CG69" s="380"/>
      <c r="CH69" s="380"/>
      <c r="CI69" s="380"/>
      <c r="CJ69" s="380"/>
      <c r="CK69" s="380"/>
      <c r="CL69" s="380"/>
      <c r="CM69" s="380"/>
      <c r="CN69" s="380"/>
      <c r="CO69" s="380"/>
      <c r="CP69" s="380"/>
      <c r="CQ69" s="380"/>
      <c r="CR69" s="380"/>
      <c r="CS69" s="380"/>
      <c r="CT69" s="380"/>
      <c r="CU69" s="380"/>
      <c r="CV69" s="380"/>
      <c r="CW69" s="380"/>
      <c r="CX69" s="380"/>
      <c r="CY69" s="380"/>
      <c r="CZ69" s="380"/>
      <c r="DA69" s="380"/>
      <c r="DB69" s="380"/>
      <c r="DC69" s="380"/>
    </row>
    <row r="70" ht="23.25" customHeight="1">
      <c r="A70" s="447"/>
      <c r="B70" s="566"/>
      <c r="C70" s="559" t="s">
        <v>673</v>
      </c>
      <c r="D70" s="562"/>
      <c r="E70" s="562"/>
      <c r="F70" s="562"/>
      <c r="G70" s="562"/>
      <c r="H70" s="562"/>
      <c r="I70" s="562"/>
      <c r="J70" s="562"/>
      <c r="K70" s="562"/>
      <c r="L70" s="562"/>
      <c r="M70" s="562"/>
      <c r="N70" s="562"/>
      <c r="O70" s="562"/>
      <c r="P70" s="562"/>
      <c r="Q70" s="562"/>
      <c r="R70" s="562"/>
      <c r="S70" s="562"/>
      <c r="T70" s="562"/>
      <c r="U70" s="562"/>
      <c r="V70" s="562"/>
      <c r="W70" s="562"/>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c r="BF70" s="380"/>
      <c r="BG70" s="380"/>
      <c r="BH70" s="380"/>
      <c r="BI70" s="380"/>
      <c r="BJ70" s="380"/>
      <c r="BK70" s="380"/>
      <c r="BL70" s="380"/>
      <c r="BM70" s="380"/>
      <c r="BN70" s="380"/>
      <c r="BO70" s="380"/>
      <c r="BP70" s="380"/>
      <c r="BQ70" s="380"/>
      <c r="BR70" s="380"/>
      <c r="BS70" s="380"/>
      <c r="BT70" s="380"/>
      <c r="BU70" s="380"/>
      <c r="BV70" s="380"/>
      <c r="BW70" s="380"/>
      <c r="BX70" s="380"/>
      <c r="BY70" s="380"/>
      <c r="BZ70" s="380"/>
      <c r="CA70" s="380"/>
      <c r="CB70" s="380"/>
      <c r="CC70" s="380"/>
      <c r="CD70" s="380"/>
      <c r="CE70" s="380"/>
      <c r="CF70" s="380"/>
      <c r="CG70" s="380"/>
      <c r="CH70" s="380"/>
      <c r="CI70" s="380"/>
      <c r="CJ70" s="380"/>
      <c r="CK70" s="380"/>
      <c r="CL70" s="380"/>
      <c r="CM70" s="380"/>
      <c r="CN70" s="380"/>
      <c r="CO70" s="380"/>
      <c r="CP70" s="380"/>
      <c r="CQ70" s="380"/>
      <c r="CR70" s="380"/>
      <c r="CS70" s="380"/>
      <c r="CT70" s="380"/>
      <c r="CU70" s="380"/>
      <c r="CV70" s="380"/>
      <c r="CW70" s="380"/>
      <c r="CX70" s="380"/>
      <c r="CY70" s="380"/>
      <c r="CZ70" s="380"/>
      <c r="DA70" s="380"/>
      <c r="DB70" s="380"/>
      <c r="DC70" s="380"/>
    </row>
    <row r="71" ht="23.25" customHeight="1">
      <c r="A71" s="447"/>
      <c r="B71" s="567"/>
      <c r="C71" s="568" t="s">
        <v>674</v>
      </c>
      <c r="D71" s="562"/>
      <c r="E71" s="562"/>
      <c r="F71" s="562"/>
      <c r="G71" s="562"/>
      <c r="H71" s="562"/>
      <c r="I71" s="562"/>
      <c r="J71" s="562"/>
      <c r="K71" s="562"/>
      <c r="L71" s="562"/>
      <c r="M71" s="562"/>
      <c r="N71" s="562"/>
      <c r="O71" s="562"/>
      <c r="P71" s="562"/>
      <c r="Q71" s="562"/>
      <c r="R71" s="562"/>
      <c r="S71" s="562"/>
      <c r="T71" s="562"/>
      <c r="U71" s="562"/>
      <c r="V71" s="562"/>
      <c r="W71" s="562"/>
      <c r="X71" s="380"/>
      <c r="Y71" s="380"/>
      <c r="Z71" s="380"/>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380"/>
      <c r="BC71" s="380"/>
      <c r="BD71" s="380"/>
      <c r="BE71" s="380"/>
      <c r="BF71" s="380"/>
      <c r="BG71" s="380"/>
      <c r="BH71" s="380"/>
      <c r="BI71" s="380"/>
      <c r="BJ71" s="380"/>
      <c r="BK71" s="380"/>
      <c r="BL71" s="380"/>
      <c r="BM71" s="380"/>
      <c r="BN71" s="380"/>
      <c r="BO71" s="380"/>
      <c r="BP71" s="380"/>
      <c r="BQ71" s="380"/>
      <c r="BR71" s="380"/>
      <c r="BS71" s="380"/>
      <c r="BT71" s="380"/>
      <c r="BU71" s="380"/>
      <c r="BV71" s="380"/>
      <c r="BW71" s="380"/>
      <c r="BX71" s="380"/>
      <c r="BY71" s="380"/>
      <c r="BZ71" s="380"/>
      <c r="CA71" s="380"/>
      <c r="CB71" s="380"/>
      <c r="CC71" s="380"/>
      <c r="CD71" s="380"/>
      <c r="CE71" s="380"/>
      <c r="CF71" s="380"/>
      <c r="CG71" s="380"/>
      <c r="CH71" s="380"/>
      <c r="CI71" s="380"/>
      <c r="CJ71" s="380"/>
      <c r="CK71" s="380"/>
      <c r="CL71" s="380"/>
      <c r="CM71" s="380"/>
      <c r="CN71" s="380"/>
      <c r="CO71" s="380"/>
      <c r="CP71" s="380"/>
      <c r="CQ71" s="380"/>
      <c r="CR71" s="380"/>
      <c r="CS71" s="380"/>
      <c r="CT71" s="380"/>
      <c r="CU71" s="380"/>
      <c r="CV71" s="380"/>
      <c r="CW71" s="380"/>
      <c r="CX71" s="380"/>
      <c r="CY71" s="380"/>
      <c r="CZ71" s="380"/>
      <c r="DA71" s="380"/>
      <c r="DB71" s="380"/>
      <c r="DC71" s="380"/>
    </row>
    <row r="72" ht="42.75" customHeight="1">
      <c r="A72" s="447"/>
      <c r="B72" s="569"/>
      <c r="C72" s="559" t="s">
        <v>675</v>
      </c>
      <c r="D72" s="562"/>
      <c r="E72" s="562"/>
      <c r="F72" s="562"/>
      <c r="G72" s="562"/>
      <c r="H72" s="562"/>
      <c r="I72" s="562"/>
      <c r="J72" s="562"/>
      <c r="K72" s="562"/>
      <c r="L72" s="562"/>
      <c r="M72" s="562"/>
      <c r="N72" s="562"/>
      <c r="O72" s="562"/>
      <c r="P72" s="562"/>
      <c r="Q72" s="562"/>
      <c r="R72" s="562"/>
      <c r="S72" s="562"/>
      <c r="T72" s="562"/>
      <c r="U72" s="562"/>
      <c r="V72" s="562"/>
      <c r="W72" s="562"/>
      <c r="X72" s="560"/>
      <c r="Z72" s="380"/>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80"/>
      <c r="BQ72" s="380"/>
      <c r="BR72" s="380"/>
      <c r="BS72" s="380"/>
      <c r="BT72" s="380"/>
      <c r="BU72" s="380"/>
      <c r="BV72" s="380"/>
      <c r="BW72" s="380"/>
      <c r="BX72" s="380"/>
      <c r="BY72" s="380"/>
      <c r="BZ72" s="380"/>
      <c r="CA72" s="380"/>
      <c r="CB72" s="380"/>
      <c r="CC72" s="380"/>
      <c r="CD72" s="380"/>
      <c r="CE72" s="380"/>
      <c r="CF72" s="380"/>
      <c r="CG72" s="380"/>
      <c r="CH72" s="380"/>
      <c r="CI72" s="380"/>
      <c r="CJ72" s="380"/>
      <c r="CK72" s="380"/>
      <c r="CL72" s="380"/>
      <c r="CM72" s="380"/>
      <c r="CN72" s="380"/>
      <c r="CO72" s="380"/>
      <c r="CP72" s="380"/>
      <c r="CQ72" s="380"/>
      <c r="CR72" s="380"/>
      <c r="CS72" s="380"/>
      <c r="CT72" s="380"/>
      <c r="CU72" s="380"/>
      <c r="CV72" s="380"/>
      <c r="CW72" s="380"/>
      <c r="CX72" s="380"/>
      <c r="CY72" s="380"/>
      <c r="CZ72" s="380"/>
      <c r="DA72" s="380"/>
      <c r="DB72" s="380"/>
      <c r="DC72" s="380"/>
    </row>
    <row r="73" ht="23.25" customHeight="1">
      <c r="A73" s="447"/>
      <c r="B73" s="570"/>
      <c r="C73" s="559" t="s">
        <v>676</v>
      </c>
      <c r="D73" s="562"/>
      <c r="E73" s="562"/>
      <c r="F73" s="562"/>
      <c r="G73" s="562"/>
      <c r="H73" s="562"/>
      <c r="I73" s="562"/>
      <c r="J73" s="562"/>
      <c r="K73" s="562"/>
      <c r="L73" s="562"/>
      <c r="M73" s="562"/>
      <c r="N73" s="562"/>
      <c r="O73" s="562"/>
      <c r="P73" s="562"/>
      <c r="Q73" s="562"/>
      <c r="R73" s="562"/>
      <c r="S73" s="562"/>
      <c r="T73" s="562"/>
      <c r="U73" s="562"/>
      <c r="V73" s="562"/>
      <c r="W73" s="562"/>
      <c r="X73" s="563"/>
      <c r="Y73" s="564"/>
      <c r="Z73" s="380"/>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380"/>
      <c r="AZ73" s="380"/>
      <c r="BA73" s="380"/>
      <c r="BB73" s="380"/>
      <c r="BC73" s="380"/>
      <c r="BD73" s="380"/>
      <c r="BE73" s="380"/>
      <c r="BF73" s="380"/>
      <c r="BG73" s="380"/>
      <c r="BH73" s="380"/>
      <c r="BI73" s="380"/>
      <c r="BJ73" s="380"/>
      <c r="BK73" s="380"/>
      <c r="BL73" s="380"/>
      <c r="BM73" s="380"/>
      <c r="BN73" s="380"/>
      <c r="BO73" s="380"/>
      <c r="BP73" s="380"/>
      <c r="BQ73" s="380"/>
      <c r="BR73" s="380"/>
      <c r="BS73" s="380"/>
      <c r="BT73" s="380"/>
      <c r="BU73" s="380"/>
      <c r="BV73" s="380"/>
      <c r="BW73" s="380"/>
      <c r="BX73" s="380"/>
      <c r="BY73" s="380"/>
      <c r="BZ73" s="380"/>
      <c r="CA73" s="380"/>
      <c r="CB73" s="380"/>
      <c r="CC73" s="380"/>
      <c r="CD73" s="380"/>
      <c r="CE73" s="380"/>
      <c r="CF73" s="380"/>
      <c r="CG73" s="380"/>
      <c r="CH73" s="380"/>
      <c r="CI73" s="380"/>
      <c r="CJ73" s="380"/>
      <c r="CK73" s="380"/>
      <c r="CL73" s="380"/>
      <c r="CM73" s="380"/>
      <c r="CN73" s="380"/>
      <c r="CO73" s="380"/>
      <c r="CP73" s="380"/>
      <c r="CQ73" s="380"/>
      <c r="CR73" s="380"/>
      <c r="CS73" s="380"/>
      <c r="CT73" s="380"/>
      <c r="CU73" s="380"/>
      <c r="CV73" s="380"/>
      <c r="CW73" s="380"/>
      <c r="CX73" s="380"/>
      <c r="CY73" s="380"/>
      <c r="CZ73" s="380"/>
      <c r="DA73" s="380"/>
      <c r="DB73" s="380"/>
      <c r="DC73" s="380"/>
    </row>
    <row r="74" ht="23.25" customHeight="1">
      <c r="A74" s="447"/>
      <c r="B74" s="571"/>
      <c r="C74" s="557"/>
      <c r="D74" s="562"/>
      <c r="E74" s="562"/>
      <c r="F74" s="562"/>
      <c r="G74" s="562"/>
      <c r="H74" s="562"/>
      <c r="I74" s="562"/>
      <c r="J74" s="562"/>
      <c r="K74" s="562"/>
      <c r="L74" s="562"/>
      <c r="M74" s="562"/>
      <c r="N74" s="562"/>
      <c r="O74" s="562"/>
      <c r="P74" s="562"/>
      <c r="Q74" s="562"/>
      <c r="R74" s="562"/>
      <c r="S74" s="562"/>
      <c r="T74" s="562"/>
      <c r="U74" s="562"/>
      <c r="V74" s="562"/>
      <c r="W74" s="562"/>
      <c r="X74" s="563"/>
      <c r="Y74" s="572"/>
      <c r="Z74" s="380"/>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80"/>
      <c r="BD74" s="380"/>
      <c r="BE74" s="380"/>
      <c r="BF74" s="380"/>
      <c r="BG74" s="380"/>
      <c r="BH74" s="380"/>
      <c r="BI74" s="380"/>
      <c r="BJ74" s="380"/>
      <c r="BK74" s="380"/>
      <c r="BL74" s="380"/>
      <c r="BM74" s="380"/>
      <c r="BN74" s="380"/>
      <c r="BO74" s="380"/>
      <c r="BP74" s="380"/>
      <c r="BQ74" s="380"/>
      <c r="BR74" s="380"/>
      <c r="BS74" s="380"/>
      <c r="BT74" s="380"/>
      <c r="BU74" s="380"/>
      <c r="BV74" s="380"/>
      <c r="BW74" s="380"/>
      <c r="BX74" s="380"/>
      <c r="BY74" s="380"/>
      <c r="BZ74" s="380"/>
      <c r="CA74" s="380"/>
      <c r="CB74" s="380"/>
      <c r="CC74" s="380"/>
      <c r="CD74" s="380"/>
      <c r="CE74" s="380"/>
      <c r="CF74" s="380"/>
      <c r="CG74" s="380"/>
      <c r="CH74" s="380"/>
      <c r="CI74" s="380"/>
      <c r="CJ74" s="380"/>
      <c r="CK74" s="380"/>
      <c r="CL74" s="380"/>
      <c r="CM74" s="380"/>
      <c r="CN74" s="380"/>
      <c r="CO74" s="380"/>
      <c r="CP74" s="380"/>
      <c r="CQ74" s="380"/>
      <c r="CR74" s="380"/>
      <c r="CS74" s="380"/>
      <c r="CT74" s="380"/>
      <c r="CU74" s="380"/>
      <c r="CV74" s="380"/>
      <c r="CW74" s="380"/>
      <c r="CX74" s="380"/>
      <c r="CY74" s="380"/>
      <c r="CZ74" s="380"/>
      <c r="DA74" s="380"/>
      <c r="DB74" s="380"/>
      <c r="DC74" s="380"/>
    </row>
    <row r="75" ht="23.25" customHeight="1">
      <c r="A75" s="447"/>
      <c r="B75" s="573" t="s">
        <v>677</v>
      </c>
      <c r="C75" s="557"/>
      <c r="D75" s="562"/>
      <c r="E75" s="562"/>
      <c r="F75" s="562"/>
      <c r="G75" s="562"/>
      <c r="H75" s="562"/>
      <c r="I75" s="562"/>
      <c r="J75" s="562"/>
      <c r="K75" s="562"/>
      <c r="L75" s="562"/>
      <c r="M75" s="562"/>
      <c r="N75" s="562"/>
      <c r="O75" s="562"/>
      <c r="P75" s="562"/>
      <c r="Q75" s="562"/>
      <c r="R75" s="562"/>
      <c r="S75" s="562"/>
      <c r="T75" s="562"/>
      <c r="U75" s="562"/>
      <c r="V75" s="562"/>
      <c r="W75" s="562"/>
      <c r="X75" s="380"/>
      <c r="Y75" s="380"/>
      <c r="Z75" s="380"/>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380"/>
      <c r="AZ75" s="380"/>
      <c r="BA75" s="380"/>
      <c r="BB75" s="380"/>
      <c r="BC75" s="380"/>
      <c r="BD75" s="380"/>
      <c r="BE75" s="380"/>
      <c r="BF75" s="380"/>
      <c r="BG75" s="380"/>
      <c r="BH75" s="380"/>
      <c r="BI75" s="380"/>
      <c r="BJ75" s="380"/>
      <c r="BK75" s="380"/>
      <c r="BL75" s="380"/>
      <c r="BM75" s="380"/>
      <c r="BN75" s="380"/>
      <c r="BO75" s="380"/>
      <c r="BP75" s="380"/>
      <c r="BQ75" s="380"/>
      <c r="BR75" s="380"/>
      <c r="BS75" s="380"/>
      <c r="BT75" s="380"/>
      <c r="BU75" s="380"/>
      <c r="BV75" s="380"/>
      <c r="BW75" s="380"/>
      <c r="BX75" s="380"/>
      <c r="BY75" s="380"/>
      <c r="BZ75" s="380"/>
      <c r="CA75" s="380"/>
      <c r="CB75" s="380"/>
      <c r="CC75" s="380"/>
      <c r="CD75" s="380"/>
      <c r="CE75" s="380"/>
      <c r="CF75" s="380"/>
      <c r="CG75" s="380"/>
      <c r="CH75" s="380"/>
      <c r="CI75" s="380"/>
      <c r="CJ75" s="380"/>
      <c r="CK75" s="380"/>
      <c r="CL75" s="380"/>
      <c r="CM75" s="380"/>
      <c r="CN75" s="380"/>
      <c r="CO75" s="380"/>
      <c r="CP75" s="380"/>
      <c r="CQ75" s="380"/>
      <c r="CR75" s="380"/>
      <c r="CS75" s="380"/>
      <c r="CT75" s="380"/>
      <c r="CU75" s="380"/>
      <c r="CV75" s="380"/>
      <c r="CW75" s="380"/>
      <c r="CX75" s="380"/>
      <c r="CY75" s="380"/>
      <c r="CZ75" s="380"/>
      <c r="DA75" s="380"/>
      <c r="DB75" s="380"/>
      <c r="DC75" s="380"/>
    </row>
    <row r="76" ht="23.25" customHeight="1">
      <c r="A76" s="447"/>
      <c r="B76" s="573" t="s">
        <v>678</v>
      </c>
      <c r="C76" s="557"/>
      <c r="D76" s="562"/>
      <c r="E76" s="562"/>
      <c r="F76" s="562"/>
      <c r="G76" s="562"/>
      <c r="H76" s="562"/>
      <c r="I76" s="562"/>
      <c r="J76" s="562"/>
      <c r="K76" s="562"/>
      <c r="L76" s="562"/>
      <c r="M76" s="562"/>
      <c r="N76" s="562"/>
      <c r="O76" s="562"/>
      <c r="P76" s="562"/>
      <c r="Q76" s="562"/>
      <c r="R76" s="562"/>
      <c r="S76" s="562"/>
      <c r="T76" s="562"/>
      <c r="U76" s="562"/>
      <c r="V76" s="562"/>
      <c r="W76" s="562"/>
      <c r="X76" s="380"/>
      <c r="Y76" s="380"/>
      <c r="Z76" s="380"/>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380"/>
      <c r="AZ76" s="380"/>
      <c r="BA76" s="380"/>
      <c r="BB76" s="380"/>
      <c r="BC76" s="380"/>
      <c r="BD76" s="380"/>
      <c r="BE76" s="380"/>
      <c r="BF76" s="380"/>
      <c r="BG76" s="380"/>
      <c r="BH76" s="380"/>
      <c r="BI76" s="380"/>
      <c r="BJ76" s="380"/>
      <c r="BK76" s="380"/>
      <c r="BL76" s="380"/>
      <c r="BM76" s="380"/>
      <c r="BN76" s="380"/>
      <c r="BO76" s="380"/>
      <c r="BP76" s="380"/>
      <c r="BQ76" s="380"/>
      <c r="BR76" s="380"/>
      <c r="BS76" s="380"/>
      <c r="BT76" s="380"/>
      <c r="BU76" s="380"/>
      <c r="BV76" s="380"/>
      <c r="BW76" s="380"/>
      <c r="BX76" s="380"/>
      <c r="BY76" s="380"/>
      <c r="BZ76" s="380"/>
      <c r="CA76" s="380"/>
      <c r="CB76" s="380"/>
      <c r="CC76" s="380"/>
      <c r="CD76" s="380"/>
      <c r="CE76" s="380"/>
      <c r="CF76" s="380"/>
      <c r="CG76" s="380"/>
      <c r="CH76" s="380"/>
      <c r="CI76" s="380"/>
      <c r="CJ76" s="380"/>
      <c r="CK76" s="380"/>
      <c r="CL76" s="380"/>
      <c r="CM76" s="380"/>
      <c r="CN76" s="380"/>
      <c r="CO76" s="380"/>
      <c r="CP76" s="380"/>
      <c r="CQ76" s="380"/>
      <c r="CR76" s="380"/>
      <c r="CS76" s="380"/>
      <c r="CT76" s="380"/>
      <c r="CU76" s="380"/>
      <c r="CV76" s="380"/>
      <c r="CW76" s="380"/>
      <c r="CX76" s="380"/>
      <c r="CY76" s="380"/>
      <c r="CZ76" s="380"/>
      <c r="DA76" s="380"/>
      <c r="DB76" s="380"/>
      <c r="DC76" s="380"/>
    </row>
    <row r="77" ht="23.25" customHeight="1">
      <c r="A77" s="447"/>
      <c r="B77" s="574" t="s">
        <v>679</v>
      </c>
      <c r="C77" s="557"/>
      <c r="D77" s="562"/>
      <c r="E77" s="562"/>
      <c r="F77" s="562"/>
      <c r="G77" s="562"/>
      <c r="H77" s="562"/>
      <c r="I77" s="562"/>
      <c r="J77" s="562"/>
      <c r="K77" s="562"/>
      <c r="L77" s="562"/>
      <c r="M77" s="562"/>
      <c r="N77" s="562"/>
      <c r="O77" s="562"/>
      <c r="P77" s="562"/>
      <c r="Q77" s="562"/>
      <c r="R77" s="562"/>
      <c r="S77" s="562"/>
      <c r="T77" s="562"/>
      <c r="U77" s="562"/>
      <c r="V77" s="562"/>
      <c r="W77" s="562"/>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380"/>
      <c r="AZ77" s="380"/>
      <c r="BA77" s="380"/>
      <c r="BB77" s="380"/>
      <c r="BC77" s="380"/>
      <c r="BD77" s="380"/>
      <c r="BE77" s="380"/>
      <c r="BF77" s="380"/>
      <c r="BG77" s="380"/>
      <c r="BH77" s="380"/>
      <c r="BI77" s="380"/>
      <c r="BJ77" s="380"/>
      <c r="BK77" s="380"/>
      <c r="BL77" s="380"/>
      <c r="BM77" s="380"/>
      <c r="BN77" s="380"/>
      <c r="BO77" s="380"/>
      <c r="BP77" s="380"/>
      <c r="BQ77" s="380"/>
      <c r="BR77" s="380"/>
      <c r="BS77" s="380"/>
      <c r="BT77" s="380"/>
      <c r="BU77" s="380"/>
      <c r="BV77" s="380"/>
      <c r="BW77" s="380"/>
      <c r="BX77" s="380"/>
      <c r="BY77" s="380"/>
      <c r="BZ77" s="380"/>
      <c r="CA77" s="380"/>
      <c r="CB77" s="380"/>
      <c r="CC77" s="380"/>
      <c r="CD77" s="380"/>
      <c r="CE77" s="380"/>
      <c r="CF77" s="380"/>
      <c r="CG77" s="380"/>
      <c r="CH77" s="380"/>
      <c r="CI77" s="380"/>
      <c r="CJ77" s="380"/>
      <c r="CK77" s="380"/>
      <c r="CL77" s="380"/>
      <c r="CM77" s="380"/>
      <c r="CN77" s="380"/>
      <c r="CO77" s="380"/>
      <c r="CP77" s="380"/>
      <c r="CQ77" s="380"/>
      <c r="CR77" s="380"/>
      <c r="CS77" s="380"/>
      <c r="CT77" s="380"/>
      <c r="CU77" s="380"/>
      <c r="CV77" s="380"/>
      <c r="CW77" s="380"/>
      <c r="CX77" s="380"/>
      <c r="CY77" s="380"/>
      <c r="CZ77" s="380"/>
      <c r="DA77" s="380"/>
      <c r="DB77" s="380"/>
      <c r="DC77" s="380"/>
    </row>
    <row r="78" ht="23.25" customHeight="1">
      <c r="A78" s="447"/>
      <c r="B78" s="573"/>
      <c r="C78" s="557"/>
      <c r="D78" s="562"/>
      <c r="E78" s="562"/>
      <c r="F78" s="562"/>
      <c r="G78" s="562"/>
      <c r="H78" s="562"/>
      <c r="I78" s="562"/>
      <c r="J78" s="562"/>
      <c r="K78" s="562"/>
      <c r="L78" s="562"/>
      <c r="M78" s="562"/>
      <c r="N78" s="562"/>
      <c r="O78" s="562"/>
      <c r="P78" s="562"/>
      <c r="Q78" s="562"/>
      <c r="R78" s="562"/>
      <c r="S78" s="562"/>
      <c r="T78" s="562"/>
      <c r="U78" s="562"/>
      <c r="V78" s="562"/>
      <c r="W78" s="562"/>
      <c r="X78" s="380"/>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380"/>
      <c r="AZ78" s="380"/>
      <c r="BA78" s="380"/>
      <c r="BB78" s="380"/>
      <c r="BC78" s="380"/>
      <c r="BD78" s="380"/>
      <c r="BE78" s="380"/>
      <c r="BF78" s="380"/>
      <c r="BG78" s="380"/>
      <c r="BH78" s="380"/>
      <c r="BI78" s="380"/>
      <c r="BJ78" s="380"/>
      <c r="BK78" s="380"/>
      <c r="BL78" s="380"/>
      <c r="BM78" s="380"/>
      <c r="BN78" s="380"/>
      <c r="BO78" s="380"/>
      <c r="BP78" s="380"/>
      <c r="BQ78" s="380"/>
      <c r="BR78" s="380"/>
      <c r="BS78" s="380"/>
      <c r="BT78" s="380"/>
      <c r="BU78" s="380"/>
      <c r="BV78" s="380"/>
      <c r="BW78" s="380"/>
      <c r="BX78" s="380"/>
      <c r="BY78" s="380"/>
      <c r="BZ78" s="380"/>
      <c r="CA78" s="380"/>
      <c r="CB78" s="380"/>
      <c r="CC78" s="380"/>
      <c r="CD78" s="380"/>
      <c r="CE78" s="380"/>
      <c r="CF78" s="380"/>
      <c r="CG78" s="380"/>
      <c r="CH78" s="380"/>
      <c r="CI78" s="380"/>
      <c r="CJ78" s="380"/>
      <c r="CK78" s="380"/>
      <c r="CL78" s="380"/>
      <c r="CM78" s="380"/>
      <c r="CN78" s="380"/>
      <c r="CO78" s="380"/>
      <c r="CP78" s="380"/>
      <c r="CQ78" s="380"/>
      <c r="CR78" s="380"/>
      <c r="CS78" s="380"/>
      <c r="CT78" s="380"/>
      <c r="CU78" s="380"/>
      <c r="CV78" s="380"/>
      <c r="CW78" s="380"/>
      <c r="CX78" s="380"/>
      <c r="CY78" s="380"/>
      <c r="CZ78" s="380"/>
      <c r="DA78" s="380"/>
      <c r="DB78" s="380"/>
      <c r="DC78" s="380"/>
    </row>
    <row r="79" ht="23.25" customHeight="1">
      <c r="A79" s="447"/>
      <c r="B79" s="573"/>
      <c r="C79" s="573"/>
      <c r="D79" s="573"/>
      <c r="E79" s="573"/>
      <c r="F79" s="573"/>
      <c r="G79" s="573"/>
      <c r="H79" s="573"/>
      <c r="I79" s="573"/>
      <c r="J79" s="573"/>
      <c r="K79" s="573"/>
      <c r="L79" s="573"/>
      <c r="M79" s="573"/>
      <c r="N79" s="575"/>
      <c r="O79" s="575"/>
      <c r="P79" s="575"/>
      <c r="Q79" s="575"/>
      <c r="R79" s="575"/>
      <c r="S79" s="575"/>
      <c r="T79" s="575"/>
      <c r="U79" s="575"/>
      <c r="V79" s="575"/>
      <c r="W79" s="575"/>
      <c r="X79" s="380"/>
      <c r="Y79" s="380"/>
      <c r="Z79" s="575"/>
      <c r="AA79" s="575"/>
      <c r="AB79" s="575"/>
      <c r="AC79" s="575"/>
      <c r="AD79" s="575"/>
      <c r="AE79" s="575"/>
      <c r="AF79" s="575"/>
      <c r="AG79" s="575"/>
      <c r="AH79" s="575"/>
      <c r="AI79" s="575"/>
      <c r="AJ79" s="575"/>
      <c r="AK79" s="575"/>
      <c r="AL79" s="575"/>
      <c r="AM79" s="575"/>
      <c r="AN79" s="575"/>
      <c r="AO79" s="575"/>
      <c r="AP79" s="575"/>
      <c r="AQ79" s="575"/>
      <c r="AR79" s="575"/>
      <c r="AS79" s="575"/>
      <c r="AT79" s="575"/>
      <c r="AU79" s="575"/>
      <c r="AV79" s="575"/>
      <c r="AW79" s="575"/>
      <c r="AX79" s="575"/>
      <c r="AY79" s="575"/>
      <c r="AZ79" s="575"/>
      <c r="BA79" s="575"/>
      <c r="BB79" s="575"/>
      <c r="BC79" s="575"/>
      <c r="BD79" s="575"/>
      <c r="BE79" s="575"/>
      <c r="BF79" s="575"/>
      <c r="BG79" s="575"/>
      <c r="BH79" s="575"/>
      <c r="BI79" s="575"/>
      <c r="BJ79" s="575"/>
      <c r="BK79" s="575"/>
      <c r="BL79" s="575"/>
      <c r="BM79" s="575"/>
      <c r="BN79" s="575"/>
      <c r="BO79" s="575"/>
      <c r="BP79" s="575"/>
      <c r="BQ79" s="575"/>
      <c r="BR79" s="575"/>
      <c r="BS79" s="575"/>
      <c r="BT79" s="575"/>
      <c r="BU79" s="575"/>
      <c r="BV79" s="575"/>
      <c r="BW79" s="575"/>
      <c r="BX79" s="575"/>
      <c r="BY79" s="575"/>
      <c r="BZ79" s="575"/>
      <c r="CA79" s="575"/>
      <c r="CB79" s="575"/>
      <c r="CC79" s="575"/>
      <c r="CD79" s="575"/>
      <c r="CE79" s="575"/>
      <c r="CF79" s="575"/>
      <c r="CG79" s="575"/>
      <c r="CH79" s="575"/>
      <c r="CI79" s="575"/>
      <c r="CJ79" s="575"/>
      <c r="CK79" s="575"/>
      <c r="CL79" s="575"/>
      <c r="CM79" s="575"/>
      <c r="CN79" s="575"/>
      <c r="CO79" s="575"/>
      <c r="CP79" s="575"/>
      <c r="CQ79" s="575"/>
      <c r="CR79" s="575"/>
      <c r="CS79" s="575"/>
      <c r="CT79" s="575"/>
      <c r="CU79" s="575"/>
      <c r="CV79" s="575"/>
      <c r="CW79" s="575"/>
      <c r="CX79" s="575"/>
      <c r="CY79" s="575"/>
      <c r="CZ79" s="575"/>
      <c r="DA79" s="575"/>
      <c r="DB79" s="575"/>
      <c r="DC79" s="575"/>
    </row>
    <row r="80" ht="23.25" customHeight="1">
      <c r="A80" s="447"/>
      <c r="C80" s="573"/>
      <c r="D80" s="573"/>
      <c r="E80" s="573"/>
      <c r="F80" s="573"/>
      <c r="G80" s="573"/>
      <c r="H80" s="573"/>
      <c r="I80" s="573"/>
      <c r="J80" s="573"/>
      <c r="K80" s="573"/>
      <c r="L80" s="573"/>
      <c r="M80" s="573"/>
      <c r="N80" s="575"/>
      <c r="O80" s="575"/>
      <c r="P80" s="575"/>
      <c r="Q80" s="575"/>
      <c r="R80" s="575"/>
      <c r="S80" s="575"/>
      <c r="T80" s="575"/>
      <c r="U80" s="575"/>
      <c r="V80" s="575"/>
      <c r="W80" s="575"/>
      <c r="X80" s="380"/>
      <c r="Y80" s="380"/>
      <c r="Z80" s="575"/>
      <c r="AA80" s="575"/>
      <c r="AB80" s="575"/>
      <c r="AC80" s="575"/>
      <c r="AD80" s="575"/>
      <c r="AE80" s="575"/>
      <c r="AF80" s="575"/>
      <c r="AG80" s="575"/>
      <c r="AH80" s="575"/>
      <c r="AI80" s="575"/>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c r="BM80" s="575"/>
      <c r="BN80" s="575"/>
      <c r="BO80" s="575"/>
      <c r="BP80" s="575"/>
      <c r="BQ80" s="575"/>
      <c r="BR80" s="575"/>
      <c r="BS80" s="575"/>
      <c r="BT80" s="575"/>
      <c r="BU80" s="575"/>
      <c r="BV80" s="575"/>
      <c r="BW80" s="575"/>
      <c r="BX80" s="575"/>
      <c r="BY80" s="575"/>
      <c r="BZ80" s="575"/>
      <c r="CA80" s="575"/>
      <c r="CB80" s="575"/>
      <c r="CC80" s="575"/>
      <c r="CD80" s="575"/>
      <c r="CE80" s="575"/>
      <c r="CF80" s="575"/>
      <c r="CG80" s="575"/>
      <c r="CH80" s="575"/>
      <c r="CI80" s="575"/>
      <c r="CJ80" s="575"/>
      <c r="CK80" s="575"/>
      <c r="CL80" s="575"/>
      <c r="CM80" s="575"/>
      <c r="CN80" s="575"/>
      <c r="CO80" s="575"/>
      <c r="CP80" s="575"/>
      <c r="CQ80" s="575"/>
      <c r="CR80" s="575"/>
      <c r="CS80" s="575"/>
      <c r="CT80" s="575"/>
      <c r="CU80" s="575"/>
      <c r="CV80" s="575"/>
      <c r="CW80" s="575"/>
      <c r="CX80" s="575"/>
      <c r="CY80" s="575"/>
      <c r="CZ80" s="575"/>
      <c r="DA80" s="575"/>
      <c r="DB80" s="575"/>
      <c r="DC80" s="575"/>
    </row>
    <row r="81" ht="23.25" customHeight="1">
      <c r="A81" s="576"/>
      <c r="B81" s="577" t="s">
        <v>453</v>
      </c>
      <c r="C81" s="578"/>
      <c r="D81" s="555"/>
      <c r="E81" s="555"/>
      <c r="F81" s="578"/>
      <c r="G81" s="578"/>
      <c r="H81" s="578"/>
      <c r="I81" s="578"/>
      <c r="J81" s="578"/>
      <c r="K81" s="578"/>
      <c r="L81" s="578"/>
      <c r="M81" s="578"/>
      <c r="N81" s="577"/>
      <c r="O81" s="577"/>
      <c r="P81" s="577"/>
      <c r="Q81" s="577"/>
      <c r="R81" s="577"/>
      <c r="S81" s="577"/>
      <c r="T81" s="577"/>
      <c r="U81" s="577"/>
      <c r="V81" s="577"/>
      <c r="W81" s="577"/>
      <c r="X81" s="578"/>
      <c r="Y81" s="578"/>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8"/>
      <c r="CP81" s="578"/>
      <c r="CQ81" s="578"/>
      <c r="CR81" s="578"/>
      <c r="CS81" s="578"/>
      <c r="CT81" s="578"/>
      <c r="CU81" s="578"/>
      <c r="CV81" s="578"/>
      <c r="CW81" s="578"/>
      <c r="CX81" s="578"/>
      <c r="CY81" s="578"/>
      <c r="CZ81" s="578"/>
      <c r="DA81" s="578"/>
      <c r="DB81" s="578"/>
      <c r="DC81" s="578"/>
    </row>
    <row r="82" ht="23.25" customHeight="1">
      <c r="A82" s="447"/>
      <c r="B82" s="577"/>
      <c r="C82" s="578"/>
      <c r="D82" s="555"/>
      <c r="E82" s="555"/>
      <c r="F82" s="578"/>
      <c r="G82" s="578"/>
      <c r="H82" s="578"/>
      <c r="I82" s="578"/>
      <c r="J82" s="578"/>
      <c r="K82" s="578"/>
      <c r="L82" s="578"/>
      <c r="M82" s="578"/>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c r="BA82" s="577"/>
      <c r="BB82" s="577"/>
      <c r="BC82" s="577"/>
      <c r="BD82" s="577"/>
      <c r="BE82" s="577"/>
      <c r="BF82" s="577"/>
      <c r="BG82" s="577"/>
      <c r="BH82" s="577"/>
      <c r="BI82" s="577"/>
      <c r="BJ82" s="577"/>
      <c r="BK82" s="577"/>
      <c r="BL82" s="577"/>
      <c r="BM82" s="577"/>
      <c r="BN82" s="577"/>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8"/>
      <c r="CP82" s="578"/>
      <c r="CQ82" s="578"/>
      <c r="CR82" s="578"/>
      <c r="CS82" s="578"/>
      <c r="CT82" s="578"/>
      <c r="CU82" s="578"/>
      <c r="CV82" s="578"/>
      <c r="CW82" s="578"/>
      <c r="CX82" s="578"/>
      <c r="CY82" s="578"/>
      <c r="CZ82" s="578"/>
      <c r="DA82" s="578"/>
      <c r="DB82" s="578"/>
      <c r="DC82" s="578"/>
    </row>
    <row r="83" ht="23.25" customHeight="1">
      <c r="A83" s="447"/>
      <c r="B83" s="577"/>
      <c r="C83" s="578"/>
      <c r="D83" s="555"/>
      <c r="E83" s="555"/>
      <c r="F83" s="578"/>
      <c r="G83" s="578"/>
      <c r="H83" s="578"/>
      <c r="I83" s="578"/>
      <c r="J83" s="578"/>
      <c r="K83" s="578"/>
      <c r="L83" s="578"/>
      <c r="M83" s="578"/>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c r="BC83" s="577"/>
      <c r="BD83" s="577"/>
      <c r="BE83" s="577"/>
      <c r="BF83" s="577"/>
      <c r="BG83" s="577"/>
      <c r="BH83" s="577"/>
      <c r="BI83" s="577"/>
      <c r="BJ83" s="577"/>
      <c r="BK83" s="577"/>
      <c r="BL83" s="577"/>
      <c r="BM83" s="577"/>
      <c r="BN83" s="577"/>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8"/>
      <c r="CP83" s="578"/>
      <c r="CQ83" s="578"/>
      <c r="CR83" s="578"/>
      <c r="CS83" s="578"/>
      <c r="CT83" s="578"/>
      <c r="CU83" s="578"/>
      <c r="CV83" s="578"/>
      <c r="CW83" s="578"/>
      <c r="CX83" s="578"/>
      <c r="CY83" s="578"/>
      <c r="CZ83" s="578"/>
      <c r="DA83" s="578"/>
      <c r="DB83" s="578"/>
      <c r="DC83" s="578"/>
    </row>
    <row r="84" ht="23.25" customHeight="1">
      <c r="A84" s="447"/>
      <c r="B84" s="577"/>
      <c r="C84" s="578"/>
      <c r="D84" s="555"/>
      <c r="E84" s="555"/>
      <c r="F84" s="578"/>
      <c r="G84" s="578"/>
      <c r="H84" s="578"/>
      <c r="I84" s="578"/>
      <c r="J84" s="578"/>
      <c r="K84" s="578"/>
      <c r="L84" s="578"/>
      <c r="M84" s="578"/>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c r="BA84" s="577"/>
      <c r="BB84" s="577"/>
      <c r="BC84" s="577"/>
      <c r="BD84" s="577"/>
      <c r="BE84" s="577"/>
      <c r="BF84" s="577"/>
      <c r="BG84" s="577"/>
      <c r="BH84" s="577"/>
      <c r="BI84" s="577"/>
      <c r="BJ84" s="577"/>
      <c r="BK84" s="577"/>
      <c r="BL84" s="577"/>
      <c r="BM84" s="577"/>
      <c r="BN84" s="577"/>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8"/>
      <c r="CP84" s="578"/>
      <c r="CQ84" s="578"/>
      <c r="CR84" s="578"/>
      <c r="CS84" s="578"/>
      <c r="CT84" s="578"/>
      <c r="CU84" s="578"/>
      <c r="CV84" s="578"/>
      <c r="CW84" s="578"/>
      <c r="CX84" s="578"/>
      <c r="CY84" s="578"/>
      <c r="CZ84" s="578"/>
      <c r="DA84" s="578"/>
      <c r="DB84" s="578"/>
      <c r="DC84" s="578"/>
    </row>
    <row r="85" ht="23.25" customHeight="1">
      <c r="A85" s="447"/>
      <c r="B85" s="577"/>
      <c r="C85" s="578"/>
      <c r="D85" s="555"/>
      <c r="E85" s="555"/>
      <c r="F85" s="578"/>
      <c r="G85" s="578"/>
      <c r="H85" s="578"/>
      <c r="I85" s="578"/>
      <c r="J85" s="578"/>
      <c r="K85" s="578"/>
      <c r="L85" s="578"/>
      <c r="M85" s="578"/>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c r="BA85" s="577"/>
      <c r="BB85" s="577"/>
      <c r="BC85" s="577"/>
      <c r="BD85" s="577"/>
      <c r="BE85" s="577"/>
      <c r="BF85" s="577"/>
      <c r="BG85" s="577"/>
      <c r="BH85" s="577"/>
      <c r="BI85" s="577"/>
      <c r="BJ85" s="577"/>
      <c r="BK85" s="577"/>
      <c r="BL85" s="577"/>
      <c r="BM85" s="577"/>
      <c r="BN85" s="577"/>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8"/>
      <c r="CP85" s="578"/>
      <c r="CQ85" s="578"/>
      <c r="CR85" s="578"/>
      <c r="CS85" s="578"/>
      <c r="CT85" s="578"/>
      <c r="CU85" s="578"/>
      <c r="CV85" s="578"/>
      <c r="CW85" s="578"/>
      <c r="CX85" s="578"/>
      <c r="CY85" s="578"/>
      <c r="CZ85" s="578"/>
      <c r="DA85" s="578"/>
      <c r="DB85" s="578"/>
      <c r="DC85" s="578"/>
    </row>
    <row r="86" ht="23.25" customHeight="1">
      <c r="A86" s="447"/>
      <c r="B86" s="577"/>
      <c r="C86" s="578"/>
      <c r="D86" s="555"/>
      <c r="E86" s="555"/>
      <c r="F86" s="578"/>
      <c r="G86" s="578"/>
      <c r="H86" s="578"/>
      <c r="I86" s="578"/>
      <c r="J86" s="578"/>
      <c r="K86" s="578"/>
      <c r="L86" s="578"/>
      <c r="M86" s="578"/>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c r="BC86" s="577"/>
      <c r="BD86" s="577"/>
      <c r="BE86" s="577"/>
      <c r="BF86" s="577"/>
      <c r="BG86" s="577"/>
      <c r="BH86" s="577"/>
      <c r="BI86" s="577"/>
      <c r="BJ86" s="577"/>
      <c r="BK86" s="577"/>
      <c r="BL86" s="577"/>
      <c r="BM86" s="577"/>
      <c r="BN86" s="577"/>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8"/>
      <c r="CP86" s="578"/>
      <c r="CQ86" s="578"/>
      <c r="CR86" s="578"/>
      <c r="CS86" s="578"/>
      <c r="CT86" s="578"/>
      <c r="CU86" s="578"/>
      <c r="CV86" s="578"/>
      <c r="CW86" s="578"/>
      <c r="CX86" s="578"/>
      <c r="CY86" s="578"/>
      <c r="CZ86" s="578"/>
      <c r="DA86" s="578"/>
      <c r="DB86" s="578"/>
      <c r="DC86" s="578"/>
    </row>
    <row r="87" ht="23.25" customHeight="1">
      <c r="A87" s="447"/>
      <c r="B87" s="577"/>
      <c r="C87" s="578"/>
      <c r="D87" s="555"/>
      <c r="E87" s="555"/>
      <c r="F87" s="578"/>
      <c r="G87" s="578"/>
      <c r="H87" s="578"/>
      <c r="I87" s="578"/>
      <c r="J87" s="578"/>
      <c r="K87" s="578"/>
      <c r="L87" s="578"/>
      <c r="M87" s="578"/>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c r="BC87" s="577"/>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8"/>
      <c r="CP87" s="578"/>
      <c r="CQ87" s="578"/>
      <c r="CR87" s="578"/>
      <c r="CS87" s="578"/>
      <c r="CT87" s="578"/>
      <c r="CU87" s="578"/>
      <c r="CV87" s="578"/>
      <c r="CW87" s="578"/>
      <c r="CX87" s="578"/>
      <c r="CY87" s="578"/>
      <c r="CZ87" s="578"/>
      <c r="DA87" s="578"/>
      <c r="DB87" s="578"/>
      <c r="DC87" s="578"/>
    </row>
    <row r="88" ht="23.25" customHeight="1">
      <c r="A88" s="447"/>
      <c r="B88" s="577"/>
      <c r="C88" s="578"/>
      <c r="D88" s="555"/>
      <c r="E88" s="555"/>
      <c r="F88" s="578"/>
      <c r="G88" s="578"/>
      <c r="H88" s="578"/>
      <c r="I88" s="578"/>
      <c r="J88" s="578"/>
      <c r="K88" s="578"/>
      <c r="L88" s="578"/>
      <c r="M88" s="578"/>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c r="BA88" s="577"/>
      <c r="BB88" s="577"/>
      <c r="BC88" s="577"/>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8"/>
      <c r="CP88" s="578"/>
      <c r="CQ88" s="578"/>
      <c r="CR88" s="578"/>
      <c r="CS88" s="578"/>
      <c r="CT88" s="578"/>
      <c r="CU88" s="578"/>
      <c r="CV88" s="578"/>
      <c r="CW88" s="578"/>
      <c r="CX88" s="578"/>
      <c r="CY88" s="578"/>
      <c r="CZ88" s="578"/>
      <c r="DA88" s="578"/>
      <c r="DB88" s="578"/>
      <c r="DC88" s="578"/>
    </row>
    <row r="89" ht="23.25" customHeight="1">
      <c r="A89" s="447"/>
      <c r="B89" s="577"/>
      <c r="C89" s="578"/>
      <c r="D89" s="555"/>
      <c r="E89" s="555"/>
      <c r="F89" s="578"/>
      <c r="G89" s="578"/>
      <c r="H89" s="578"/>
      <c r="I89" s="578"/>
      <c r="J89" s="578"/>
      <c r="K89" s="578"/>
      <c r="L89" s="578"/>
      <c r="M89" s="578"/>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8"/>
      <c r="CP89" s="578"/>
      <c r="CQ89" s="578"/>
      <c r="CR89" s="578"/>
      <c r="CS89" s="578"/>
      <c r="CT89" s="578"/>
      <c r="CU89" s="578"/>
      <c r="CV89" s="578"/>
      <c r="CW89" s="578"/>
      <c r="CX89" s="578"/>
      <c r="CY89" s="578"/>
      <c r="CZ89" s="578"/>
      <c r="DA89" s="578"/>
      <c r="DB89" s="578"/>
      <c r="DC89" s="578"/>
    </row>
    <row r="90" ht="23.25" customHeight="1">
      <c r="A90" s="447"/>
      <c r="B90" s="577"/>
      <c r="C90" s="578"/>
      <c r="D90" s="555"/>
      <c r="E90" s="555"/>
      <c r="F90" s="578"/>
      <c r="G90" s="578"/>
      <c r="H90" s="578"/>
      <c r="I90" s="578"/>
      <c r="J90" s="578"/>
      <c r="K90" s="578"/>
      <c r="L90" s="578"/>
      <c r="M90" s="578"/>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c r="BC90" s="577"/>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8"/>
      <c r="CP90" s="578"/>
      <c r="CQ90" s="578"/>
      <c r="CR90" s="578"/>
      <c r="CS90" s="578"/>
      <c r="CT90" s="578"/>
      <c r="CU90" s="578"/>
      <c r="CV90" s="578"/>
      <c r="CW90" s="578"/>
      <c r="CX90" s="578"/>
      <c r="CY90" s="578"/>
      <c r="CZ90" s="578"/>
      <c r="DA90" s="578"/>
      <c r="DB90" s="578"/>
      <c r="DC90" s="578"/>
    </row>
    <row r="91" ht="23.25" customHeight="1">
      <c r="A91" s="447"/>
      <c r="B91" s="577"/>
      <c r="C91" s="578"/>
      <c r="D91" s="555"/>
      <c r="E91" s="555"/>
      <c r="F91" s="578"/>
      <c r="G91" s="578"/>
      <c r="H91" s="578"/>
      <c r="I91" s="578"/>
      <c r="J91" s="578"/>
      <c r="K91" s="578"/>
      <c r="L91" s="578"/>
      <c r="M91" s="578"/>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c r="BC91" s="577"/>
      <c r="BD91" s="577"/>
      <c r="BE91" s="577"/>
      <c r="BF91" s="577"/>
      <c r="BG91" s="577"/>
      <c r="BH91" s="577"/>
      <c r="BI91" s="577"/>
      <c r="BJ91" s="577"/>
      <c r="BK91" s="577"/>
      <c r="BL91" s="577"/>
      <c r="BM91" s="577"/>
      <c r="BN91" s="577"/>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8"/>
      <c r="CP91" s="578"/>
      <c r="CQ91" s="578"/>
      <c r="CR91" s="578"/>
      <c r="CS91" s="578"/>
      <c r="CT91" s="578"/>
      <c r="CU91" s="578"/>
      <c r="CV91" s="578"/>
      <c r="CW91" s="578"/>
      <c r="CX91" s="578"/>
      <c r="CY91" s="578"/>
      <c r="CZ91" s="578"/>
      <c r="DA91" s="578"/>
      <c r="DB91" s="578"/>
      <c r="DC91" s="578"/>
    </row>
    <row r="92" ht="23.25" customHeight="1">
      <c r="A92" s="447"/>
      <c r="B92" s="577"/>
      <c r="C92" s="578"/>
      <c r="D92" s="555"/>
      <c r="E92" s="555"/>
      <c r="F92" s="578"/>
      <c r="G92" s="578"/>
      <c r="H92" s="578"/>
      <c r="I92" s="578"/>
      <c r="J92" s="578"/>
      <c r="K92" s="578"/>
      <c r="L92" s="578"/>
      <c r="M92" s="578"/>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8"/>
      <c r="CP92" s="578"/>
      <c r="CQ92" s="578"/>
      <c r="CR92" s="578"/>
      <c r="CS92" s="578"/>
      <c r="CT92" s="578"/>
      <c r="CU92" s="578"/>
      <c r="CV92" s="578"/>
      <c r="CW92" s="578"/>
      <c r="CX92" s="578"/>
      <c r="CY92" s="578"/>
      <c r="CZ92" s="578"/>
      <c r="DA92" s="578"/>
      <c r="DB92" s="578"/>
      <c r="DC92" s="578"/>
    </row>
    <row r="93" ht="23.25" customHeight="1">
      <c r="A93" s="447"/>
      <c r="B93" s="577"/>
      <c r="C93" s="578"/>
      <c r="D93" s="555"/>
      <c r="E93" s="555"/>
      <c r="F93" s="578"/>
      <c r="G93" s="578"/>
      <c r="H93" s="578"/>
      <c r="I93" s="578"/>
      <c r="J93" s="578"/>
      <c r="K93" s="578"/>
      <c r="L93" s="578"/>
      <c r="M93" s="578"/>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8"/>
      <c r="CP93" s="578"/>
      <c r="CQ93" s="578"/>
      <c r="CR93" s="578"/>
      <c r="CS93" s="578"/>
      <c r="CT93" s="578"/>
      <c r="CU93" s="578"/>
      <c r="CV93" s="578"/>
      <c r="CW93" s="578"/>
      <c r="CX93" s="578"/>
      <c r="CY93" s="578"/>
      <c r="CZ93" s="578"/>
      <c r="DA93" s="578"/>
      <c r="DB93" s="578"/>
      <c r="DC93" s="578"/>
    </row>
    <row r="94" ht="23.25" customHeight="1">
      <c r="A94" s="447"/>
      <c r="B94" s="577"/>
      <c r="C94" s="578"/>
      <c r="D94" s="555"/>
      <c r="E94" s="555"/>
      <c r="F94" s="578"/>
      <c r="G94" s="578"/>
      <c r="H94" s="578"/>
      <c r="I94" s="578"/>
      <c r="J94" s="578"/>
      <c r="K94" s="578"/>
      <c r="L94" s="578"/>
      <c r="M94" s="578"/>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8"/>
      <c r="CP94" s="578"/>
      <c r="CQ94" s="578"/>
      <c r="CR94" s="578"/>
      <c r="CS94" s="578"/>
      <c r="CT94" s="578"/>
      <c r="CU94" s="578"/>
      <c r="CV94" s="578"/>
      <c r="CW94" s="578"/>
      <c r="CX94" s="578"/>
      <c r="CY94" s="578"/>
      <c r="CZ94" s="578"/>
      <c r="DA94" s="578"/>
      <c r="DB94" s="578"/>
      <c r="DC94" s="578"/>
    </row>
    <row r="95" ht="23.25" customHeight="1">
      <c r="A95" s="447"/>
      <c r="B95" s="577"/>
      <c r="C95" s="578"/>
      <c r="D95" s="555"/>
      <c r="E95" s="555"/>
      <c r="F95" s="578"/>
      <c r="G95" s="578"/>
      <c r="H95" s="578"/>
      <c r="I95" s="578"/>
      <c r="J95" s="578"/>
      <c r="K95" s="578"/>
      <c r="L95" s="578"/>
      <c r="M95" s="578"/>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8"/>
      <c r="CP95" s="578"/>
      <c r="CQ95" s="578"/>
      <c r="CR95" s="578"/>
      <c r="CS95" s="578"/>
      <c r="CT95" s="578"/>
      <c r="CU95" s="578"/>
      <c r="CV95" s="578"/>
      <c r="CW95" s="578"/>
      <c r="CX95" s="578"/>
      <c r="CY95" s="578"/>
      <c r="CZ95" s="578"/>
      <c r="DA95" s="578"/>
      <c r="DB95" s="578"/>
      <c r="DC95" s="578"/>
    </row>
    <row r="96" ht="23.25" customHeight="1">
      <c r="A96" s="447"/>
      <c r="B96" s="577"/>
      <c r="C96" s="578"/>
      <c r="D96" s="555"/>
      <c r="E96" s="555"/>
      <c r="F96" s="578"/>
      <c r="G96" s="578"/>
      <c r="H96" s="578"/>
      <c r="I96" s="578"/>
      <c r="J96" s="578"/>
      <c r="K96" s="578"/>
      <c r="L96" s="578"/>
      <c r="M96" s="578"/>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c r="BC96" s="577"/>
      <c r="BD96" s="577"/>
      <c r="BE96" s="577"/>
      <c r="BF96" s="577"/>
      <c r="BG96" s="577"/>
      <c r="BH96" s="577"/>
      <c r="BI96" s="577"/>
      <c r="BJ96" s="577"/>
      <c r="BK96" s="577"/>
      <c r="BL96" s="577"/>
      <c r="BM96" s="577"/>
      <c r="BN96" s="577"/>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8"/>
      <c r="CP96" s="578"/>
      <c r="CQ96" s="578"/>
      <c r="CR96" s="578"/>
      <c r="CS96" s="578"/>
      <c r="CT96" s="578"/>
      <c r="CU96" s="578"/>
      <c r="CV96" s="578"/>
      <c r="CW96" s="578"/>
      <c r="CX96" s="578"/>
      <c r="CY96" s="578"/>
      <c r="CZ96" s="578"/>
      <c r="DA96" s="578"/>
      <c r="DB96" s="578"/>
      <c r="DC96" s="578"/>
    </row>
    <row r="97" ht="23.25" customHeight="1">
      <c r="A97" s="447"/>
      <c r="B97" s="577"/>
      <c r="C97" s="578"/>
      <c r="D97" s="555"/>
      <c r="E97" s="555"/>
      <c r="F97" s="578"/>
      <c r="G97" s="578"/>
      <c r="H97" s="578"/>
      <c r="I97" s="578"/>
      <c r="J97" s="578"/>
      <c r="K97" s="578"/>
      <c r="L97" s="578"/>
      <c r="M97" s="578"/>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8"/>
      <c r="CP97" s="578"/>
      <c r="CQ97" s="578"/>
      <c r="CR97" s="578"/>
      <c r="CS97" s="578"/>
      <c r="CT97" s="578"/>
      <c r="CU97" s="578"/>
      <c r="CV97" s="578"/>
      <c r="CW97" s="578"/>
      <c r="CX97" s="578"/>
      <c r="CY97" s="578"/>
      <c r="CZ97" s="578"/>
      <c r="DA97" s="578"/>
      <c r="DB97" s="578"/>
      <c r="DC97" s="578"/>
    </row>
    <row r="98" ht="23.25" customHeight="1">
      <c r="A98" s="447"/>
      <c r="B98" s="577"/>
      <c r="C98" s="578"/>
      <c r="D98" s="555"/>
      <c r="E98" s="555"/>
      <c r="F98" s="578"/>
      <c r="G98" s="578"/>
      <c r="H98" s="578"/>
      <c r="I98" s="578"/>
      <c r="J98" s="578"/>
      <c r="K98" s="578"/>
      <c r="L98" s="578"/>
      <c r="M98" s="578"/>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8"/>
      <c r="CP98" s="578"/>
      <c r="CQ98" s="578"/>
      <c r="CR98" s="578"/>
      <c r="CS98" s="578"/>
      <c r="CT98" s="578"/>
      <c r="CU98" s="578"/>
      <c r="CV98" s="578"/>
      <c r="CW98" s="578"/>
      <c r="CX98" s="578"/>
      <c r="CY98" s="578"/>
      <c r="CZ98" s="578"/>
      <c r="DA98" s="578"/>
      <c r="DB98" s="578"/>
      <c r="DC98" s="578"/>
    </row>
    <row r="99" ht="23.25" customHeight="1">
      <c r="A99" s="447"/>
      <c r="B99" s="577"/>
      <c r="C99" s="578"/>
      <c r="D99" s="555"/>
      <c r="E99" s="555"/>
      <c r="F99" s="578"/>
      <c r="G99" s="578"/>
      <c r="H99" s="578"/>
      <c r="I99" s="578"/>
      <c r="J99" s="578"/>
      <c r="K99" s="578"/>
      <c r="L99" s="578"/>
      <c r="M99" s="578"/>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8"/>
      <c r="CP99" s="578"/>
      <c r="CQ99" s="578"/>
      <c r="CR99" s="578"/>
      <c r="CS99" s="578"/>
      <c r="CT99" s="578"/>
      <c r="CU99" s="578"/>
      <c r="CV99" s="578"/>
      <c r="CW99" s="578"/>
      <c r="CX99" s="578"/>
      <c r="CY99" s="578"/>
      <c r="CZ99" s="578"/>
      <c r="DA99" s="578"/>
      <c r="DB99" s="578"/>
      <c r="DC99" s="578"/>
    </row>
    <row r="100" ht="23.25" customHeight="1">
      <c r="A100" s="447"/>
      <c r="B100" s="577"/>
      <c r="C100" s="578"/>
      <c r="D100" s="555"/>
      <c r="E100" s="555"/>
      <c r="F100" s="578"/>
      <c r="G100" s="578"/>
      <c r="H100" s="578"/>
      <c r="I100" s="578"/>
      <c r="J100" s="578"/>
      <c r="K100" s="578"/>
      <c r="L100" s="578"/>
      <c r="M100" s="578"/>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8"/>
      <c r="CP100" s="578"/>
      <c r="CQ100" s="578"/>
      <c r="CR100" s="578"/>
      <c r="CS100" s="578"/>
      <c r="CT100" s="578"/>
      <c r="CU100" s="578"/>
      <c r="CV100" s="578"/>
      <c r="CW100" s="578"/>
      <c r="CX100" s="578"/>
      <c r="CY100" s="578"/>
      <c r="CZ100" s="578"/>
      <c r="DA100" s="578"/>
      <c r="DB100" s="578"/>
      <c r="DC100" s="578"/>
    </row>
    <row r="101" ht="23.25" customHeight="1">
      <c r="A101" s="447"/>
      <c r="B101" s="577"/>
      <c r="C101" s="578"/>
      <c r="D101" s="555"/>
      <c r="E101" s="555"/>
      <c r="F101" s="578"/>
      <c r="G101" s="578"/>
      <c r="H101" s="578"/>
      <c r="I101" s="578"/>
      <c r="J101" s="578"/>
      <c r="K101" s="578"/>
      <c r="L101" s="578"/>
      <c r="M101" s="578"/>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8"/>
      <c r="CP101" s="578"/>
      <c r="CQ101" s="578"/>
      <c r="CR101" s="578"/>
      <c r="CS101" s="578"/>
      <c r="CT101" s="578"/>
      <c r="CU101" s="578"/>
      <c r="CV101" s="578"/>
      <c r="CW101" s="578"/>
      <c r="CX101" s="578"/>
      <c r="CY101" s="578"/>
      <c r="CZ101" s="578"/>
      <c r="DA101" s="578"/>
      <c r="DB101" s="578"/>
      <c r="DC101" s="578"/>
    </row>
    <row r="102" ht="23.25" customHeight="1">
      <c r="A102" s="447"/>
      <c r="B102" s="577"/>
      <c r="C102" s="578"/>
      <c r="D102" s="555"/>
      <c r="E102" s="555"/>
      <c r="F102" s="578"/>
      <c r="G102" s="578"/>
      <c r="H102" s="578"/>
      <c r="I102" s="578"/>
      <c r="J102" s="578"/>
      <c r="K102" s="578"/>
      <c r="L102" s="578"/>
      <c r="M102" s="578"/>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8"/>
      <c r="CP102" s="578"/>
      <c r="CQ102" s="578"/>
      <c r="CR102" s="578"/>
      <c r="CS102" s="578"/>
      <c r="CT102" s="578"/>
      <c r="CU102" s="578"/>
      <c r="CV102" s="578"/>
      <c r="CW102" s="578"/>
      <c r="CX102" s="578"/>
      <c r="CY102" s="578"/>
      <c r="CZ102" s="578"/>
      <c r="DA102" s="578"/>
      <c r="DB102" s="578"/>
      <c r="DC102" s="578"/>
    </row>
    <row r="103" ht="23.25" customHeight="1">
      <c r="A103" s="447"/>
      <c r="B103" s="577"/>
      <c r="C103" s="578"/>
      <c r="D103" s="555"/>
      <c r="E103" s="555"/>
      <c r="F103" s="578"/>
      <c r="G103" s="578"/>
      <c r="H103" s="578"/>
      <c r="I103" s="578"/>
      <c r="J103" s="578"/>
      <c r="K103" s="578"/>
      <c r="L103" s="578"/>
      <c r="M103" s="578"/>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8"/>
      <c r="CP103" s="578"/>
      <c r="CQ103" s="578"/>
      <c r="CR103" s="578"/>
      <c r="CS103" s="578"/>
      <c r="CT103" s="578"/>
      <c r="CU103" s="578"/>
      <c r="CV103" s="578"/>
      <c r="CW103" s="578"/>
      <c r="CX103" s="578"/>
      <c r="CY103" s="578"/>
      <c r="CZ103" s="578"/>
      <c r="DA103" s="578"/>
      <c r="DB103" s="578"/>
      <c r="DC103" s="578"/>
    </row>
    <row r="104" ht="23.25" customHeight="1">
      <c r="A104" s="447"/>
      <c r="B104" s="577"/>
      <c r="C104" s="578"/>
      <c r="D104" s="555"/>
      <c r="E104" s="555"/>
      <c r="F104" s="578"/>
      <c r="G104" s="578"/>
      <c r="H104" s="578"/>
      <c r="I104" s="578"/>
      <c r="J104" s="578"/>
      <c r="K104" s="578"/>
      <c r="L104" s="578"/>
      <c r="M104" s="578"/>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8"/>
      <c r="CP104" s="578"/>
      <c r="CQ104" s="578"/>
      <c r="CR104" s="578"/>
      <c r="CS104" s="578"/>
      <c r="CT104" s="578"/>
      <c r="CU104" s="578"/>
      <c r="CV104" s="578"/>
      <c r="CW104" s="578"/>
      <c r="CX104" s="578"/>
      <c r="CY104" s="578"/>
      <c r="CZ104" s="578"/>
      <c r="DA104" s="578"/>
      <c r="DB104" s="578"/>
      <c r="DC104" s="578"/>
    </row>
    <row r="105" ht="23.25" customHeight="1">
      <c r="A105" s="447"/>
      <c r="B105" s="577"/>
      <c r="C105" s="578"/>
      <c r="D105" s="555"/>
      <c r="E105" s="555"/>
      <c r="F105" s="578"/>
      <c r="G105" s="578"/>
      <c r="H105" s="578"/>
      <c r="I105" s="578"/>
      <c r="J105" s="578"/>
      <c r="K105" s="578"/>
      <c r="L105" s="578"/>
      <c r="M105" s="578"/>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8"/>
      <c r="CP105" s="578"/>
      <c r="CQ105" s="578"/>
      <c r="CR105" s="578"/>
      <c r="CS105" s="578"/>
      <c r="CT105" s="578"/>
      <c r="CU105" s="578"/>
      <c r="CV105" s="578"/>
      <c r="CW105" s="578"/>
      <c r="CX105" s="578"/>
      <c r="CY105" s="578"/>
      <c r="CZ105" s="578"/>
      <c r="DA105" s="578"/>
      <c r="DB105" s="578"/>
      <c r="DC105" s="578"/>
    </row>
    <row r="106" ht="23.25" customHeight="1">
      <c r="A106" s="447"/>
      <c r="B106" s="577"/>
      <c r="C106" s="578"/>
      <c r="D106" s="555"/>
      <c r="E106" s="555"/>
      <c r="F106" s="578"/>
      <c r="G106" s="578"/>
      <c r="H106" s="578"/>
      <c r="I106" s="578"/>
      <c r="J106" s="578"/>
      <c r="K106" s="578"/>
      <c r="L106" s="578"/>
      <c r="M106" s="578"/>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8"/>
      <c r="CP106" s="578"/>
      <c r="CQ106" s="578"/>
      <c r="CR106" s="578"/>
      <c r="CS106" s="578"/>
      <c r="CT106" s="578"/>
      <c r="CU106" s="578"/>
      <c r="CV106" s="578"/>
      <c r="CW106" s="578"/>
      <c r="CX106" s="578"/>
      <c r="CY106" s="578"/>
      <c r="CZ106" s="578"/>
      <c r="DA106" s="578"/>
      <c r="DB106" s="578"/>
      <c r="DC106" s="578"/>
    </row>
    <row r="107" ht="23.25" customHeight="1">
      <c r="A107" s="447"/>
      <c r="B107" s="577"/>
      <c r="C107" s="578"/>
      <c r="D107" s="555"/>
      <c r="E107" s="555"/>
      <c r="F107" s="578"/>
      <c r="G107" s="578"/>
      <c r="H107" s="578"/>
      <c r="I107" s="578"/>
      <c r="J107" s="578"/>
      <c r="K107" s="578"/>
      <c r="L107" s="578"/>
      <c r="M107" s="578"/>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8"/>
      <c r="CP107" s="578"/>
      <c r="CQ107" s="578"/>
      <c r="CR107" s="578"/>
      <c r="CS107" s="578"/>
      <c r="CT107" s="578"/>
      <c r="CU107" s="578"/>
      <c r="CV107" s="578"/>
      <c r="CW107" s="578"/>
      <c r="CX107" s="578"/>
      <c r="CY107" s="578"/>
      <c r="CZ107" s="578"/>
      <c r="DA107" s="578"/>
      <c r="DB107" s="578"/>
      <c r="DC107" s="578"/>
    </row>
    <row r="108" ht="23.25" customHeight="1">
      <c r="A108" s="447"/>
      <c r="B108" s="577"/>
      <c r="C108" s="578"/>
      <c r="D108" s="555"/>
      <c r="E108" s="555"/>
      <c r="F108" s="578"/>
      <c r="G108" s="578"/>
      <c r="H108" s="578"/>
      <c r="I108" s="578"/>
      <c r="J108" s="578"/>
      <c r="K108" s="578"/>
      <c r="L108" s="578"/>
      <c r="M108" s="578"/>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8"/>
      <c r="CP108" s="578"/>
      <c r="CQ108" s="578"/>
      <c r="CR108" s="578"/>
      <c r="CS108" s="578"/>
      <c r="CT108" s="578"/>
      <c r="CU108" s="578"/>
      <c r="CV108" s="578"/>
      <c r="CW108" s="578"/>
      <c r="CX108" s="578"/>
      <c r="CY108" s="578"/>
      <c r="CZ108" s="578"/>
      <c r="DA108" s="578"/>
      <c r="DB108" s="578"/>
      <c r="DC108" s="578"/>
    </row>
    <row r="109" ht="23.25" customHeight="1">
      <c r="A109" s="447"/>
      <c r="B109" s="577"/>
      <c r="C109" s="578"/>
      <c r="D109" s="555"/>
      <c r="E109" s="555"/>
      <c r="F109" s="578"/>
      <c r="G109" s="578"/>
      <c r="H109" s="578"/>
      <c r="I109" s="578"/>
      <c r="J109" s="578"/>
      <c r="K109" s="578"/>
      <c r="L109" s="578"/>
      <c r="M109" s="578"/>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8"/>
      <c r="CP109" s="578"/>
      <c r="CQ109" s="578"/>
      <c r="CR109" s="578"/>
      <c r="CS109" s="578"/>
      <c r="CT109" s="578"/>
      <c r="CU109" s="578"/>
      <c r="CV109" s="578"/>
      <c r="CW109" s="578"/>
      <c r="CX109" s="578"/>
      <c r="CY109" s="578"/>
      <c r="CZ109" s="578"/>
      <c r="DA109" s="578"/>
      <c r="DB109" s="578"/>
      <c r="DC109" s="578"/>
    </row>
    <row r="110" ht="23.25" customHeight="1">
      <c r="A110" s="447"/>
      <c r="B110" s="577"/>
      <c r="C110" s="578"/>
      <c r="D110" s="555"/>
      <c r="E110" s="555"/>
      <c r="F110" s="578"/>
      <c r="G110" s="578"/>
      <c r="H110" s="578"/>
      <c r="I110" s="578"/>
      <c r="J110" s="578"/>
      <c r="K110" s="578"/>
      <c r="L110" s="578"/>
      <c r="M110" s="578"/>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8"/>
      <c r="CP110" s="578"/>
      <c r="CQ110" s="578"/>
      <c r="CR110" s="578"/>
      <c r="CS110" s="578"/>
      <c r="CT110" s="578"/>
      <c r="CU110" s="578"/>
      <c r="CV110" s="578"/>
      <c r="CW110" s="578"/>
      <c r="CX110" s="578"/>
      <c r="CY110" s="578"/>
      <c r="CZ110" s="578"/>
      <c r="DA110" s="578"/>
      <c r="DB110" s="578"/>
      <c r="DC110" s="578"/>
    </row>
    <row r="111" ht="23.25" customHeight="1">
      <c r="A111" s="447"/>
      <c r="B111" s="577"/>
      <c r="C111" s="578"/>
      <c r="D111" s="555"/>
      <c r="E111" s="555"/>
      <c r="F111" s="578"/>
      <c r="G111" s="578"/>
      <c r="H111" s="578"/>
      <c r="I111" s="578"/>
      <c r="J111" s="578"/>
      <c r="K111" s="578"/>
      <c r="L111" s="578"/>
      <c r="M111" s="578"/>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c r="BC111" s="577"/>
      <c r="BD111" s="577"/>
      <c r="BE111" s="577"/>
      <c r="BF111" s="577"/>
      <c r="BG111" s="577"/>
      <c r="BH111" s="577"/>
      <c r="BI111" s="577"/>
      <c r="BJ111" s="577"/>
      <c r="BK111" s="577"/>
      <c r="BL111" s="577"/>
      <c r="BM111" s="577"/>
      <c r="BN111" s="577"/>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8"/>
      <c r="CP111" s="578"/>
      <c r="CQ111" s="578"/>
      <c r="CR111" s="578"/>
      <c r="CS111" s="578"/>
      <c r="CT111" s="578"/>
      <c r="CU111" s="578"/>
      <c r="CV111" s="578"/>
      <c r="CW111" s="578"/>
      <c r="CX111" s="578"/>
      <c r="CY111" s="578"/>
      <c r="CZ111" s="578"/>
      <c r="DA111" s="578"/>
      <c r="DB111" s="578"/>
      <c r="DC111" s="578"/>
    </row>
    <row r="112" ht="23.25" customHeight="1">
      <c r="A112" s="447"/>
      <c r="B112" s="577"/>
      <c r="C112" s="578"/>
      <c r="D112" s="555"/>
      <c r="E112" s="555"/>
      <c r="F112" s="578"/>
      <c r="G112" s="578"/>
      <c r="H112" s="578"/>
      <c r="I112" s="578"/>
      <c r="J112" s="578"/>
      <c r="K112" s="578"/>
      <c r="L112" s="578"/>
      <c r="M112" s="578"/>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8"/>
      <c r="CP112" s="578"/>
      <c r="CQ112" s="578"/>
      <c r="CR112" s="578"/>
      <c r="CS112" s="578"/>
      <c r="CT112" s="578"/>
      <c r="CU112" s="578"/>
      <c r="CV112" s="578"/>
      <c r="CW112" s="578"/>
      <c r="CX112" s="578"/>
      <c r="CY112" s="578"/>
      <c r="CZ112" s="578"/>
      <c r="DA112" s="578"/>
      <c r="DB112" s="578"/>
      <c r="DC112" s="578"/>
    </row>
    <row r="113" ht="23.25" customHeight="1">
      <c r="A113" s="447"/>
      <c r="B113" s="577"/>
      <c r="C113" s="578"/>
      <c r="D113" s="555"/>
      <c r="E113" s="555"/>
      <c r="F113" s="578"/>
      <c r="G113" s="578"/>
      <c r="H113" s="578"/>
      <c r="I113" s="578"/>
      <c r="J113" s="578"/>
      <c r="K113" s="578"/>
      <c r="L113" s="578"/>
      <c r="M113" s="578"/>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c r="BC113" s="577"/>
      <c r="BD113" s="577"/>
      <c r="BE113" s="577"/>
      <c r="BF113" s="577"/>
      <c r="BG113" s="577"/>
      <c r="BH113" s="577"/>
      <c r="BI113" s="577"/>
      <c r="BJ113" s="577"/>
      <c r="BK113" s="577"/>
      <c r="BL113" s="577"/>
      <c r="BM113" s="577"/>
      <c r="BN113" s="577"/>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8"/>
      <c r="CP113" s="578"/>
      <c r="CQ113" s="578"/>
      <c r="CR113" s="578"/>
      <c r="CS113" s="578"/>
      <c r="CT113" s="578"/>
      <c r="CU113" s="578"/>
      <c r="CV113" s="578"/>
      <c r="CW113" s="578"/>
      <c r="CX113" s="578"/>
      <c r="CY113" s="578"/>
      <c r="CZ113" s="578"/>
      <c r="DA113" s="578"/>
      <c r="DB113" s="578"/>
      <c r="DC113" s="578"/>
    </row>
    <row r="114" ht="23.25" customHeight="1">
      <c r="A114" s="447"/>
      <c r="B114" s="577"/>
      <c r="C114" s="578"/>
      <c r="D114" s="555"/>
      <c r="E114" s="555"/>
      <c r="F114" s="578"/>
      <c r="G114" s="578"/>
      <c r="H114" s="578"/>
      <c r="I114" s="578"/>
      <c r="J114" s="578"/>
      <c r="K114" s="578"/>
      <c r="L114" s="578"/>
      <c r="M114" s="578"/>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8"/>
      <c r="CP114" s="578"/>
      <c r="CQ114" s="578"/>
      <c r="CR114" s="578"/>
      <c r="CS114" s="578"/>
      <c r="CT114" s="578"/>
      <c r="CU114" s="578"/>
      <c r="CV114" s="578"/>
      <c r="CW114" s="578"/>
      <c r="CX114" s="578"/>
      <c r="CY114" s="578"/>
      <c r="CZ114" s="578"/>
      <c r="DA114" s="578"/>
      <c r="DB114" s="578"/>
      <c r="DC114" s="578"/>
    </row>
    <row r="115" ht="23.25" customHeight="1">
      <c r="A115" s="447"/>
      <c r="B115" s="577"/>
      <c r="C115" s="578"/>
      <c r="D115" s="555"/>
      <c r="E115" s="555"/>
      <c r="F115" s="578"/>
      <c r="G115" s="578"/>
      <c r="H115" s="578"/>
      <c r="I115" s="578"/>
      <c r="J115" s="578"/>
      <c r="K115" s="578"/>
      <c r="L115" s="578"/>
      <c r="M115" s="578"/>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8"/>
      <c r="CP115" s="578"/>
      <c r="CQ115" s="578"/>
      <c r="CR115" s="578"/>
      <c r="CS115" s="578"/>
      <c r="CT115" s="578"/>
      <c r="CU115" s="578"/>
      <c r="CV115" s="578"/>
      <c r="CW115" s="578"/>
      <c r="CX115" s="578"/>
      <c r="CY115" s="578"/>
      <c r="CZ115" s="578"/>
      <c r="DA115" s="578"/>
      <c r="DB115" s="578"/>
      <c r="DC115" s="578"/>
    </row>
    <row r="116" ht="23.25" customHeight="1">
      <c r="A116" s="447"/>
      <c r="B116" s="577"/>
      <c r="C116" s="578"/>
      <c r="D116" s="555"/>
      <c r="E116" s="555"/>
      <c r="F116" s="578"/>
      <c r="G116" s="578"/>
      <c r="H116" s="578"/>
      <c r="I116" s="578"/>
      <c r="J116" s="578"/>
      <c r="K116" s="578"/>
      <c r="L116" s="578"/>
      <c r="M116" s="578"/>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8"/>
      <c r="CP116" s="578"/>
      <c r="CQ116" s="578"/>
      <c r="CR116" s="578"/>
      <c r="CS116" s="578"/>
      <c r="CT116" s="578"/>
      <c r="CU116" s="578"/>
      <c r="CV116" s="578"/>
      <c r="CW116" s="578"/>
      <c r="CX116" s="578"/>
      <c r="CY116" s="578"/>
      <c r="CZ116" s="578"/>
      <c r="DA116" s="578"/>
      <c r="DB116" s="578"/>
      <c r="DC116" s="578"/>
    </row>
    <row r="117" ht="23.25" customHeight="1">
      <c r="A117" s="447"/>
      <c r="B117" s="577"/>
      <c r="C117" s="578"/>
      <c r="D117" s="555"/>
      <c r="E117" s="555"/>
      <c r="F117" s="578"/>
      <c r="G117" s="578"/>
      <c r="H117" s="578"/>
      <c r="I117" s="578"/>
      <c r="J117" s="578"/>
      <c r="K117" s="578"/>
      <c r="L117" s="578"/>
      <c r="M117" s="578"/>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8"/>
      <c r="CP117" s="578"/>
      <c r="CQ117" s="578"/>
      <c r="CR117" s="578"/>
      <c r="CS117" s="578"/>
      <c r="CT117" s="578"/>
      <c r="CU117" s="578"/>
      <c r="CV117" s="578"/>
      <c r="CW117" s="578"/>
      <c r="CX117" s="578"/>
      <c r="CY117" s="578"/>
      <c r="CZ117" s="578"/>
      <c r="DA117" s="578"/>
      <c r="DB117" s="578"/>
      <c r="DC117" s="578"/>
    </row>
    <row r="118" ht="23.25" customHeight="1">
      <c r="A118" s="447"/>
      <c r="B118" s="577"/>
      <c r="C118" s="578"/>
      <c r="D118" s="555"/>
      <c r="E118" s="555"/>
      <c r="F118" s="578"/>
      <c r="G118" s="578"/>
      <c r="H118" s="578"/>
      <c r="I118" s="578"/>
      <c r="J118" s="578"/>
      <c r="K118" s="578"/>
      <c r="L118" s="578"/>
      <c r="M118" s="578"/>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c r="BA118" s="577"/>
      <c r="BB118" s="577"/>
      <c r="BC118" s="577"/>
      <c r="BD118" s="577"/>
      <c r="BE118" s="577"/>
      <c r="BF118" s="577"/>
      <c r="BG118" s="577"/>
      <c r="BH118" s="577"/>
      <c r="BI118" s="577"/>
      <c r="BJ118" s="577"/>
      <c r="BK118" s="577"/>
      <c r="BL118" s="577"/>
      <c r="BM118" s="577"/>
      <c r="BN118" s="577"/>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8"/>
      <c r="CP118" s="578"/>
      <c r="CQ118" s="578"/>
      <c r="CR118" s="578"/>
      <c r="CS118" s="578"/>
      <c r="CT118" s="578"/>
      <c r="CU118" s="578"/>
      <c r="CV118" s="578"/>
      <c r="CW118" s="578"/>
      <c r="CX118" s="578"/>
      <c r="CY118" s="578"/>
      <c r="CZ118" s="578"/>
      <c r="DA118" s="578"/>
      <c r="DB118" s="578"/>
      <c r="DC118" s="578"/>
    </row>
    <row r="119" ht="23.25" customHeight="1">
      <c r="A119" s="447"/>
      <c r="B119" s="577"/>
      <c r="C119" s="578"/>
      <c r="D119" s="555"/>
      <c r="E119" s="555"/>
      <c r="F119" s="578"/>
      <c r="G119" s="578"/>
      <c r="H119" s="578"/>
      <c r="I119" s="578"/>
      <c r="J119" s="578"/>
      <c r="K119" s="578"/>
      <c r="L119" s="578"/>
      <c r="M119" s="578"/>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8"/>
      <c r="CP119" s="578"/>
      <c r="CQ119" s="578"/>
      <c r="CR119" s="578"/>
      <c r="CS119" s="578"/>
      <c r="CT119" s="578"/>
      <c r="CU119" s="578"/>
      <c r="CV119" s="578"/>
      <c r="CW119" s="578"/>
      <c r="CX119" s="578"/>
      <c r="CY119" s="578"/>
      <c r="CZ119" s="578"/>
      <c r="DA119" s="578"/>
      <c r="DB119" s="578"/>
      <c r="DC119" s="578"/>
    </row>
    <row r="120" ht="23.25" customHeight="1">
      <c r="A120" s="447"/>
      <c r="B120" s="577"/>
      <c r="C120" s="578"/>
      <c r="D120" s="555"/>
      <c r="E120" s="555"/>
      <c r="F120" s="578"/>
      <c r="G120" s="578"/>
      <c r="H120" s="578"/>
      <c r="I120" s="578"/>
      <c r="J120" s="578"/>
      <c r="K120" s="578"/>
      <c r="L120" s="578"/>
      <c r="M120" s="578"/>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8"/>
      <c r="CP120" s="578"/>
      <c r="CQ120" s="578"/>
      <c r="CR120" s="578"/>
      <c r="CS120" s="578"/>
      <c r="CT120" s="578"/>
      <c r="CU120" s="578"/>
      <c r="CV120" s="578"/>
      <c r="CW120" s="578"/>
      <c r="CX120" s="578"/>
      <c r="CY120" s="578"/>
      <c r="CZ120" s="578"/>
      <c r="DA120" s="578"/>
      <c r="DB120" s="578"/>
      <c r="DC120" s="578"/>
    </row>
    <row r="121" ht="23.25" customHeight="1">
      <c r="A121" s="447"/>
      <c r="B121" s="577"/>
      <c r="C121" s="578"/>
      <c r="D121" s="555"/>
      <c r="E121" s="555"/>
      <c r="F121" s="578"/>
      <c r="G121" s="578"/>
      <c r="H121" s="578"/>
      <c r="I121" s="578"/>
      <c r="J121" s="578"/>
      <c r="K121" s="578"/>
      <c r="L121" s="578"/>
      <c r="M121" s="578"/>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8"/>
      <c r="CP121" s="578"/>
      <c r="CQ121" s="578"/>
      <c r="CR121" s="578"/>
      <c r="CS121" s="578"/>
      <c r="CT121" s="578"/>
      <c r="CU121" s="578"/>
      <c r="CV121" s="578"/>
      <c r="CW121" s="578"/>
      <c r="CX121" s="578"/>
      <c r="CY121" s="578"/>
      <c r="CZ121" s="578"/>
      <c r="DA121" s="578"/>
      <c r="DB121" s="578"/>
      <c r="DC121" s="578"/>
    </row>
    <row r="122" ht="23.25" customHeight="1">
      <c r="A122" s="447"/>
      <c r="B122" s="577"/>
      <c r="C122" s="578"/>
      <c r="D122" s="555"/>
      <c r="E122" s="555"/>
      <c r="F122" s="578"/>
      <c r="G122" s="578"/>
      <c r="H122" s="578"/>
      <c r="I122" s="578"/>
      <c r="J122" s="578"/>
      <c r="K122" s="578"/>
      <c r="L122" s="578"/>
      <c r="M122" s="578"/>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8"/>
      <c r="CP122" s="578"/>
      <c r="CQ122" s="578"/>
      <c r="CR122" s="578"/>
      <c r="CS122" s="578"/>
      <c r="CT122" s="578"/>
      <c r="CU122" s="578"/>
      <c r="CV122" s="578"/>
      <c r="CW122" s="578"/>
      <c r="CX122" s="578"/>
      <c r="CY122" s="578"/>
      <c r="CZ122" s="578"/>
      <c r="DA122" s="578"/>
      <c r="DB122" s="578"/>
      <c r="DC122" s="578"/>
    </row>
    <row r="123" ht="23.25" customHeight="1">
      <c r="A123" s="447"/>
      <c r="B123" s="577"/>
      <c r="C123" s="578"/>
      <c r="D123" s="555"/>
      <c r="E123" s="555"/>
      <c r="F123" s="578"/>
      <c r="G123" s="578"/>
      <c r="H123" s="578"/>
      <c r="I123" s="578"/>
      <c r="J123" s="578"/>
      <c r="K123" s="578"/>
      <c r="L123" s="578"/>
      <c r="M123" s="578"/>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8"/>
      <c r="CP123" s="578"/>
      <c r="CQ123" s="578"/>
      <c r="CR123" s="578"/>
      <c r="CS123" s="578"/>
      <c r="CT123" s="578"/>
      <c r="CU123" s="578"/>
      <c r="CV123" s="578"/>
      <c r="CW123" s="578"/>
      <c r="CX123" s="578"/>
      <c r="CY123" s="578"/>
      <c r="CZ123" s="578"/>
      <c r="DA123" s="578"/>
      <c r="DB123" s="578"/>
      <c r="DC123" s="578"/>
    </row>
    <row r="124" ht="23.25" customHeight="1">
      <c r="A124" s="447"/>
      <c r="B124" s="577"/>
      <c r="C124" s="578"/>
      <c r="D124" s="555"/>
      <c r="E124" s="555"/>
      <c r="F124" s="578"/>
      <c r="G124" s="578"/>
      <c r="H124" s="578"/>
      <c r="I124" s="578"/>
      <c r="J124" s="578"/>
      <c r="K124" s="578"/>
      <c r="L124" s="578"/>
      <c r="M124" s="578"/>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8"/>
      <c r="CP124" s="578"/>
      <c r="CQ124" s="578"/>
      <c r="CR124" s="578"/>
      <c r="CS124" s="578"/>
      <c r="CT124" s="578"/>
      <c r="CU124" s="578"/>
      <c r="CV124" s="578"/>
      <c r="CW124" s="578"/>
      <c r="CX124" s="578"/>
      <c r="CY124" s="578"/>
      <c r="CZ124" s="578"/>
      <c r="DA124" s="578"/>
      <c r="DB124" s="578"/>
      <c r="DC124" s="578"/>
    </row>
    <row r="125" ht="23.25" customHeight="1">
      <c r="A125" s="447"/>
      <c r="B125" s="577"/>
      <c r="C125" s="578"/>
      <c r="D125" s="555"/>
      <c r="E125" s="555"/>
      <c r="F125" s="578"/>
      <c r="G125" s="578"/>
      <c r="H125" s="578"/>
      <c r="I125" s="578"/>
      <c r="J125" s="578"/>
      <c r="K125" s="578"/>
      <c r="L125" s="578"/>
      <c r="M125" s="578"/>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8"/>
      <c r="CP125" s="578"/>
      <c r="CQ125" s="578"/>
      <c r="CR125" s="578"/>
      <c r="CS125" s="578"/>
      <c r="CT125" s="578"/>
      <c r="CU125" s="578"/>
      <c r="CV125" s="578"/>
      <c r="CW125" s="578"/>
      <c r="CX125" s="578"/>
      <c r="CY125" s="578"/>
      <c r="CZ125" s="578"/>
      <c r="DA125" s="578"/>
      <c r="DB125" s="578"/>
      <c r="DC125" s="578"/>
    </row>
    <row r="126" ht="23.25" customHeight="1">
      <c r="A126" s="447"/>
      <c r="B126" s="577"/>
      <c r="C126" s="578"/>
      <c r="D126" s="555"/>
      <c r="E126" s="555"/>
      <c r="F126" s="578"/>
      <c r="G126" s="578"/>
      <c r="H126" s="578"/>
      <c r="I126" s="578"/>
      <c r="J126" s="578"/>
      <c r="K126" s="578"/>
      <c r="L126" s="578"/>
      <c r="M126" s="578"/>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8"/>
      <c r="CP126" s="578"/>
      <c r="CQ126" s="578"/>
      <c r="CR126" s="578"/>
      <c r="CS126" s="578"/>
      <c r="CT126" s="578"/>
      <c r="CU126" s="578"/>
      <c r="CV126" s="578"/>
      <c r="CW126" s="578"/>
      <c r="CX126" s="578"/>
      <c r="CY126" s="578"/>
      <c r="CZ126" s="578"/>
      <c r="DA126" s="578"/>
      <c r="DB126" s="578"/>
      <c r="DC126" s="578"/>
    </row>
    <row r="127" ht="23.25" customHeight="1">
      <c r="A127" s="447"/>
      <c r="B127" s="577"/>
      <c r="C127" s="578"/>
      <c r="D127" s="555"/>
      <c r="E127" s="555"/>
      <c r="F127" s="578"/>
      <c r="G127" s="578"/>
      <c r="H127" s="578"/>
      <c r="I127" s="578"/>
      <c r="J127" s="578"/>
      <c r="K127" s="578"/>
      <c r="L127" s="578"/>
      <c r="M127" s="578"/>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8"/>
      <c r="CP127" s="578"/>
      <c r="CQ127" s="578"/>
      <c r="CR127" s="578"/>
      <c r="CS127" s="578"/>
      <c r="CT127" s="578"/>
      <c r="CU127" s="578"/>
      <c r="CV127" s="578"/>
      <c r="CW127" s="578"/>
      <c r="CX127" s="578"/>
      <c r="CY127" s="578"/>
      <c r="CZ127" s="578"/>
      <c r="DA127" s="578"/>
      <c r="DB127" s="578"/>
      <c r="DC127" s="578"/>
    </row>
    <row r="128" ht="23.25" customHeight="1">
      <c r="A128" s="447"/>
      <c r="B128" s="577"/>
      <c r="C128" s="578"/>
      <c r="D128" s="555"/>
      <c r="E128" s="555"/>
      <c r="F128" s="578"/>
      <c r="G128" s="578"/>
      <c r="H128" s="578"/>
      <c r="I128" s="578"/>
      <c r="J128" s="578"/>
      <c r="K128" s="578"/>
      <c r="L128" s="578"/>
      <c r="M128" s="578"/>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8"/>
      <c r="CP128" s="578"/>
      <c r="CQ128" s="578"/>
      <c r="CR128" s="578"/>
      <c r="CS128" s="578"/>
      <c r="CT128" s="578"/>
      <c r="CU128" s="578"/>
      <c r="CV128" s="578"/>
      <c r="CW128" s="578"/>
      <c r="CX128" s="578"/>
      <c r="CY128" s="578"/>
      <c r="CZ128" s="578"/>
      <c r="DA128" s="578"/>
      <c r="DB128" s="578"/>
      <c r="DC128" s="578"/>
    </row>
    <row r="129" ht="23.25" customHeight="1">
      <c r="A129" s="447"/>
      <c r="B129" s="577"/>
      <c r="C129" s="578"/>
      <c r="D129" s="555"/>
      <c r="E129" s="555"/>
      <c r="F129" s="578"/>
      <c r="G129" s="578"/>
      <c r="H129" s="578"/>
      <c r="I129" s="578"/>
      <c r="J129" s="578"/>
      <c r="K129" s="578"/>
      <c r="L129" s="578"/>
      <c r="M129" s="578"/>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8"/>
      <c r="CP129" s="578"/>
      <c r="CQ129" s="578"/>
      <c r="CR129" s="578"/>
      <c r="CS129" s="578"/>
      <c r="CT129" s="578"/>
      <c r="CU129" s="578"/>
      <c r="CV129" s="578"/>
      <c r="CW129" s="578"/>
      <c r="CX129" s="578"/>
      <c r="CY129" s="578"/>
      <c r="CZ129" s="578"/>
      <c r="DA129" s="578"/>
      <c r="DB129" s="578"/>
      <c r="DC129" s="578"/>
    </row>
    <row r="130" ht="23.25" customHeight="1">
      <c r="A130" s="447"/>
      <c r="B130" s="577"/>
      <c r="C130" s="578"/>
      <c r="D130" s="555"/>
      <c r="E130" s="555"/>
      <c r="F130" s="578"/>
      <c r="G130" s="578"/>
      <c r="H130" s="578"/>
      <c r="I130" s="578"/>
      <c r="J130" s="578"/>
      <c r="K130" s="578"/>
      <c r="L130" s="578"/>
      <c r="M130" s="578"/>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8"/>
      <c r="CP130" s="578"/>
      <c r="CQ130" s="578"/>
      <c r="CR130" s="578"/>
      <c r="CS130" s="578"/>
      <c r="CT130" s="578"/>
      <c r="CU130" s="578"/>
      <c r="CV130" s="578"/>
      <c r="CW130" s="578"/>
      <c r="CX130" s="578"/>
      <c r="CY130" s="578"/>
      <c r="CZ130" s="578"/>
      <c r="DA130" s="578"/>
      <c r="DB130" s="578"/>
      <c r="DC130" s="578"/>
    </row>
    <row r="131" ht="23.25" customHeight="1">
      <c r="A131" s="447"/>
      <c r="B131" s="577"/>
      <c r="C131" s="578"/>
      <c r="D131" s="555"/>
      <c r="E131" s="555"/>
      <c r="F131" s="578"/>
      <c r="G131" s="578"/>
      <c r="H131" s="578"/>
      <c r="I131" s="578"/>
      <c r="J131" s="578"/>
      <c r="K131" s="578"/>
      <c r="L131" s="578"/>
      <c r="M131" s="578"/>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c r="BA131" s="577"/>
      <c r="BB131" s="577"/>
      <c r="BC131" s="577"/>
      <c r="BD131" s="577"/>
      <c r="BE131" s="577"/>
      <c r="BF131" s="577"/>
      <c r="BG131" s="577"/>
      <c r="BH131" s="577"/>
      <c r="BI131" s="577"/>
      <c r="BJ131" s="577"/>
      <c r="BK131" s="577"/>
      <c r="BL131" s="577"/>
      <c r="BM131" s="577"/>
      <c r="BN131" s="577"/>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8"/>
      <c r="CP131" s="578"/>
      <c r="CQ131" s="578"/>
      <c r="CR131" s="578"/>
      <c r="CS131" s="578"/>
      <c r="CT131" s="578"/>
      <c r="CU131" s="578"/>
      <c r="CV131" s="578"/>
      <c r="CW131" s="578"/>
      <c r="CX131" s="578"/>
      <c r="CY131" s="578"/>
      <c r="CZ131" s="578"/>
      <c r="DA131" s="578"/>
      <c r="DB131" s="578"/>
      <c r="DC131" s="578"/>
    </row>
    <row r="132" ht="23.25" customHeight="1">
      <c r="A132" s="447"/>
      <c r="B132" s="577"/>
      <c r="C132" s="578"/>
      <c r="D132" s="555"/>
      <c r="E132" s="555"/>
      <c r="F132" s="578"/>
      <c r="G132" s="578"/>
      <c r="H132" s="578"/>
      <c r="I132" s="578"/>
      <c r="J132" s="578"/>
      <c r="K132" s="578"/>
      <c r="L132" s="578"/>
      <c r="M132" s="578"/>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c r="BA132" s="577"/>
      <c r="BB132" s="577"/>
      <c r="BC132" s="577"/>
      <c r="BD132" s="577"/>
      <c r="BE132" s="577"/>
      <c r="BF132" s="577"/>
      <c r="BG132" s="577"/>
      <c r="BH132" s="577"/>
      <c r="BI132" s="577"/>
      <c r="BJ132" s="577"/>
      <c r="BK132" s="577"/>
      <c r="BL132" s="577"/>
      <c r="BM132" s="577"/>
      <c r="BN132" s="577"/>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8"/>
      <c r="CP132" s="578"/>
      <c r="CQ132" s="578"/>
      <c r="CR132" s="578"/>
      <c r="CS132" s="578"/>
      <c r="CT132" s="578"/>
      <c r="CU132" s="578"/>
      <c r="CV132" s="578"/>
      <c r="CW132" s="578"/>
      <c r="CX132" s="578"/>
      <c r="CY132" s="578"/>
      <c r="CZ132" s="578"/>
      <c r="DA132" s="578"/>
      <c r="DB132" s="578"/>
      <c r="DC132" s="578"/>
    </row>
    <row r="133" ht="23.25" customHeight="1">
      <c r="A133" s="447"/>
      <c r="B133" s="577"/>
      <c r="C133" s="578"/>
      <c r="D133" s="555"/>
      <c r="E133" s="555"/>
      <c r="F133" s="578"/>
      <c r="G133" s="578"/>
      <c r="H133" s="578"/>
      <c r="I133" s="578"/>
      <c r="J133" s="578"/>
      <c r="K133" s="578"/>
      <c r="L133" s="578"/>
      <c r="M133" s="578"/>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c r="BA133" s="577"/>
      <c r="BB133" s="577"/>
      <c r="BC133" s="577"/>
      <c r="BD133" s="577"/>
      <c r="BE133" s="577"/>
      <c r="BF133" s="577"/>
      <c r="BG133" s="577"/>
      <c r="BH133" s="577"/>
      <c r="BI133" s="577"/>
      <c r="BJ133" s="577"/>
      <c r="BK133" s="577"/>
      <c r="BL133" s="577"/>
      <c r="BM133" s="577"/>
      <c r="BN133" s="577"/>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8"/>
      <c r="CP133" s="578"/>
      <c r="CQ133" s="578"/>
      <c r="CR133" s="578"/>
      <c r="CS133" s="578"/>
      <c r="CT133" s="578"/>
      <c r="CU133" s="578"/>
      <c r="CV133" s="578"/>
      <c r="CW133" s="578"/>
      <c r="CX133" s="578"/>
      <c r="CY133" s="578"/>
      <c r="CZ133" s="578"/>
      <c r="DA133" s="578"/>
      <c r="DB133" s="578"/>
      <c r="DC133" s="578"/>
    </row>
    <row r="134" ht="23.25" customHeight="1">
      <c r="A134" s="447"/>
      <c r="B134" s="577"/>
      <c r="C134" s="578"/>
      <c r="D134" s="555"/>
      <c r="E134" s="555"/>
      <c r="F134" s="578"/>
      <c r="G134" s="578"/>
      <c r="H134" s="578"/>
      <c r="I134" s="578"/>
      <c r="J134" s="578"/>
      <c r="K134" s="578"/>
      <c r="L134" s="578"/>
      <c r="M134" s="578"/>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8"/>
      <c r="CP134" s="578"/>
      <c r="CQ134" s="578"/>
      <c r="CR134" s="578"/>
      <c r="CS134" s="578"/>
      <c r="CT134" s="578"/>
      <c r="CU134" s="578"/>
      <c r="CV134" s="578"/>
      <c r="CW134" s="578"/>
      <c r="CX134" s="578"/>
      <c r="CY134" s="578"/>
      <c r="CZ134" s="578"/>
      <c r="DA134" s="578"/>
      <c r="DB134" s="578"/>
      <c r="DC134" s="578"/>
    </row>
    <row r="135" ht="23.25" customHeight="1">
      <c r="A135" s="447"/>
      <c r="B135" s="577"/>
      <c r="C135" s="578"/>
      <c r="D135" s="555"/>
      <c r="E135" s="555"/>
      <c r="F135" s="578"/>
      <c r="G135" s="578"/>
      <c r="H135" s="578"/>
      <c r="I135" s="578"/>
      <c r="J135" s="578"/>
      <c r="K135" s="578"/>
      <c r="L135" s="578"/>
      <c r="M135" s="578"/>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8"/>
      <c r="CP135" s="578"/>
      <c r="CQ135" s="578"/>
      <c r="CR135" s="578"/>
      <c r="CS135" s="578"/>
      <c r="CT135" s="578"/>
      <c r="CU135" s="578"/>
      <c r="CV135" s="578"/>
      <c r="CW135" s="578"/>
      <c r="CX135" s="578"/>
      <c r="CY135" s="578"/>
      <c r="CZ135" s="578"/>
      <c r="DA135" s="578"/>
      <c r="DB135" s="578"/>
      <c r="DC135" s="578"/>
    </row>
    <row r="136" ht="23.25" customHeight="1">
      <c r="A136" s="447"/>
      <c r="B136" s="577"/>
      <c r="C136" s="578"/>
      <c r="D136" s="555"/>
      <c r="E136" s="555"/>
      <c r="F136" s="578"/>
      <c r="G136" s="578"/>
      <c r="H136" s="578"/>
      <c r="I136" s="578"/>
      <c r="J136" s="578"/>
      <c r="K136" s="578"/>
      <c r="L136" s="578"/>
      <c r="M136" s="578"/>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c r="BA136" s="577"/>
      <c r="BB136" s="577"/>
      <c r="BC136" s="577"/>
      <c r="BD136" s="577"/>
      <c r="BE136" s="577"/>
      <c r="BF136" s="577"/>
      <c r="BG136" s="577"/>
      <c r="BH136" s="577"/>
      <c r="BI136" s="577"/>
      <c r="BJ136" s="577"/>
      <c r="BK136" s="577"/>
      <c r="BL136" s="577"/>
      <c r="BM136" s="577"/>
      <c r="BN136" s="577"/>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8"/>
      <c r="CP136" s="578"/>
      <c r="CQ136" s="578"/>
      <c r="CR136" s="578"/>
      <c r="CS136" s="578"/>
      <c r="CT136" s="578"/>
      <c r="CU136" s="578"/>
      <c r="CV136" s="578"/>
      <c r="CW136" s="578"/>
      <c r="CX136" s="578"/>
      <c r="CY136" s="578"/>
      <c r="CZ136" s="578"/>
      <c r="DA136" s="578"/>
      <c r="DB136" s="578"/>
      <c r="DC136" s="578"/>
    </row>
    <row r="137" ht="23.25" customHeight="1">
      <c r="A137" s="447"/>
      <c r="B137" s="577"/>
      <c r="C137" s="578"/>
      <c r="D137" s="555"/>
      <c r="E137" s="555"/>
      <c r="F137" s="578"/>
      <c r="G137" s="578"/>
      <c r="H137" s="578"/>
      <c r="I137" s="578"/>
      <c r="J137" s="578"/>
      <c r="K137" s="578"/>
      <c r="L137" s="578"/>
      <c r="M137" s="578"/>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c r="BA137" s="577"/>
      <c r="BB137" s="577"/>
      <c r="BC137" s="577"/>
      <c r="BD137" s="577"/>
      <c r="BE137" s="577"/>
      <c r="BF137" s="577"/>
      <c r="BG137" s="577"/>
      <c r="BH137" s="577"/>
      <c r="BI137" s="577"/>
      <c r="BJ137" s="577"/>
      <c r="BK137" s="577"/>
      <c r="BL137" s="577"/>
      <c r="BM137" s="577"/>
      <c r="BN137" s="577"/>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8"/>
      <c r="CP137" s="578"/>
      <c r="CQ137" s="578"/>
      <c r="CR137" s="578"/>
      <c r="CS137" s="578"/>
      <c r="CT137" s="578"/>
      <c r="CU137" s="578"/>
      <c r="CV137" s="578"/>
      <c r="CW137" s="578"/>
      <c r="CX137" s="578"/>
      <c r="CY137" s="578"/>
      <c r="CZ137" s="578"/>
      <c r="DA137" s="578"/>
      <c r="DB137" s="578"/>
      <c r="DC137" s="578"/>
    </row>
    <row r="138" ht="23.25" customHeight="1">
      <c r="A138" s="447"/>
      <c r="B138" s="577"/>
      <c r="C138" s="578"/>
      <c r="D138" s="555"/>
      <c r="E138" s="555"/>
      <c r="F138" s="578"/>
      <c r="G138" s="578"/>
      <c r="H138" s="578"/>
      <c r="I138" s="578"/>
      <c r="J138" s="578"/>
      <c r="K138" s="578"/>
      <c r="L138" s="578"/>
      <c r="M138" s="578"/>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8"/>
      <c r="CP138" s="578"/>
      <c r="CQ138" s="578"/>
      <c r="CR138" s="578"/>
      <c r="CS138" s="578"/>
      <c r="CT138" s="578"/>
      <c r="CU138" s="578"/>
      <c r="CV138" s="578"/>
      <c r="CW138" s="578"/>
      <c r="CX138" s="578"/>
      <c r="CY138" s="578"/>
      <c r="CZ138" s="578"/>
      <c r="DA138" s="578"/>
      <c r="DB138" s="578"/>
      <c r="DC138" s="578"/>
    </row>
    <row r="139" ht="23.25" customHeight="1">
      <c r="A139" s="447"/>
      <c r="B139" s="577"/>
      <c r="C139" s="578"/>
      <c r="D139" s="555"/>
      <c r="E139" s="555"/>
      <c r="F139" s="578"/>
      <c r="G139" s="578"/>
      <c r="H139" s="578"/>
      <c r="I139" s="578"/>
      <c r="J139" s="578"/>
      <c r="K139" s="578"/>
      <c r="L139" s="578"/>
      <c r="M139" s="578"/>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8"/>
      <c r="CP139" s="578"/>
      <c r="CQ139" s="578"/>
      <c r="CR139" s="578"/>
      <c r="CS139" s="578"/>
      <c r="CT139" s="578"/>
      <c r="CU139" s="578"/>
      <c r="CV139" s="578"/>
      <c r="CW139" s="578"/>
      <c r="CX139" s="578"/>
      <c r="CY139" s="578"/>
      <c r="CZ139" s="578"/>
      <c r="DA139" s="578"/>
      <c r="DB139" s="578"/>
      <c r="DC139" s="578"/>
    </row>
    <row r="140" ht="23.25" customHeight="1">
      <c r="A140" s="447"/>
      <c r="B140" s="577"/>
      <c r="C140" s="578"/>
      <c r="D140" s="555"/>
      <c r="E140" s="555"/>
      <c r="F140" s="578"/>
      <c r="G140" s="578"/>
      <c r="H140" s="578"/>
      <c r="I140" s="578"/>
      <c r="J140" s="578"/>
      <c r="K140" s="578"/>
      <c r="L140" s="578"/>
      <c r="M140" s="578"/>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8"/>
      <c r="CP140" s="578"/>
      <c r="CQ140" s="578"/>
      <c r="CR140" s="578"/>
      <c r="CS140" s="578"/>
      <c r="CT140" s="578"/>
      <c r="CU140" s="578"/>
      <c r="CV140" s="578"/>
      <c r="CW140" s="578"/>
      <c r="CX140" s="578"/>
      <c r="CY140" s="578"/>
      <c r="CZ140" s="578"/>
      <c r="DA140" s="578"/>
      <c r="DB140" s="578"/>
      <c r="DC140" s="578"/>
    </row>
    <row r="141" ht="23.25" customHeight="1">
      <c r="A141" s="447"/>
      <c r="B141" s="577"/>
      <c r="C141" s="578"/>
      <c r="D141" s="555"/>
      <c r="E141" s="555"/>
      <c r="F141" s="578"/>
      <c r="G141" s="578"/>
      <c r="H141" s="578"/>
      <c r="I141" s="578"/>
      <c r="J141" s="578"/>
      <c r="K141" s="578"/>
      <c r="L141" s="578"/>
      <c r="M141" s="578"/>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8"/>
      <c r="CP141" s="578"/>
      <c r="CQ141" s="578"/>
      <c r="CR141" s="578"/>
      <c r="CS141" s="578"/>
      <c r="CT141" s="578"/>
      <c r="CU141" s="578"/>
      <c r="CV141" s="578"/>
      <c r="CW141" s="578"/>
      <c r="CX141" s="578"/>
      <c r="CY141" s="578"/>
      <c r="CZ141" s="578"/>
      <c r="DA141" s="578"/>
      <c r="DB141" s="578"/>
      <c r="DC141" s="578"/>
    </row>
    <row r="142" ht="23.25" customHeight="1">
      <c r="A142" s="447"/>
      <c r="B142" s="577"/>
      <c r="C142" s="578"/>
      <c r="D142" s="555"/>
      <c r="E142" s="555"/>
      <c r="F142" s="578"/>
      <c r="G142" s="578"/>
      <c r="H142" s="578"/>
      <c r="I142" s="578"/>
      <c r="J142" s="578"/>
      <c r="K142" s="578"/>
      <c r="L142" s="578"/>
      <c r="M142" s="578"/>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8"/>
      <c r="CP142" s="578"/>
      <c r="CQ142" s="578"/>
      <c r="CR142" s="578"/>
      <c r="CS142" s="578"/>
      <c r="CT142" s="578"/>
      <c r="CU142" s="578"/>
      <c r="CV142" s="578"/>
      <c r="CW142" s="578"/>
      <c r="CX142" s="578"/>
      <c r="CY142" s="578"/>
      <c r="CZ142" s="578"/>
      <c r="DA142" s="578"/>
      <c r="DB142" s="578"/>
      <c r="DC142" s="578"/>
    </row>
    <row r="143" ht="23.25" customHeight="1">
      <c r="A143" s="447"/>
      <c r="B143" s="577"/>
      <c r="C143" s="578"/>
      <c r="D143" s="555"/>
      <c r="E143" s="555"/>
      <c r="F143" s="578"/>
      <c r="G143" s="578"/>
      <c r="H143" s="578"/>
      <c r="I143" s="578"/>
      <c r="J143" s="578"/>
      <c r="K143" s="578"/>
      <c r="L143" s="578"/>
      <c r="M143" s="578"/>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8"/>
      <c r="CP143" s="578"/>
      <c r="CQ143" s="578"/>
      <c r="CR143" s="578"/>
      <c r="CS143" s="578"/>
      <c r="CT143" s="578"/>
      <c r="CU143" s="578"/>
      <c r="CV143" s="578"/>
      <c r="CW143" s="578"/>
      <c r="CX143" s="578"/>
      <c r="CY143" s="578"/>
      <c r="CZ143" s="578"/>
      <c r="DA143" s="578"/>
      <c r="DB143" s="578"/>
      <c r="DC143" s="578"/>
    </row>
    <row r="144" ht="23.25" customHeight="1">
      <c r="A144" s="447"/>
      <c r="B144" s="577"/>
      <c r="C144" s="578"/>
      <c r="D144" s="555"/>
      <c r="E144" s="555"/>
      <c r="F144" s="578"/>
      <c r="G144" s="578"/>
      <c r="H144" s="578"/>
      <c r="I144" s="578"/>
      <c r="J144" s="578"/>
      <c r="K144" s="578"/>
      <c r="L144" s="578"/>
      <c r="M144" s="578"/>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8"/>
      <c r="CP144" s="578"/>
      <c r="CQ144" s="578"/>
      <c r="CR144" s="578"/>
      <c r="CS144" s="578"/>
      <c r="CT144" s="578"/>
      <c r="CU144" s="578"/>
      <c r="CV144" s="578"/>
      <c r="CW144" s="578"/>
      <c r="CX144" s="578"/>
      <c r="CY144" s="578"/>
      <c r="CZ144" s="578"/>
      <c r="DA144" s="578"/>
      <c r="DB144" s="578"/>
      <c r="DC144" s="578"/>
    </row>
    <row r="145" ht="23.25" customHeight="1">
      <c r="A145" s="447"/>
      <c r="B145" s="577"/>
      <c r="C145" s="578"/>
      <c r="D145" s="555"/>
      <c r="E145" s="555"/>
      <c r="F145" s="578"/>
      <c r="G145" s="578"/>
      <c r="H145" s="578"/>
      <c r="I145" s="578"/>
      <c r="J145" s="578"/>
      <c r="K145" s="578"/>
      <c r="L145" s="578"/>
      <c r="M145" s="578"/>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8"/>
      <c r="CP145" s="578"/>
      <c r="CQ145" s="578"/>
      <c r="CR145" s="578"/>
      <c r="CS145" s="578"/>
      <c r="CT145" s="578"/>
      <c r="CU145" s="578"/>
      <c r="CV145" s="578"/>
      <c r="CW145" s="578"/>
      <c r="CX145" s="578"/>
      <c r="CY145" s="578"/>
      <c r="CZ145" s="578"/>
      <c r="DA145" s="578"/>
      <c r="DB145" s="578"/>
      <c r="DC145" s="578"/>
    </row>
    <row r="146" ht="23.25" customHeight="1">
      <c r="A146" s="447"/>
      <c r="B146" s="577"/>
      <c r="C146" s="578"/>
      <c r="D146" s="555"/>
      <c r="E146" s="555"/>
      <c r="F146" s="578"/>
      <c r="G146" s="578"/>
      <c r="H146" s="578"/>
      <c r="I146" s="578"/>
      <c r="J146" s="578"/>
      <c r="K146" s="578"/>
      <c r="L146" s="578"/>
      <c r="M146" s="578"/>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c r="BA146" s="577"/>
      <c r="BB146" s="577"/>
      <c r="BC146" s="577"/>
      <c r="BD146" s="577"/>
      <c r="BE146" s="577"/>
      <c r="BF146" s="577"/>
      <c r="BG146" s="577"/>
      <c r="BH146" s="577"/>
      <c r="BI146" s="577"/>
      <c r="BJ146" s="577"/>
      <c r="BK146" s="577"/>
      <c r="BL146" s="577"/>
      <c r="BM146" s="577"/>
      <c r="BN146" s="577"/>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8"/>
      <c r="CP146" s="578"/>
      <c r="CQ146" s="578"/>
      <c r="CR146" s="578"/>
      <c r="CS146" s="578"/>
      <c r="CT146" s="578"/>
      <c r="CU146" s="578"/>
      <c r="CV146" s="578"/>
      <c r="CW146" s="578"/>
      <c r="CX146" s="578"/>
      <c r="CY146" s="578"/>
      <c r="CZ146" s="578"/>
      <c r="DA146" s="578"/>
      <c r="DB146" s="578"/>
      <c r="DC146" s="578"/>
    </row>
    <row r="147" ht="23.25" customHeight="1">
      <c r="A147" s="447"/>
      <c r="B147" s="577"/>
      <c r="C147" s="578"/>
      <c r="D147" s="555"/>
      <c r="E147" s="555"/>
      <c r="F147" s="578"/>
      <c r="G147" s="578"/>
      <c r="H147" s="578"/>
      <c r="I147" s="578"/>
      <c r="J147" s="578"/>
      <c r="K147" s="578"/>
      <c r="L147" s="578"/>
      <c r="M147" s="578"/>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8"/>
      <c r="CP147" s="578"/>
      <c r="CQ147" s="578"/>
      <c r="CR147" s="578"/>
      <c r="CS147" s="578"/>
      <c r="CT147" s="578"/>
      <c r="CU147" s="578"/>
      <c r="CV147" s="578"/>
      <c r="CW147" s="578"/>
      <c r="CX147" s="578"/>
      <c r="CY147" s="578"/>
      <c r="CZ147" s="578"/>
      <c r="DA147" s="578"/>
      <c r="DB147" s="578"/>
      <c r="DC147" s="578"/>
    </row>
    <row r="148" ht="23.25" customHeight="1">
      <c r="A148" s="447"/>
      <c r="B148" s="577"/>
      <c r="C148" s="578"/>
      <c r="D148" s="555"/>
      <c r="E148" s="555"/>
      <c r="F148" s="578"/>
      <c r="G148" s="578"/>
      <c r="H148" s="578"/>
      <c r="I148" s="578"/>
      <c r="J148" s="578"/>
      <c r="K148" s="578"/>
      <c r="L148" s="578"/>
      <c r="M148" s="578"/>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8"/>
      <c r="CP148" s="578"/>
      <c r="CQ148" s="578"/>
      <c r="CR148" s="578"/>
      <c r="CS148" s="578"/>
      <c r="CT148" s="578"/>
      <c r="CU148" s="578"/>
      <c r="CV148" s="578"/>
      <c r="CW148" s="578"/>
      <c r="CX148" s="578"/>
      <c r="CY148" s="578"/>
      <c r="CZ148" s="578"/>
      <c r="DA148" s="578"/>
      <c r="DB148" s="578"/>
      <c r="DC148" s="578"/>
    </row>
    <row r="149" ht="23.25" customHeight="1">
      <c r="A149" s="447"/>
      <c r="B149" s="577"/>
      <c r="C149" s="578"/>
      <c r="D149" s="555"/>
      <c r="E149" s="555"/>
      <c r="F149" s="578"/>
      <c r="G149" s="578"/>
      <c r="H149" s="578"/>
      <c r="I149" s="578"/>
      <c r="J149" s="578"/>
      <c r="K149" s="578"/>
      <c r="L149" s="578"/>
      <c r="M149" s="578"/>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c r="BA149" s="577"/>
      <c r="BB149" s="577"/>
      <c r="BC149" s="577"/>
      <c r="BD149" s="577"/>
      <c r="BE149" s="577"/>
      <c r="BF149" s="577"/>
      <c r="BG149" s="577"/>
      <c r="BH149" s="577"/>
      <c r="BI149" s="577"/>
      <c r="BJ149" s="577"/>
      <c r="BK149" s="577"/>
      <c r="BL149" s="577"/>
      <c r="BM149" s="577"/>
      <c r="BN149" s="577"/>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8"/>
      <c r="CP149" s="578"/>
      <c r="CQ149" s="578"/>
      <c r="CR149" s="578"/>
      <c r="CS149" s="578"/>
      <c r="CT149" s="578"/>
      <c r="CU149" s="578"/>
      <c r="CV149" s="578"/>
      <c r="CW149" s="578"/>
      <c r="CX149" s="578"/>
      <c r="CY149" s="578"/>
      <c r="CZ149" s="578"/>
      <c r="DA149" s="578"/>
      <c r="DB149" s="578"/>
      <c r="DC149" s="578"/>
    </row>
    <row r="150" ht="23.25" customHeight="1">
      <c r="A150" s="447"/>
      <c r="B150" s="577"/>
      <c r="C150" s="578"/>
      <c r="D150" s="555"/>
      <c r="E150" s="555"/>
      <c r="F150" s="578"/>
      <c r="G150" s="578"/>
      <c r="H150" s="578"/>
      <c r="I150" s="578"/>
      <c r="J150" s="578"/>
      <c r="K150" s="578"/>
      <c r="L150" s="578"/>
      <c r="M150" s="578"/>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c r="BA150" s="577"/>
      <c r="BB150" s="577"/>
      <c r="BC150" s="577"/>
      <c r="BD150" s="577"/>
      <c r="BE150" s="577"/>
      <c r="BF150" s="577"/>
      <c r="BG150" s="577"/>
      <c r="BH150" s="577"/>
      <c r="BI150" s="577"/>
      <c r="BJ150" s="577"/>
      <c r="BK150" s="577"/>
      <c r="BL150" s="577"/>
      <c r="BM150" s="577"/>
      <c r="BN150" s="577"/>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8"/>
      <c r="CP150" s="578"/>
      <c r="CQ150" s="578"/>
      <c r="CR150" s="578"/>
      <c r="CS150" s="578"/>
      <c r="CT150" s="578"/>
      <c r="CU150" s="578"/>
      <c r="CV150" s="578"/>
      <c r="CW150" s="578"/>
      <c r="CX150" s="578"/>
      <c r="CY150" s="578"/>
      <c r="CZ150" s="578"/>
      <c r="DA150" s="578"/>
      <c r="DB150" s="578"/>
      <c r="DC150" s="578"/>
    </row>
    <row r="151" ht="23.25" customHeight="1">
      <c r="A151" s="447"/>
      <c r="B151" s="577"/>
      <c r="C151" s="578"/>
      <c r="D151" s="555"/>
      <c r="E151" s="555"/>
      <c r="F151" s="578"/>
      <c r="G151" s="578"/>
      <c r="H151" s="578"/>
      <c r="I151" s="578"/>
      <c r="J151" s="578"/>
      <c r="K151" s="578"/>
      <c r="L151" s="578"/>
      <c r="M151" s="578"/>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8"/>
      <c r="CP151" s="578"/>
      <c r="CQ151" s="578"/>
      <c r="CR151" s="578"/>
      <c r="CS151" s="578"/>
      <c r="CT151" s="578"/>
      <c r="CU151" s="578"/>
      <c r="CV151" s="578"/>
      <c r="CW151" s="578"/>
      <c r="CX151" s="578"/>
      <c r="CY151" s="578"/>
      <c r="CZ151" s="578"/>
      <c r="DA151" s="578"/>
      <c r="DB151" s="578"/>
      <c r="DC151" s="578"/>
    </row>
    <row r="152" ht="23.25" customHeight="1">
      <c r="A152" s="447"/>
      <c r="B152" s="577"/>
      <c r="C152" s="578"/>
      <c r="D152" s="555"/>
      <c r="E152" s="555"/>
      <c r="F152" s="578"/>
      <c r="G152" s="578"/>
      <c r="H152" s="578"/>
      <c r="I152" s="578"/>
      <c r="J152" s="578"/>
      <c r="K152" s="578"/>
      <c r="L152" s="578"/>
      <c r="M152" s="578"/>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8"/>
      <c r="CP152" s="578"/>
      <c r="CQ152" s="578"/>
      <c r="CR152" s="578"/>
      <c r="CS152" s="578"/>
      <c r="CT152" s="578"/>
      <c r="CU152" s="578"/>
      <c r="CV152" s="578"/>
      <c r="CW152" s="578"/>
      <c r="CX152" s="578"/>
      <c r="CY152" s="578"/>
      <c r="CZ152" s="578"/>
      <c r="DA152" s="578"/>
      <c r="DB152" s="578"/>
      <c r="DC152" s="578"/>
    </row>
    <row r="153" ht="23.25" customHeight="1">
      <c r="A153" s="447"/>
      <c r="B153" s="577"/>
      <c r="C153" s="578"/>
      <c r="D153" s="555"/>
      <c r="E153" s="555"/>
      <c r="F153" s="578"/>
      <c r="G153" s="578"/>
      <c r="H153" s="578"/>
      <c r="I153" s="578"/>
      <c r="J153" s="578"/>
      <c r="K153" s="578"/>
      <c r="L153" s="578"/>
      <c r="M153" s="578"/>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8"/>
      <c r="CP153" s="578"/>
      <c r="CQ153" s="578"/>
      <c r="CR153" s="578"/>
      <c r="CS153" s="578"/>
      <c r="CT153" s="578"/>
      <c r="CU153" s="578"/>
      <c r="CV153" s="578"/>
      <c r="CW153" s="578"/>
      <c r="CX153" s="578"/>
      <c r="CY153" s="578"/>
      <c r="CZ153" s="578"/>
      <c r="DA153" s="578"/>
      <c r="DB153" s="578"/>
      <c r="DC153" s="578"/>
    </row>
    <row r="154" ht="23.25" customHeight="1">
      <c r="A154" s="447"/>
      <c r="B154" s="577"/>
      <c r="C154" s="578"/>
      <c r="D154" s="555"/>
      <c r="E154" s="555"/>
      <c r="F154" s="578"/>
      <c r="G154" s="578"/>
      <c r="H154" s="578"/>
      <c r="I154" s="578"/>
      <c r="J154" s="578"/>
      <c r="K154" s="578"/>
      <c r="L154" s="578"/>
      <c r="M154" s="578"/>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c r="BA154" s="577"/>
      <c r="BB154" s="577"/>
      <c r="BC154" s="577"/>
      <c r="BD154" s="577"/>
      <c r="BE154" s="577"/>
      <c r="BF154" s="577"/>
      <c r="BG154" s="577"/>
      <c r="BH154" s="577"/>
      <c r="BI154" s="577"/>
      <c r="BJ154" s="577"/>
      <c r="BK154" s="577"/>
      <c r="BL154" s="577"/>
      <c r="BM154" s="577"/>
      <c r="BN154" s="577"/>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8"/>
      <c r="CP154" s="578"/>
      <c r="CQ154" s="578"/>
      <c r="CR154" s="578"/>
      <c r="CS154" s="578"/>
      <c r="CT154" s="578"/>
      <c r="CU154" s="578"/>
      <c r="CV154" s="578"/>
      <c r="CW154" s="578"/>
      <c r="CX154" s="578"/>
      <c r="CY154" s="578"/>
      <c r="CZ154" s="578"/>
      <c r="DA154" s="578"/>
      <c r="DB154" s="578"/>
      <c r="DC154" s="578"/>
    </row>
    <row r="155" ht="23.25" customHeight="1">
      <c r="A155" s="447"/>
      <c r="B155" s="577"/>
      <c r="C155" s="578"/>
      <c r="D155" s="555"/>
      <c r="E155" s="555"/>
      <c r="F155" s="578"/>
      <c r="G155" s="578"/>
      <c r="H155" s="578"/>
      <c r="I155" s="578"/>
      <c r="J155" s="578"/>
      <c r="K155" s="578"/>
      <c r="L155" s="578"/>
      <c r="M155" s="578"/>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c r="BA155" s="577"/>
      <c r="BB155" s="577"/>
      <c r="BC155" s="577"/>
      <c r="BD155" s="577"/>
      <c r="BE155" s="577"/>
      <c r="BF155" s="577"/>
      <c r="BG155" s="577"/>
      <c r="BH155" s="577"/>
      <c r="BI155" s="577"/>
      <c r="BJ155" s="577"/>
      <c r="BK155" s="577"/>
      <c r="BL155" s="577"/>
      <c r="BM155" s="577"/>
      <c r="BN155" s="577"/>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8"/>
      <c r="CP155" s="578"/>
      <c r="CQ155" s="578"/>
      <c r="CR155" s="578"/>
      <c r="CS155" s="578"/>
      <c r="CT155" s="578"/>
      <c r="CU155" s="578"/>
      <c r="CV155" s="578"/>
      <c r="CW155" s="578"/>
      <c r="CX155" s="578"/>
      <c r="CY155" s="578"/>
      <c r="CZ155" s="578"/>
      <c r="DA155" s="578"/>
      <c r="DB155" s="578"/>
      <c r="DC155" s="578"/>
    </row>
    <row r="156" ht="23.25" customHeight="1">
      <c r="A156" s="447"/>
      <c r="B156" s="577"/>
      <c r="C156" s="578"/>
      <c r="D156" s="555"/>
      <c r="E156" s="555"/>
      <c r="F156" s="578"/>
      <c r="G156" s="578"/>
      <c r="H156" s="578"/>
      <c r="I156" s="578"/>
      <c r="J156" s="578"/>
      <c r="K156" s="578"/>
      <c r="L156" s="578"/>
      <c r="M156" s="578"/>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8"/>
      <c r="CP156" s="578"/>
      <c r="CQ156" s="578"/>
      <c r="CR156" s="578"/>
      <c r="CS156" s="578"/>
      <c r="CT156" s="578"/>
      <c r="CU156" s="578"/>
      <c r="CV156" s="578"/>
      <c r="CW156" s="578"/>
      <c r="CX156" s="578"/>
      <c r="CY156" s="578"/>
      <c r="CZ156" s="578"/>
      <c r="DA156" s="578"/>
      <c r="DB156" s="578"/>
      <c r="DC156" s="578"/>
    </row>
    <row r="157" ht="23.25" customHeight="1">
      <c r="A157" s="447"/>
      <c r="B157" s="577"/>
      <c r="C157" s="578"/>
      <c r="D157" s="555"/>
      <c r="E157" s="555"/>
      <c r="F157" s="578"/>
      <c r="G157" s="578"/>
      <c r="H157" s="578"/>
      <c r="I157" s="578"/>
      <c r="J157" s="578"/>
      <c r="K157" s="578"/>
      <c r="L157" s="578"/>
      <c r="M157" s="578"/>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8"/>
      <c r="CP157" s="578"/>
      <c r="CQ157" s="578"/>
      <c r="CR157" s="578"/>
      <c r="CS157" s="578"/>
      <c r="CT157" s="578"/>
      <c r="CU157" s="578"/>
      <c r="CV157" s="578"/>
      <c r="CW157" s="578"/>
      <c r="CX157" s="578"/>
      <c r="CY157" s="578"/>
      <c r="CZ157" s="578"/>
      <c r="DA157" s="578"/>
      <c r="DB157" s="578"/>
      <c r="DC157" s="578"/>
    </row>
    <row r="158" ht="23.25" customHeight="1">
      <c r="A158" s="447"/>
      <c r="B158" s="577"/>
      <c r="C158" s="578"/>
      <c r="D158" s="555"/>
      <c r="E158" s="555"/>
      <c r="F158" s="578"/>
      <c r="G158" s="578"/>
      <c r="H158" s="578"/>
      <c r="I158" s="578"/>
      <c r="J158" s="578"/>
      <c r="K158" s="578"/>
      <c r="L158" s="578"/>
      <c r="M158" s="578"/>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8"/>
      <c r="CP158" s="578"/>
      <c r="CQ158" s="578"/>
      <c r="CR158" s="578"/>
      <c r="CS158" s="578"/>
      <c r="CT158" s="578"/>
      <c r="CU158" s="578"/>
      <c r="CV158" s="578"/>
      <c r="CW158" s="578"/>
      <c r="CX158" s="578"/>
      <c r="CY158" s="578"/>
      <c r="CZ158" s="578"/>
      <c r="DA158" s="578"/>
      <c r="DB158" s="578"/>
      <c r="DC158" s="578"/>
    </row>
    <row r="159" ht="23.25" customHeight="1">
      <c r="A159" s="447"/>
      <c r="B159" s="577"/>
      <c r="C159" s="578"/>
      <c r="D159" s="555"/>
      <c r="E159" s="555"/>
      <c r="F159" s="578"/>
      <c r="G159" s="578"/>
      <c r="H159" s="578"/>
      <c r="I159" s="578"/>
      <c r="J159" s="578"/>
      <c r="K159" s="578"/>
      <c r="L159" s="578"/>
      <c r="M159" s="578"/>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c r="BA159" s="577"/>
      <c r="BB159" s="577"/>
      <c r="BC159" s="577"/>
      <c r="BD159" s="577"/>
      <c r="BE159" s="577"/>
      <c r="BF159" s="577"/>
      <c r="BG159" s="577"/>
      <c r="BH159" s="577"/>
      <c r="BI159" s="577"/>
      <c r="BJ159" s="577"/>
      <c r="BK159" s="577"/>
      <c r="BL159" s="577"/>
      <c r="BM159" s="577"/>
      <c r="BN159" s="577"/>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8"/>
      <c r="CP159" s="578"/>
      <c r="CQ159" s="578"/>
      <c r="CR159" s="578"/>
      <c r="CS159" s="578"/>
      <c r="CT159" s="578"/>
      <c r="CU159" s="578"/>
      <c r="CV159" s="578"/>
      <c r="CW159" s="578"/>
      <c r="CX159" s="578"/>
      <c r="CY159" s="578"/>
      <c r="CZ159" s="578"/>
      <c r="DA159" s="578"/>
      <c r="DB159" s="578"/>
      <c r="DC159" s="578"/>
    </row>
    <row r="160" ht="23.25" customHeight="1">
      <c r="A160" s="447"/>
      <c r="B160" s="577"/>
      <c r="C160" s="578"/>
      <c r="D160" s="555"/>
      <c r="E160" s="555"/>
      <c r="F160" s="578"/>
      <c r="G160" s="578"/>
      <c r="H160" s="578"/>
      <c r="I160" s="578"/>
      <c r="J160" s="578"/>
      <c r="K160" s="578"/>
      <c r="L160" s="578"/>
      <c r="M160" s="578"/>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8"/>
      <c r="CP160" s="578"/>
      <c r="CQ160" s="578"/>
      <c r="CR160" s="578"/>
      <c r="CS160" s="578"/>
      <c r="CT160" s="578"/>
      <c r="CU160" s="578"/>
      <c r="CV160" s="578"/>
      <c r="CW160" s="578"/>
      <c r="CX160" s="578"/>
      <c r="CY160" s="578"/>
      <c r="CZ160" s="578"/>
      <c r="DA160" s="578"/>
      <c r="DB160" s="578"/>
      <c r="DC160" s="578"/>
    </row>
    <row r="161" ht="23.25" customHeight="1">
      <c r="A161" s="447"/>
      <c r="B161" s="577"/>
      <c r="C161" s="578"/>
      <c r="D161" s="555"/>
      <c r="E161" s="555"/>
      <c r="F161" s="578"/>
      <c r="G161" s="578"/>
      <c r="H161" s="578"/>
      <c r="I161" s="578"/>
      <c r="J161" s="578"/>
      <c r="K161" s="578"/>
      <c r="L161" s="578"/>
      <c r="M161" s="578"/>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8"/>
      <c r="CP161" s="578"/>
      <c r="CQ161" s="578"/>
      <c r="CR161" s="578"/>
      <c r="CS161" s="578"/>
      <c r="CT161" s="578"/>
      <c r="CU161" s="578"/>
      <c r="CV161" s="578"/>
      <c r="CW161" s="578"/>
      <c r="CX161" s="578"/>
      <c r="CY161" s="578"/>
      <c r="CZ161" s="578"/>
      <c r="DA161" s="578"/>
      <c r="DB161" s="578"/>
      <c r="DC161" s="578"/>
    </row>
    <row r="162" ht="23.25" customHeight="1">
      <c r="A162" s="447"/>
      <c r="B162" s="577"/>
      <c r="C162" s="578"/>
      <c r="D162" s="555"/>
      <c r="E162" s="555"/>
      <c r="F162" s="578"/>
      <c r="G162" s="578"/>
      <c r="H162" s="578"/>
      <c r="I162" s="578"/>
      <c r="J162" s="578"/>
      <c r="K162" s="578"/>
      <c r="L162" s="578"/>
      <c r="M162" s="578"/>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8"/>
      <c r="CP162" s="578"/>
      <c r="CQ162" s="578"/>
      <c r="CR162" s="578"/>
      <c r="CS162" s="578"/>
      <c r="CT162" s="578"/>
      <c r="CU162" s="578"/>
      <c r="CV162" s="578"/>
      <c r="CW162" s="578"/>
      <c r="CX162" s="578"/>
      <c r="CY162" s="578"/>
      <c r="CZ162" s="578"/>
      <c r="DA162" s="578"/>
      <c r="DB162" s="578"/>
      <c r="DC162" s="578"/>
    </row>
    <row r="163" ht="23.25" customHeight="1">
      <c r="A163" s="447"/>
      <c r="B163" s="577"/>
      <c r="C163" s="578"/>
      <c r="D163" s="555"/>
      <c r="E163" s="555"/>
      <c r="F163" s="578"/>
      <c r="G163" s="578"/>
      <c r="H163" s="578"/>
      <c r="I163" s="578"/>
      <c r="J163" s="578"/>
      <c r="K163" s="578"/>
      <c r="L163" s="578"/>
      <c r="M163" s="578"/>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8"/>
      <c r="CP163" s="578"/>
      <c r="CQ163" s="578"/>
      <c r="CR163" s="578"/>
      <c r="CS163" s="578"/>
      <c r="CT163" s="578"/>
      <c r="CU163" s="578"/>
      <c r="CV163" s="578"/>
      <c r="CW163" s="578"/>
      <c r="CX163" s="578"/>
      <c r="CY163" s="578"/>
      <c r="CZ163" s="578"/>
      <c r="DA163" s="578"/>
      <c r="DB163" s="578"/>
      <c r="DC163" s="578"/>
    </row>
    <row r="164" ht="23.25" customHeight="1">
      <c r="A164" s="447"/>
      <c r="B164" s="577"/>
      <c r="C164" s="578"/>
      <c r="D164" s="555"/>
      <c r="E164" s="555"/>
      <c r="F164" s="578"/>
      <c r="G164" s="578"/>
      <c r="H164" s="578"/>
      <c r="I164" s="578"/>
      <c r="J164" s="578"/>
      <c r="K164" s="578"/>
      <c r="L164" s="578"/>
      <c r="M164" s="578"/>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c r="BA164" s="577"/>
      <c r="BB164" s="577"/>
      <c r="BC164" s="577"/>
      <c r="BD164" s="577"/>
      <c r="BE164" s="577"/>
      <c r="BF164" s="577"/>
      <c r="BG164" s="577"/>
      <c r="BH164" s="577"/>
      <c r="BI164" s="577"/>
      <c r="BJ164" s="577"/>
      <c r="BK164" s="577"/>
      <c r="BL164" s="577"/>
      <c r="BM164" s="577"/>
      <c r="BN164" s="577"/>
      <c r="BO164" s="577"/>
      <c r="BP164" s="577"/>
      <c r="BQ164" s="577"/>
      <c r="BR164" s="577"/>
      <c r="BS164" s="577"/>
      <c r="BT164" s="577"/>
      <c r="BU164" s="577"/>
      <c r="BV164" s="577"/>
      <c r="BW164" s="577"/>
      <c r="BX164" s="577"/>
      <c r="BY164" s="577"/>
      <c r="BZ164" s="577"/>
      <c r="CA164" s="577"/>
      <c r="CB164" s="577"/>
      <c r="CC164" s="577"/>
      <c r="CD164" s="577"/>
      <c r="CE164" s="577"/>
      <c r="CF164" s="577"/>
      <c r="CG164" s="577"/>
      <c r="CH164" s="577"/>
      <c r="CI164" s="577"/>
      <c r="CJ164" s="577"/>
      <c r="CK164" s="577"/>
      <c r="CL164" s="577"/>
      <c r="CM164" s="577"/>
      <c r="CN164" s="577"/>
      <c r="CO164" s="578"/>
      <c r="CP164" s="578"/>
      <c r="CQ164" s="578"/>
      <c r="CR164" s="578"/>
      <c r="CS164" s="578"/>
      <c r="CT164" s="578"/>
      <c r="CU164" s="578"/>
      <c r="CV164" s="578"/>
      <c r="CW164" s="578"/>
      <c r="CX164" s="578"/>
      <c r="CY164" s="578"/>
      <c r="CZ164" s="578"/>
      <c r="DA164" s="578"/>
      <c r="DB164" s="578"/>
      <c r="DC164" s="578"/>
    </row>
    <row r="165" ht="23.25" customHeight="1">
      <c r="A165" s="447"/>
      <c r="B165" s="577"/>
      <c r="C165" s="578"/>
      <c r="D165" s="555"/>
      <c r="E165" s="555"/>
      <c r="F165" s="578"/>
      <c r="G165" s="578"/>
      <c r="H165" s="578"/>
      <c r="I165" s="578"/>
      <c r="J165" s="578"/>
      <c r="K165" s="578"/>
      <c r="L165" s="578"/>
      <c r="M165" s="578"/>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8"/>
      <c r="CP165" s="578"/>
      <c r="CQ165" s="578"/>
      <c r="CR165" s="578"/>
      <c r="CS165" s="578"/>
      <c r="CT165" s="578"/>
      <c r="CU165" s="578"/>
      <c r="CV165" s="578"/>
      <c r="CW165" s="578"/>
      <c r="CX165" s="578"/>
      <c r="CY165" s="578"/>
      <c r="CZ165" s="578"/>
      <c r="DA165" s="578"/>
      <c r="DB165" s="578"/>
      <c r="DC165" s="578"/>
    </row>
    <row r="166" ht="23.25" customHeight="1">
      <c r="A166" s="447"/>
      <c r="B166" s="577"/>
      <c r="C166" s="578"/>
      <c r="D166" s="555"/>
      <c r="E166" s="555"/>
      <c r="F166" s="578"/>
      <c r="G166" s="578"/>
      <c r="H166" s="578"/>
      <c r="I166" s="578"/>
      <c r="J166" s="578"/>
      <c r="K166" s="578"/>
      <c r="L166" s="578"/>
      <c r="M166" s="578"/>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8"/>
      <c r="CP166" s="578"/>
      <c r="CQ166" s="578"/>
      <c r="CR166" s="578"/>
      <c r="CS166" s="578"/>
      <c r="CT166" s="578"/>
      <c r="CU166" s="578"/>
      <c r="CV166" s="578"/>
      <c r="CW166" s="578"/>
      <c r="CX166" s="578"/>
      <c r="CY166" s="578"/>
      <c r="CZ166" s="578"/>
      <c r="DA166" s="578"/>
      <c r="DB166" s="578"/>
      <c r="DC166" s="578"/>
    </row>
    <row r="167" ht="23.25" customHeight="1">
      <c r="A167" s="447"/>
      <c r="B167" s="577"/>
      <c r="C167" s="578"/>
      <c r="D167" s="555"/>
      <c r="E167" s="555"/>
      <c r="F167" s="578"/>
      <c r="G167" s="578"/>
      <c r="H167" s="578"/>
      <c r="I167" s="578"/>
      <c r="J167" s="578"/>
      <c r="K167" s="578"/>
      <c r="L167" s="578"/>
      <c r="M167" s="578"/>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c r="BA167" s="577"/>
      <c r="BB167" s="577"/>
      <c r="BC167" s="577"/>
      <c r="BD167" s="577"/>
      <c r="BE167" s="577"/>
      <c r="BF167" s="577"/>
      <c r="BG167" s="577"/>
      <c r="BH167" s="577"/>
      <c r="BI167" s="577"/>
      <c r="BJ167" s="577"/>
      <c r="BK167" s="577"/>
      <c r="BL167" s="577"/>
      <c r="BM167" s="577"/>
      <c r="BN167" s="577"/>
      <c r="BO167" s="577"/>
      <c r="BP167" s="577"/>
      <c r="BQ167" s="577"/>
      <c r="BR167" s="577"/>
      <c r="BS167" s="577"/>
      <c r="BT167" s="577"/>
      <c r="BU167" s="577"/>
      <c r="BV167" s="577"/>
      <c r="BW167" s="577"/>
      <c r="BX167" s="577"/>
      <c r="BY167" s="577"/>
      <c r="BZ167" s="577"/>
      <c r="CA167" s="577"/>
      <c r="CB167" s="577"/>
      <c r="CC167" s="577"/>
      <c r="CD167" s="577"/>
      <c r="CE167" s="577"/>
      <c r="CF167" s="577"/>
      <c r="CG167" s="577"/>
      <c r="CH167" s="577"/>
      <c r="CI167" s="577"/>
      <c r="CJ167" s="577"/>
      <c r="CK167" s="577"/>
      <c r="CL167" s="577"/>
      <c r="CM167" s="577"/>
      <c r="CN167" s="577"/>
      <c r="CO167" s="578"/>
      <c r="CP167" s="578"/>
      <c r="CQ167" s="578"/>
      <c r="CR167" s="578"/>
      <c r="CS167" s="578"/>
      <c r="CT167" s="578"/>
      <c r="CU167" s="578"/>
      <c r="CV167" s="578"/>
      <c r="CW167" s="578"/>
      <c r="CX167" s="578"/>
      <c r="CY167" s="578"/>
      <c r="CZ167" s="578"/>
      <c r="DA167" s="578"/>
      <c r="DB167" s="578"/>
      <c r="DC167" s="578"/>
    </row>
    <row r="168" ht="23.25" customHeight="1">
      <c r="A168" s="447"/>
      <c r="B168" s="577"/>
      <c r="C168" s="578"/>
      <c r="D168" s="555"/>
      <c r="E168" s="555"/>
      <c r="F168" s="578"/>
      <c r="G168" s="578"/>
      <c r="H168" s="578"/>
      <c r="I168" s="578"/>
      <c r="J168" s="578"/>
      <c r="K168" s="578"/>
      <c r="L168" s="578"/>
      <c r="M168" s="578"/>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c r="BA168" s="577"/>
      <c r="BB168" s="577"/>
      <c r="BC168" s="577"/>
      <c r="BD168" s="577"/>
      <c r="BE168" s="577"/>
      <c r="BF168" s="577"/>
      <c r="BG168" s="577"/>
      <c r="BH168" s="577"/>
      <c r="BI168" s="577"/>
      <c r="BJ168" s="577"/>
      <c r="BK168" s="577"/>
      <c r="BL168" s="577"/>
      <c r="BM168" s="577"/>
      <c r="BN168" s="577"/>
      <c r="BO168" s="577"/>
      <c r="BP168" s="577"/>
      <c r="BQ168" s="577"/>
      <c r="BR168" s="577"/>
      <c r="BS168" s="577"/>
      <c r="BT168" s="577"/>
      <c r="BU168" s="577"/>
      <c r="BV168" s="577"/>
      <c r="BW168" s="577"/>
      <c r="BX168" s="577"/>
      <c r="BY168" s="577"/>
      <c r="BZ168" s="577"/>
      <c r="CA168" s="577"/>
      <c r="CB168" s="577"/>
      <c r="CC168" s="577"/>
      <c r="CD168" s="577"/>
      <c r="CE168" s="577"/>
      <c r="CF168" s="577"/>
      <c r="CG168" s="577"/>
      <c r="CH168" s="577"/>
      <c r="CI168" s="577"/>
      <c r="CJ168" s="577"/>
      <c r="CK168" s="577"/>
      <c r="CL168" s="577"/>
      <c r="CM168" s="577"/>
      <c r="CN168" s="577"/>
      <c r="CO168" s="578"/>
      <c r="CP168" s="578"/>
      <c r="CQ168" s="578"/>
      <c r="CR168" s="578"/>
      <c r="CS168" s="578"/>
      <c r="CT168" s="578"/>
      <c r="CU168" s="578"/>
      <c r="CV168" s="578"/>
      <c r="CW168" s="578"/>
      <c r="CX168" s="578"/>
      <c r="CY168" s="578"/>
      <c r="CZ168" s="578"/>
      <c r="DA168" s="578"/>
      <c r="DB168" s="578"/>
      <c r="DC168" s="578"/>
    </row>
    <row r="169" ht="23.25" customHeight="1">
      <c r="A169" s="447"/>
      <c r="B169" s="577"/>
      <c r="C169" s="578"/>
      <c r="D169" s="555"/>
      <c r="E169" s="555"/>
      <c r="F169" s="578"/>
      <c r="G169" s="578"/>
      <c r="H169" s="578"/>
      <c r="I169" s="578"/>
      <c r="J169" s="578"/>
      <c r="K169" s="578"/>
      <c r="L169" s="578"/>
      <c r="M169" s="578"/>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c r="BA169" s="577"/>
      <c r="BB169" s="577"/>
      <c r="BC169" s="577"/>
      <c r="BD169" s="577"/>
      <c r="BE169" s="577"/>
      <c r="BF169" s="577"/>
      <c r="BG169" s="577"/>
      <c r="BH169" s="577"/>
      <c r="BI169" s="577"/>
      <c r="BJ169" s="577"/>
      <c r="BK169" s="577"/>
      <c r="BL169" s="577"/>
      <c r="BM169" s="577"/>
      <c r="BN169" s="577"/>
      <c r="BO169" s="577"/>
      <c r="BP169" s="577"/>
      <c r="BQ169" s="577"/>
      <c r="BR169" s="577"/>
      <c r="BS169" s="577"/>
      <c r="BT169" s="577"/>
      <c r="BU169" s="577"/>
      <c r="BV169" s="577"/>
      <c r="BW169" s="577"/>
      <c r="BX169" s="577"/>
      <c r="BY169" s="577"/>
      <c r="BZ169" s="577"/>
      <c r="CA169" s="577"/>
      <c r="CB169" s="577"/>
      <c r="CC169" s="577"/>
      <c r="CD169" s="577"/>
      <c r="CE169" s="577"/>
      <c r="CF169" s="577"/>
      <c r="CG169" s="577"/>
      <c r="CH169" s="577"/>
      <c r="CI169" s="577"/>
      <c r="CJ169" s="577"/>
      <c r="CK169" s="577"/>
      <c r="CL169" s="577"/>
      <c r="CM169" s="577"/>
      <c r="CN169" s="577"/>
      <c r="CO169" s="578"/>
      <c r="CP169" s="578"/>
      <c r="CQ169" s="578"/>
      <c r="CR169" s="578"/>
      <c r="CS169" s="578"/>
      <c r="CT169" s="578"/>
      <c r="CU169" s="578"/>
      <c r="CV169" s="578"/>
      <c r="CW169" s="578"/>
      <c r="CX169" s="578"/>
      <c r="CY169" s="578"/>
      <c r="CZ169" s="578"/>
      <c r="DA169" s="578"/>
      <c r="DB169" s="578"/>
      <c r="DC169" s="578"/>
    </row>
    <row r="170" ht="23.25" customHeight="1">
      <c r="A170" s="447"/>
      <c r="B170" s="577"/>
      <c r="C170" s="578"/>
      <c r="D170" s="555"/>
      <c r="E170" s="555"/>
      <c r="F170" s="578"/>
      <c r="G170" s="578"/>
      <c r="H170" s="578"/>
      <c r="I170" s="578"/>
      <c r="J170" s="578"/>
      <c r="K170" s="578"/>
      <c r="L170" s="578"/>
      <c r="M170" s="578"/>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c r="BW170" s="577"/>
      <c r="BX170" s="577"/>
      <c r="BY170" s="577"/>
      <c r="BZ170" s="577"/>
      <c r="CA170" s="577"/>
      <c r="CB170" s="577"/>
      <c r="CC170" s="577"/>
      <c r="CD170" s="577"/>
      <c r="CE170" s="577"/>
      <c r="CF170" s="577"/>
      <c r="CG170" s="577"/>
      <c r="CH170" s="577"/>
      <c r="CI170" s="577"/>
      <c r="CJ170" s="577"/>
      <c r="CK170" s="577"/>
      <c r="CL170" s="577"/>
      <c r="CM170" s="577"/>
      <c r="CN170" s="577"/>
      <c r="CO170" s="578"/>
      <c r="CP170" s="578"/>
      <c r="CQ170" s="578"/>
      <c r="CR170" s="578"/>
      <c r="CS170" s="578"/>
      <c r="CT170" s="578"/>
      <c r="CU170" s="578"/>
      <c r="CV170" s="578"/>
      <c r="CW170" s="578"/>
      <c r="CX170" s="578"/>
      <c r="CY170" s="578"/>
      <c r="CZ170" s="578"/>
      <c r="DA170" s="578"/>
      <c r="DB170" s="578"/>
      <c r="DC170" s="578"/>
    </row>
    <row r="171" ht="23.25" customHeight="1">
      <c r="A171" s="447"/>
      <c r="B171" s="577"/>
      <c r="C171" s="578"/>
      <c r="D171" s="555"/>
      <c r="E171" s="555"/>
      <c r="F171" s="578"/>
      <c r="G171" s="578"/>
      <c r="H171" s="578"/>
      <c r="I171" s="578"/>
      <c r="J171" s="578"/>
      <c r="K171" s="578"/>
      <c r="L171" s="578"/>
      <c r="M171" s="578"/>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c r="BA171" s="577"/>
      <c r="BB171" s="577"/>
      <c r="BC171" s="577"/>
      <c r="BD171" s="577"/>
      <c r="BE171" s="577"/>
      <c r="BF171" s="577"/>
      <c r="BG171" s="577"/>
      <c r="BH171" s="577"/>
      <c r="BI171" s="577"/>
      <c r="BJ171" s="577"/>
      <c r="BK171" s="577"/>
      <c r="BL171" s="577"/>
      <c r="BM171" s="577"/>
      <c r="BN171" s="577"/>
      <c r="BO171" s="577"/>
      <c r="BP171" s="577"/>
      <c r="BQ171" s="577"/>
      <c r="BR171" s="577"/>
      <c r="BS171" s="577"/>
      <c r="BT171" s="577"/>
      <c r="BU171" s="577"/>
      <c r="BV171" s="577"/>
      <c r="BW171" s="577"/>
      <c r="BX171" s="577"/>
      <c r="BY171" s="577"/>
      <c r="BZ171" s="577"/>
      <c r="CA171" s="577"/>
      <c r="CB171" s="577"/>
      <c r="CC171" s="577"/>
      <c r="CD171" s="577"/>
      <c r="CE171" s="577"/>
      <c r="CF171" s="577"/>
      <c r="CG171" s="577"/>
      <c r="CH171" s="577"/>
      <c r="CI171" s="577"/>
      <c r="CJ171" s="577"/>
      <c r="CK171" s="577"/>
      <c r="CL171" s="577"/>
      <c r="CM171" s="577"/>
      <c r="CN171" s="577"/>
      <c r="CO171" s="578"/>
      <c r="CP171" s="578"/>
      <c r="CQ171" s="578"/>
      <c r="CR171" s="578"/>
      <c r="CS171" s="578"/>
      <c r="CT171" s="578"/>
      <c r="CU171" s="578"/>
      <c r="CV171" s="578"/>
      <c r="CW171" s="578"/>
      <c r="CX171" s="578"/>
      <c r="CY171" s="578"/>
      <c r="CZ171" s="578"/>
      <c r="DA171" s="578"/>
      <c r="DB171" s="578"/>
      <c r="DC171" s="578"/>
    </row>
    <row r="172" ht="23.25" customHeight="1">
      <c r="A172" s="447"/>
      <c r="B172" s="577"/>
      <c r="C172" s="578"/>
      <c r="D172" s="555"/>
      <c r="E172" s="555"/>
      <c r="F172" s="578"/>
      <c r="G172" s="578"/>
      <c r="H172" s="578"/>
      <c r="I172" s="578"/>
      <c r="J172" s="578"/>
      <c r="K172" s="578"/>
      <c r="L172" s="578"/>
      <c r="M172" s="578"/>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c r="BA172" s="577"/>
      <c r="BB172" s="577"/>
      <c r="BC172" s="577"/>
      <c r="BD172" s="577"/>
      <c r="BE172" s="577"/>
      <c r="BF172" s="577"/>
      <c r="BG172" s="577"/>
      <c r="BH172" s="577"/>
      <c r="BI172" s="577"/>
      <c r="BJ172" s="577"/>
      <c r="BK172" s="577"/>
      <c r="BL172" s="577"/>
      <c r="BM172" s="577"/>
      <c r="BN172" s="577"/>
      <c r="BO172" s="577"/>
      <c r="BP172" s="577"/>
      <c r="BQ172" s="577"/>
      <c r="BR172" s="577"/>
      <c r="BS172" s="577"/>
      <c r="BT172" s="577"/>
      <c r="BU172" s="577"/>
      <c r="BV172" s="577"/>
      <c r="BW172" s="577"/>
      <c r="BX172" s="577"/>
      <c r="BY172" s="577"/>
      <c r="BZ172" s="577"/>
      <c r="CA172" s="577"/>
      <c r="CB172" s="577"/>
      <c r="CC172" s="577"/>
      <c r="CD172" s="577"/>
      <c r="CE172" s="577"/>
      <c r="CF172" s="577"/>
      <c r="CG172" s="577"/>
      <c r="CH172" s="577"/>
      <c r="CI172" s="577"/>
      <c r="CJ172" s="577"/>
      <c r="CK172" s="577"/>
      <c r="CL172" s="577"/>
      <c r="CM172" s="577"/>
      <c r="CN172" s="577"/>
      <c r="CO172" s="578"/>
      <c r="CP172" s="578"/>
      <c r="CQ172" s="578"/>
      <c r="CR172" s="578"/>
      <c r="CS172" s="578"/>
      <c r="CT172" s="578"/>
      <c r="CU172" s="578"/>
      <c r="CV172" s="578"/>
      <c r="CW172" s="578"/>
      <c r="CX172" s="578"/>
      <c r="CY172" s="578"/>
      <c r="CZ172" s="578"/>
      <c r="DA172" s="578"/>
      <c r="DB172" s="578"/>
      <c r="DC172" s="578"/>
    </row>
    <row r="173" ht="23.25" customHeight="1">
      <c r="A173" s="447"/>
      <c r="B173" s="577"/>
      <c r="C173" s="578"/>
      <c r="D173" s="555"/>
      <c r="E173" s="555"/>
      <c r="F173" s="578"/>
      <c r="G173" s="578"/>
      <c r="H173" s="578"/>
      <c r="I173" s="578"/>
      <c r="J173" s="578"/>
      <c r="K173" s="578"/>
      <c r="L173" s="578"/>
      <c r="M173" s="578"/>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c r="BA173" s="577"/>
      <c r="BB173" s="577"/>
      <c r="BC173" s="577"/>
      <c r="BD173" s="577"/>
      <c r="BE173" s="577"/>
      <c r="BF173" s="577"/>
      <c r="BG173" s="577"/>
      <c r="BH173" s="577"/>
      <c r="BI173" s="577"/>
      <c r="BJ173" s="577"/>
      <c r="BK173" s="577"/>
      <c r="BL173" s="577"/>
      <c r="BM173" s="577"/>
      <c r="BN173" s="577"/>
      <c r="BO173" s="577"/>
      <c r="BP173" s="577"/>
      <c r="BQ173" s="577"/>
      <c r="BR173" s="577"/>
      <c r="BS173" s="577"/>
      <c r="BT173" s="577"/>
      <c r="BU173" s="577"/>
      <c r="BV173" s="577"/>
      <c r="BW173" s="577"/>
      <c r="BX173" s="577"/>
      <c r="BY173" s="577"/>
      <c r="BZ173" s="577"/>
      <c r="CA173" s="577"/>
      <c r="CB173" s="577"/>
      <c r="CC173" s="577"/>
      <c r="CD173" s="577"/>
      <c r="CE173" s="577"/>
      <c r="CF173" s="577"/>
      <c r="CG173" s="577"/>
      <c r="CH173" s="577"/>
      <c r="CI173" s="577"/>
      <c r="CJ173" s="577"/>
      <c r="CK173" s="577"/>
      <c r="CL173" s="577"/>
      <c r="CM173" s="577"/>
      <c r="CN173" s="577"/>
      <c r="CO173" s="578"/>
      <c r="CP173" s="578"/>
      <c r="CQ173" s="578"/>
      <c r="CR173" s="578"/>
      <c r="CS173" s="578"/>
      <c r="CT173" s="578"/>
      <c r="CU173" s="578"/>
      <c r="CV173" s="578"/>
      <c r="CW173" s="578"/>
      <c r="CX173" s="578"/>
      <c r="CY173" s="578"/>
      <c r="CZ173" s="578"/>
      <c r="DA173" s="578"/>
      <c r="DB173" s="578"/>
      <c r="DC173" s="578"/>
    </row>
    <row r="174" ht="23.25" customHeight="1">
      <c r="A174" s="447"/>
      <c r="B174" s="577"/>
      <c r="C174" s="578"/>
      <c r="D174" s="555"/>
      <c r="E174" s="555"/>
      <c r="F174" s="578"/>
      <c r="G174" s="578"/>
      <c r="H174" s="578"/>
      <c r="I174" s="578"/>
      <c r="J174" s="578"/>
      <c r="K174" s="578"/>
      <c r="L174" s="578"/>
      <c r="M174" s="578"/>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c r="BA174" s="577"/>
      <c r="BB174" s="577"/>
      <c r="BC174" s="577"/>
      <c r="BD174" s="577"/>
      <c r="BE174" s="577"/>
      <c r="BF174" s="577"/>
      <c r="BG174" s="577"/>
      <c r="BH174" s="577"/>
      <c r="BI174" s="577"/>
      <c r="BJ174" s="577"/>
      <c r="BK174" s="577"/>
      <c r="BL174" s="577"/>
      <c r="BM174" s="577"/>
      <c r="BN174" s="577"/>
      <c r="BO174" s="577"/>
      <c r="BP174" s="577"/>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8"/>
      <c r="CP174" s="578"/>
      <c r="CQ174" s="578"/>
      <c r="CR174" s="578"/>
      <c r="CS174" s="578"/>
      <c r="CT174" s="578"/>
      <c r="CU174" s="578"/>
      <c r="CV174" s="578"/>
      <c r="CW174" s="578"/>
      <c r="CX174" s="578"/>
      <c r="CY174" s="578"/>
      <c r="CZ174" s="578"/>
      <c r="DA174" s="578"/>
      <c r="DB174" s="578"/>
      <c r="DC174" s="578"/>
    </row>
    <row r="175" ht="23.25" customHeight="1">
      <c r="A175" s="447"/>
      <c r="B175" s="577"/>
      <c r="C175" s="578"/>
      <c r="D175" s="555"/>
      <c r="E175" s="555"/>
      <c r="F175" s="578"/>
      <c r="G175" s="578"/>
      <c r="H175" s="578"/>
      <c r="I175" s="578"/>
      <c r="J175" s="578"/>
      <c r="K175" s="578"/>
      <c r="L175" s="578"/>
      <c r="M175" s="578"/>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8"/>
      <c r="CP175" s="578"/>
      <c r="CQ175" s="578"/>
      <c r="CR175" s="578"/>
      <c r="CS175" s="578"/>
      <c r="CT175" s="578"/>
      <c r="CU175" s="578"/>
      <c r="CV175" s="578"/>
      <c r="CW175" s="578"/>
      <c r="CX175" s="578"/>
      <c r="CY175" s="578"/>
      <c r="CZ175" s="578"/>
      <c r="DA175" s="578"/>
      <c r="DB175" s="578"/>
      <c r="DC175" s="578"/>
    </row>
    <row r="176" ht="23.25" customHeight="1">
      <c r="A176" s="447"/>
      <c r="B176" s="577"/>
      <c r="C176" s="578"/>
      <c r="D176" s="555"/>
      <c r="E176" s="555"/>
      <c r="F176" s="578"/>
      <c r="G176" s="578"/>
      <c r="H176" s="578"/>
      <c r="I176" s="578"/>
      <c r="J176" s="578"/>
      <c r="K176" s="578"/>
      <c r="L176" s="578"/>
      <c r="M176" s="578"/>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c r="BA176" s="577"/>
      <c r="BB176" s="577"/>
      <c r="BC176" s="577"/>
      <c r="BD176" s="577"/>
      <c r="BE176" s="577"/>
      <c r="BF176" s="577"/>
      <c r="BG176" s="577"/>
      <c r="BH176" s="577"/>
      <c r="BI176" s="577"/>
      <c r="BJ176" s="577"/>
      <c r="BK176" s="577"/>
      <c r="BL176" s="577"/>
      <c r="BM176" s="577"/>
      <c r="BN176" s="577"/>
      <c r="BO176" s="577"/>
      <c r="BP176" s="577"/>
      <c r="BQ176" s="577"/>
      <c r="BR176" s="577"/>
      <c r="BS176" s="577"/>
      <c r="BT176" s="577"/>
      <c r="BU176" s="577"/>
      <c r="BV176" s="577"/>
      <c r="BW176" s="577"/>
      <c r="BX176" s="577"/>
      <c r="BY176" s="577"/>
      <c r="BZ176" s="577"/>
      <c r="CA176" s="577"/>
      <c r="CB176" s="577"/>
      <c r="CC176" s="577"/>
      <c r="CD176" s="577"/>
      <c r="CE176" s="577"/>
      <c r="CF176" s="577"/>
      <c r="CG176" s="577"/>
      <c r="CH176" s="577"/>
      <c r="CI176" s="577"/>
      <c r="CJ176" s="577"/>
      <c r="CK176" s="577"/>
      <c r="CL176" s="577"/>
      <c r="CM176" s="577"/>
      <c r="CN176" s="577"/>
      <c r="CO176" s="578"/>
      <c r="CP176" s="578"/>
      <c r="CQ176" s="578"/>
      <c r="CR176" s="578"/>
      <c r="CS176" s="578"/>
      <c r="CT176" s="578"/>
      <c r="CU176" s="578"/>
      <c r="CV176" s="578"/>
      <c r="CW176" s="578"/>
      <c r="CX176" s="578"/>
      <c r="CY176" s="578"/>
      <c r="CZ176" s="578"/>
      <c r="DA176" s="578"/>
      <c r="DB176" s="578"/>
      <c r="DC176" s="578"/>
    </row>
    <row r="177" ht="23.25" customHeight="1">
      <c r="A177" s="447"/>
      <c r="B177" s="577"/>
      <c r="C177" s="578"/>
      <c r="D177" s="555"/>
      <c r="E177" s="555"/>
      <c r="F177" s="578"/>
      <c r="G177" s="578"/>
      <c r="H177" s="578"/>
      <c r="I177" s="578"/>
      <c r="J177" s="578"/>
      <c r="K177" s="578"/>
      <c r="L177" s="578"/>
      <c r="M177" s="578"/>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c r="BA177" s="577"/>
      <c r="BB177" s="577"/>
      <c r="BC177" s="577"/>
      <c r="BD177" s="577"/>
      <c r="BE177" s="577"/>
      <c r="BF177" s="577"/>
      <c r="BG177" s="577"/>
      <c r="BH177" s="577"/>
      <c r="BI177" s="577"/>
      <c r="BJ177" s="577"/>
      <c r="BK177" s="577"/>
      <c r="BL177" s="577"/>
      <c r="BM177" s="577"/>
      <c r="BN177" s="577"/>
      <c r="BO177" s="577"/>
      <c r="BP177" s="577"/>
      <c r="BQ177" s="577"/>
      <c r="BR177" s="577"/>
      <c r="BS177" s="577"/>
      <c r="BT177" s="577"/>
      <c r="BU177" s="577"/>
      <c r="BV177" s="577"/>
      <c r="BW177" s="577"/>
      <c r="BX177" s="577"/>
      <c r="BY177" s="577"/>
      <c r="BZ177" s="577"/>
      <c r="CA177" s="577"/>
      <c r="CB177" s="577"/>
      <c r="CC177" s="577"/>
      <c r="CD177" s="577"/>
      <c r="CE177" s="577"/>
      <c r="CF177" s="577"/>
      <c r="CG177" s="577"/>
      <c r="CH177" s="577"/>
      <c r="CI177" s="577"/>
      <c r="CJ177" s="577"/>
      <c r="CK177" s="577"/>
      <c r="CL177" s="577"/>
      <c r="CM177" s="577"/>
      <c r="CN177" s="577"/>
      <c r="CO177" s="578"/>
      <c r="CP177" s="578"/>
      <c r="CQ177" s="578"/>
      <c r="CR177" s="578"/>
      <c r="CS177" s="578"/>
      <c r="CT177" s="578"/>
      <c r="CU177" s="578"/>
      <c r="CV177" s="578"/>
      <c r="CW177" s="578"/>
      <c r="CX177" s="578"/>
      <c r="CY177" s="578"/>
      <c r="CZ177" s="578"/>
      <c r="DA177" s="578"/>
      <c r="DB177" s="578"/>
      <c r="DC177" s="578"/>
    </row>
    <row r="178" ht="23.25" customHeight="1">
      <c r="A178" s="447"/>
      <c r="B178" s="577"/>
      <c r="C178" s="578"/>
      <c r="D178" s="555"/>
      <c r="E178" s="555"/>
      <c r="F178" s="578"/>
      <c r="G178" s="578"/>
      <c r="H178" s="578"/>
      <c r="I178" s="578"/>
      <c r="J178" s="578"/>
      <c r="K178" s="578"/>
      <c r="L178" s="578"/>
      <c r="M178" s="578"/>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c r="BA178" s="577"/>
      <c r="BB178" s="577"/>
      <c r="BC178" s="577"/>
      <c r="BD178" s="577"/>
      <c r="BE178" s="577"/>
      <c r="BF178" s="577"/>
      <c r="BG178" s="577"/>
      <c r="BH178" s="577"/>
      <c r="BI178" s="577"/>
      <c r="BJ178" s="577"/>
      <c r="BK178" s="577"/>
      <c r="BL178" s="577"/>
      <c r="BM178" s="577"/>
      <c r="BN178" s="577"/>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577"/>
      <c r="CL178" s="577"/>
      <c r="CM178" s="577"/>
      <c r="CN178" s="577"/>
      <c r="CO178" s="578"/>
      <c r="CP178" s="578"/>
      <c r="CQ178" s="578"/>
      <c r="CR178" s="578"/>
      <c r="CS178" s="578"/>
      <c r="CT178" s="578"/>
      <c r="CU178" s="578"/>
      <c r="CV178" s="578"/>
      <c r="CW178" s="578"/>
      <c r="CX178" s="578"/>
      <c r="CY178" s="578"/>
      <c r="CZ178" s="578"/>
      <c r="DA178" s="578"/>
      <c r="DB178" s="578"/>
      <c r="DC178" s="578"/>
    </row>
    <row r="179" ht="23.25" customHeight="1">
      <c r="A179" s="447"/>
      <c r="B179" s="577"/>
      <c r="C179" s="578"/>
      <c r="D179" s="555"/>
      <c r="E179" s="555"/>
      <c r="F179" s="578"/>
      <c r="G179" s="578"/>
      <c r="H179" s="578"/>
      <c r="I179" s="578"/>
      <c r="J179" s="578"/>
      <c r="K179" s="578"/>
      <c r="L179" s="578"/>
      <c r="M179" s="578"/>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c r="BA179" s="577"/>
      <c r="BB179" s="577"/>
      <c r="BC179" s="577"/>
      <c r="BD179" s="577"/>
      <c r="BE179" s="577"/>
      <c r="BF179" s="577"/>
      <c r="BG179" s="577"/>
      <c r="BH179" s="577"/>
      <c r="BI179" s="577"/>
      <c r="BJ179" s="577"/>
      <c r="BK179" s="577"/>
      <c r="BL179" s="577"/>
      <c r="BM179" s="577"/>
      <c r="BN179" s="577"/>
      <c r="BO179" s="577"/>
      <c r="BP179" s="577"/>
      <c r="BQ179" s="577"/>
      <c r="BR179" s="577"/>
      <c r="BS179" s="577"/>
      <c r="BT179" s="577"/>
      <c r="BU179" s="577"/>
      <c r="BV179" s="577"/>
      <c r="BW179" s="577"/>
      <c r="BX179" s="577"/>
      <c r="BY179" s="577"/>
      <c r="BZ179" s="577"/>
      <c r="CA179" s="577"/>
      <c r="CB179" s="577"/>
      <c r="CC179" s="577"/>
      <c r="CD179" s="577"/>
      <c r="CE179" s="577"/>
      <c r="CF179" s="577"/>
      <c r="CG179" s="577"/>
      <c r="CH179" s="577"/>
      <c r="CI179" s="577"/>
      <c r="CJ179" s="577"/>
      <c r="CK179" s="577"/>
      <c r="CL179" s="577"/>
      <c r="CM179" s="577"/>
      <c r="CN179" s="577"/>
      <c r="CO179" s="578"/>
      <c r="CP179" s="578"/>
      <c r="CQ179" s="578"/>
      <c r="CR179" s="578"/>
      <c r="CS179" s="578"/>
      <c r="CT179" s="578"/>
      <c r="CU179" s="578"/>
      <c r="CV179" s="578"/>
      <c r="CW179" s="578"/>
      <c r="CX179" s="578"/>
      <c r="CY179" s="578"/>
      <c r="CZ179" s="578"/>
      <c r="DA179" s="578"/>
      <c r="DB179" s="578"/>
      <c r="DC179" s="578"/>
    </row>
    <row r="180" ht="23.25" customHeight="1">
      <c r="A180" s="447"/>
      <c r="B180" s="577"/>
      <c r="C180" s="578"/>
      <c r="D180" s="555"/>
      <c r="E180" s="555"/>
      <c r="F180" s="578"/>
      <c r="G180" s="578"/>
      <c r="H180" s="578"/>
      <c r="I180" s="578"/>
      <c r="J180" s="578"/>
      <c r="K180" s="578"/>
      <c r="L180" s="578"/>
      <c r="M180" s="578"/>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c r="BA180" s="577"/>
      <c r="BB180" s="577"/>
      <c r="BC180" s="577"/>
      <c r="BD180" s="577"/>
      <c r="BE180" s="577"/>
      <c r="BF180" s="577"/>
      <c r="BG180" s="577"/>
      <c r="BH180" s="577"/>
      <c r="BI180" s="577"/>
      <c r="BJ180" s="577"/>
      <c r="BK180" s="577"/>
      <c r="BL180" s="577"/>
      <c r="BM180" s="577"/>
      <c r="BN180" s="577"/>
      <c r="BO180" s="577"/>
      <c r="BP180" s="577"/>
      <c r="BQ180" s="577"/>
      <c r="BR180" s="577"/>
      <c r="BS180" s="577"/>
      <c r="BT180" s="577"/>
      <c r="BU180" s="577"/>
      <c r="BV180" s="577"/>
      <c r="BW180" s="577"/>
      <c r="BX180" s="577"/>
      <c r="BY180" s="577"/>
      <c r="BZ180" s="577"/>
      <c r="CA180" s="577"/>
      <c r="CB180" s="577"/>
      <c r="CC180" s="577"/>
      <c r="CD180" s="577"/>
      <c r="CE180" s="577"/>
      <c r="CF180" s="577"/>
      <c r="CG180" s="577"/>
      <c r="CH180" s="577"/>
      <c r="CI180" s="577"/>
      <c r="CJ180" s="577"/>
      <c r="CK180" s="577"/>
      <c r="CL180" s="577"/>
      <c r="CM180" s="577"/>
      <c r="CN180" s="577"/>
      <c r="CO180" s="578"/>
      <c r="CP180" s="578"/>
      <c r="CQ180" s="578"/>
      <c r="CR180" s="578"/>
      <c r="CS180" s="578"/>
      <c r="CT180" s="578"/>
      <c r="CU180" s="578"/>
      <c r="CV180" s="578"/>
      <c r="CW180" s="578"/>
      <c r="CX180" s="578"/>
      <c r="CY180" s="578"/>
      <c r="CZ180" s="578"/>
      <c r="DA180" s="578"/>
      <c r="DB180" s="578"/>
      <c r="DC180" s="578"/>
    </row>
    <row r="181" ht="23.25" customHeight="1">
      <c r="A181" s="447"/>
      <c r="B181" s="577"/>
      <c r="C181" s="578"/>
      <c r="D181" s="555"/>
      <c r="E181" s="555"/>
      <c r="F181" s="578"/>
      <c r="G181" s="578"/>
      <c r="H181" s="578"/>
      <c r="I181" s="578"/>
      <c r="J181" s="578"/>
      <c r="K181" s="578"/>
      <c r="L181" s="578"/>
      <c r="M181" s="578"/>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c r="BA181" s="577"/>
      <c r="BB181" s="577"/>
      <c r="BC181" s="577"/>
      <c r="BD181" s="577"/>
      <c r="BE181" s="577"/>
      <c r="BF181" s="577"/>
      <c r="BG181" s="577"/>
      <c r="BH181" s="577"/>
      <c r="BI181" s="577"/>
      <c r="BJ181" s="577"/>
      <c r="BK181" s="577"/>
      <c r="BL181" s="577"/>
      <c r="BM181" s="577"/>
      <c r="BN181" s="577"/>
      <c r="BO181" s="577"/>
      <c r="BP181" s="577"/>
      <c r="BQ181" s="577"/>
      <c r="BR181" s="577"/>
      <c r="BS181" s="577"/>
      <c r="BT181" s="577"/>
      <c r="BU181" s="577"/>
      <c r="BV181" s="577"/>
      <c r="BW181" s="577"/>
      <c r="BX181" s="577"/>
      <c r="BY181" s="577"/>
      <c r="BZ181" s="577"/>
      <c r="CA181" s="577"/>
      <c r="CB181" s="577"/>
      <c r="CC181" s="577"/>
      <c r="CD181" s="577"/>
      <c r="CE181" s="577"/>
      <c r="CF181" s="577"/>
      <c r="CG181" s="577"/>
      <c r="CH181" s="577"/>
      <c r="CI181" s="577"/>
      <c r="CJ181" s="577"/>
      <c r="CK181" s="577"/>
      <c r="CL181" s="577"/>
      <c r="CM181" s="577"/>
      <c r="CN181" s="577"/>
      <c r="CO181" s="578"/>
      <c r="CP181" s="578"/>
      <c r="CQ181" s="578"/>
      <c r="CR181" s="578"/>
      <c r="CS181" s="578"/>
      <c r="CT181" s="578"/>
      <c r="CU181" s="578"/>
      <c r="CV181" s="578"/>
      <c r="CW181" s="578"/>
      <c r="CX181" s="578"/>
      <c r="CY181" s="578"/>
      <c r="CZ181" s="578"/>
      <c r="DA181" s="578"/>
      <c r="DB181" s="578"/>
      <c r="DC181" s="578"/>
    </row>
    <row r="182" ht="23.25" customHeight="1">
      <c r="A182" s="447"/>
      <c r="B182" s="577"/>
      <c r="C182" s="578"/>
      <c r="D182" s="555"/>
      <c r="E182" s="555"/>
      <c r="F182" s="578"/>
      <c r="G182" s="578"/>
      <c r="H182" s="578"/>
      <c r="I182" s="578"/>
      <c r="J182" s="578"/>
      <c r="K182" s="578"/>
      <c r="L182" s="578"/>
      <c r="M182" s="578"/>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8"/>
      <c r="CP182" s="578"/>
      <c r="CQ182" s="578"/>
      <c r="CR182" s="578"/>
      <c r="CS182" s="578"/>
      <c r="CT182" s="578"/>
      <c r="CU182" s="578"/>
      <c r="CV182" s="578"/>
      <c r="CW182" s="578"/>
      <c r="CX182" s="578"/>
      <c r="CY182" s="578"/>
      <c r="CZ182" s="578"/>
      <c r="DA182" s="578"/>
      <c r="DB182" s="578"/>
      <c r="DC182" s="578"/>
    </row>
    <row r="183" ht="23.25" customHeight="1">
      <c r="A183" s="447"/>
      <c r="B183" s="577"/>
      <c r="C183" s="578"/>
      <c r="D183" s="555"/>
      <c r="E183" s="555"/>
      <c r="F183" s="578"/>
      <c r="G183" s="578"/>
      <c r="H183" s="578"/>
      <c r="I183" s="578"/>
      <c r="J183" s="578"/>
      <c r="K183" s="578"/>
      <c r="L183" s="578"/>
      <c r="M183" s="578"/>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8"/>
      <c r="CP183" s="578"/>
      <c r="CQ183" s="578"/>
      <c r="CR183" s="578"/>
      <c r="CS183" s="578"/>
      <c r="CT183" s="578"/>
      <c r="CU183" s="578"/>
      <c r="CV183" s="578"/>
      <c r="CW183" s="578"/>
      <c r="CX183" s="578"/>
      <c r="CY183" s="578"/>
      <c r="CZ183" s="578"/>
      <c r="DA183" s="578"/>
      <c r="DB183" s="578"/>
      <c r="DC183" s="578"/>
    </row>
    <row r="184" ht="23.25" customHeight="1">
      <c r="A184" s="447"/>
      <c r="B184" s="577"/>
      <c r="C184" s="578"/>
      <c r="D184" s="555"/>
      <c r="E184" s="555"/>
      <c r="F184" s="578"/>
      <c r="G184" s="578"/>
      <c r="H184" s="578"/>
      <c r="I184" s="578"/>
      <c r="J184" s="578"/>
      <c r="K184" s="578"/>
      <c r="L184" s="578"/>
      <c r="M184" s="578"/>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8"/>
      <c r="CP184" s="578"/>
      <c r="CQ184" s="578"/>
      <c r="CR184" s="578"/>
      <c r="CS184" s="578"/>
      <c r="CT184" s="578"/>
      <c r="CU184" s="578"/>
      <c r="CV184" s="578"/>
      <c r="CW184" s="578"/>
      <c r="CX184" s="578"/>
      <c r="CY184" s="578"/>
      <c r="CZ184" s="578"/>
      <c r="DA184" s="578"/>
      <c r="DB184" s="578"/>
      <c r="DC184" s="578"/>
    </row>
    <row r="185" ht="23.25" customHeight="1">
      <c r="A185" s="447"/>
      <c r="B185" s="577"/>
      <c r="C185" s="578"/>
      <c r="D185" s="555"/>
      <c r="E185" s="555"/>
      <c r="F185" s="578"/>
      <c r="G185" s="578"/>
      <c r="H185" s="578"/>
      <c r="I185" s="578"/>
      <c r="J185" s="578"/>
      <c r="K185" s="578"/>
      <c r="L185" s="578"/>
      <c r="M185" s="578"/>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8"/>
      <c r="CP185" s="578"/>
      <c r="CQ185" s="578"/>
      <c r="CR185" s="578"/>
      <c r="CS185" s="578"/>
      <c r="CT185" s="578"/>
      <c r="CU185" s="578"/>
      <c r="CV185" s="578"/>
      <c r="CW185" s="578"/>
      <c r="CX185" s="578"/>
      <c r="CY185" s="578"/>
      <c r="CZ185" s="578"/>
      <c r="DA185" s="578"/>
      <c r="DB185" s="578"/>
      <c r="DC185" s="578"/>
    </row>
    <row r="186" ht="23.25" customHeight="1">
      <c r="A186" s="447"/>
      <c r="B186" s="577"/>
      <c r="C186" s="578"/>
      <c r="D186" s="555"/>
      <c r="E186" s="555"/>
      <c r="F186" s="578"/>
      <c r="G186" s="578"/>
      <c r="H186" s="578"/>
      <c r="I186" s="578"/>
      <c r="J186" s="578"/>
      <c r="K186" s="578"/>
      <c r="L186" s="578"/>
      <c r="M186" s="578"/>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8"/>
      <c r="CP186" s="578"/>
      <c r="CQ186" s="578"/>
      <c r="CR186" s="578"/>
      <c r="CS186" s="578"/>
      <c r="CT186" s="578"/>
      <c r="CU186" s="578"/>
      <c r="CV186" s="578"/>
      <c r="CW186" s="578"/>
      <c r="CX186" s="578"/>
      <c r="CY186" s="578"/>
      <c r="CZ186" s="578"/>
      <c r="DA186" s="578"/>
      <c r="DB186" s="578"/>
      <c r="DC186" s="578"/>
    </row>
    <row r="187" ht="23.25" customHeight="1">
      <c r="A187" s="447"/>
      <c r="B187" s="577"/>
      <c r="C187" s="578"/>
      <c r="D187" s="555"/>
      <c r="E187" s="555"/>
      <c r="F187" s="578"/>
      <c r="G187" s="578"/>
      <c r="H187" s="578"/>
      <c r="I187" s="578"/>
      <c r="J187" s="578"/>
      <c r="K187" s="578"/>
      <c r="L187" s="578"/>
      <c r="M187" s="578"/>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8"/>
      <c r="CP187" s="578"/>
      <c r="CQ187" s="578"/>
      <c r="CR187" s="578"/>
      <c r="CS187" s="578"/>
      <c r="CT187" s="578"/>
      <c r="CU187" s="578"/>
      <c r="CV187" s="578"/>
      <c r="CW187" s="578"/>
      <c r="CX187" s="578"/>
      <c r="CY187" s="578"/>
      <c r="CZ187" s="578"/>
      <c r="DA187" s="578"/>
      <c r="DB187" s="578"/>
      <c r="DC187" s="578"/>
    </row>
    <row r="188" ht="23.25" customHeight="1">
      <c r="A188" s="447"/>
      <c r="B188" s="577"/>
      <c r="C188" s="578"/>
      <c r="D188" s="555"/>
      <c r="E188" s="555"/>
      <c r="F188" s="578"/>
      <c r="G188" s="578"/>
      <c r="H188" s="578"/>
      <c r="I188" s="578"/>
      <c r="J188" s="578"/>
      <c r="K188" s="578"/>
      <c r="L188" s="578"/>
      <c r="M188" s="578"/>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8"/>
      <c r="CP188" s="578"/>
      <c r="CQ188" s="578"/>
      <c r="CR188" s="578"/>
      <c r="CS188" s="578"/>
      <c r="CT188" s="578"/>
      <c r="CU188" s="578"/>
      <c r="CV188" s="578"/>
      <c r="CW188" s="578"/>
      <c r="CX188" s="578"/>
      <c r="CY188" s="578"/>
      <c r="CZ188" s="578"/>
      <c r="DA188" s="578"/>
      <c r="DB188" s="578"/>
      <c r="DC188" s="578"/>
    </row>
    <row r="189" ht="23.25" customHeight="1">
      <c r="A189" s="447"/>
      <c r="B189" s="577"/>
      <c r="C189" s="578"/>
      <c r="D189" s="555"/>
      <c r="E189" s="555"/>
      <c r="F189" s="578"/>
      <c r="G189" s="578"/>
      <c r="H189" s="578"/>
      <c r="I189" s="578"/>
      <c r="J189" s="578"/>
      <c r="K189" s="578"/>
      <c r="L189" s="578"/>
      <c r="M189" s="578"/>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8"/>
      <c r="CP189" s="578"/>
      <c r="CQ189" s="578"/>
      <c r="CR189" s="578"/>
      <c r="CS189" s="578"/>
      <c r="CT189" s="578"/>
      <c r="CU189" s="578"/>
      <c r="CV189" s="578"/>
      <c r="CW189" s="578"/>
      <c r="CX189" s="578"/>
      <c r="CY189" s="578"/>
      <c r="CZ189" s="578"/>
      <c r="DA189" s="578"/>
      <c r="DB189" s="578"/>
      <c r="DC189" s="578"/>
    </row>
    <row r="190" ht="23.25" customHeight="1">
      <c r="A190" s="447"/>
      <c r="B190" s="577"/>
      <c r="C190" s="578"/>
      <c r="D190" s="555"/>
      <c r="E190" s="555"/>
      <c r="F190" s="578"/>
      <c r="G190" s="578"/>
      <c r="H190" s="578"/>
      <c r="I190" s="578"/>
      <c r="J190" s="578"/>
      <c r="K190" s="578"/>
      <c r="L190" s="578"/>
      <c r="M190" s="578"/>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c r="BA190" s="577"/>
      <c r="BB190" s="577"/>
      <c r="BC190" s="577"/>
      <c r="BD190" s="577"/>
      <c r="BE190" s="577"/>
      <c r="BF190" s="577"/>
      <c r="BG190" s="577"/>
      <c r="BH190" s="577"/>
      <c r="BI190" s="577"/>
      <c r="BJ190" s="577"/>
      <c r="BK190" s="577"/>
      <c r="BL190" s="577"/>
      <c r="BM190" s="577"/>
      <c r="BN190" s="577"/>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8"/>
      <c r="CP190" s="578"/>
      <c r="CQ190" s="578"/>
      <c r="CR190" s="578"/>
      <c r="CS190" s="578"/>
      <c r="CT190" s="578"/>
      <c r="CU190" s="578"/>
      <c r="CV190" s="578"/>
      <c r="CW190" s="578"/>
      <c r="CX190" s="578"/>
      <c r="CY190" s="578"/>
      <c r="CZ190" s="578"/>
      <c r="DA190" s="578"/>
      <c r="DB190" s="578"/>
      <c r="DC190" s="578"/>
    </row>
    <row r="191" ht="23.25" customHeight="1">
      <c r="A191" s="447"/>
      <c r="B191" s="577"/>
      <c r="C191" s="578"/>
      <c r="D191" s="555"/>
      <c r="E191" s="555"/>
      <c r="F191" s="578"/>
      <c r="G191" s="578"/>
      <c r="H191" s="578"/>
      <c r="I191" s="578"/>
      <c r="J191" s="578"/>
      <c r="K191" s="578"/>
      <c r="L191" s="578"/>
      <c r="M191" s="578"/>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8"/>
      <c r="CP191" s="578"/>
      <c r="CQ191" s="578"/>
      <c r="CR191" s="578"/>
      <c r="CS191" s="578"/>
      <c r="CT191" s="578"/>
      <c r="CU191" s="578"/>
      <c r="CV191" s="578"/>
      <c r="CW191" s="578"/>
      <c r="CX191" s="578"/>
      <c r="CY191" s="578"/>
      <c r="CZ191" s="578"/>
      <c r="DA191" s="578"/>
      <c r="DB191" s="578"/>
      <c r="DC191" s="578"/>
    </row>
    <row r="192" ht="23.25" customHeight="1">
      <c r="A192" s="447"/>
      <c r="B192" s="577"/>
      <c r="C192" s="578"/>
      <c r="D192" s="555"/>
      <c r="E192" s="555"/>
      <c r="F192" s="578"/>
      <c r="G192" s="578"/>
      <c r="H192" s="578"/>
      <c r="I192" s="578"/>
      <c r="J192" s="578"/>
      <c r="K192" s="578"/>
      <c r="L192" s="578"/>
      <c r="M192" s="578"/>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8"/>
      <c r="CP192" s="578"/>
      <c r="CQ192" s="578"/>
      <c r="CR192" s="578"/>
      <c r="CS192" s="578"/>
      <c r="CT192" s="578"/>
      <c r="CU192" s="578"/>
      <c r="CV192" s="578"/>
      <c r="CW192" s="578"/>
      <c r="CX192" s="578"/>
      <c r="CY192" s="578"/>
      <c r="CZ192" s="578"/>
      <c r="DA192" s="578"/>
      <c r="DB192" s="578"/>
      <c r="DC192" s="578"/>
    </row>
    <row r="193" ht="23.25" customHeight="1">
      <c r="A193" s="447"/>
      <c r="B193" s="577"/>
      <c r="C193" s="578"/>
      <c r="D193" s="555"/>
      <c r="E193" s="555"/>
      <c r="F193" s="578"/>
      <c r="G193" s="578"/>
      <c r="H193" s="578"/>
      <c r="I193" s="578"/>
      <c r="J193" s="578"/>
      <c r="K193" s="578"/>
      <c r="L193" s="578"/>
      <c r="M193" s="578"/>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8"/>
      <c r="CP193" s="578"/>
      <c r="CQ193" s="578"/>
      <c r="CR193" s="578"/>
      <c r="CS193" s="578"/>
      <c r="CT193" s="578"/>
      <c r="CU193" s="578"/>
      <c r="CV193" s="578"/>
      <c r="CW193" s="578"/>
      <c r="CX193" s="578"/>
      <c r="CY193" s="578"/>
      <c r="CZ193" s="578"/>
      <c r="DA193" s="578"/>
      <c r="DB193" s="578"/>
      <c r="DC193" s="578"/>
    </row>
    <row r="194" ht="23.25" customHeight="1">
      <c r="A194" s="447"/>
      <c r="B194" s="577"/>
      <c r="C194" s="578"/>
      <c r="D194" s="555"/>
      <c r="E194" s="555"/>
      <c r="F194" s="578"/>
      <c r="G194" s="578"/>
      <c r="H194" s="578"/>
      <c r="I194" s="578"/>
      <c r="J194" s="578"/>
      <c r="K194" s="578"/>
      <c r="L194" s="578"/>
      <c r="M194" s="578"/>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8"/>
      <c r="CP194" s="578"/>
      <c r="CQ194" s="578"/>
      <c r="CR194" s="578"/>
      <c r="CS194" s="578"/>
      <c r="CT194" s="578"/>
      <c r="CU194" s="578"/>
      <c r="CV194" s="578"/>
      <c r="CW194" s="578"/>
      <c r="CX194" s="578"/>
      <c r="CY194" s="578"/>
      <c r="CZ194" s="578"/>
      <c r="DA194" s="578"/>
      <c r="DB194" s="578"/>
      <c r="DC194" s="578"/>
    </row>
    <row r="195" ht="23.25" customHeight="1">
      <c r="A195" s="447"/>
      <c r="B195" s="577"/>
      <c r="C195" s="578"/>
      <c r="D195" s="555"/>
      <c r="E195" s="555"/>
      <c r="F195" s="578"/>
      <c r="G195" s="578"/>
      <c r="H195" s="578"/>
      <c r="I195" s="578"/>
      <c r="J195" s="578"/>
      <c r="K195" s="578"/>
      <c r="L195" s="578"/>
      <c r="M195" s="578"/>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8"/>
      <c r="CP195" s="578"/>
      <c r="CQ195" s="578"/>
      <c r="CR195" s="578"/>
      <c r="CS195" s="578"/>
      <c r="CT195" s="578"/>
      <c r="CU195" s="578"/>
      <c r="CV195" s="578"/>
      <c r="CW195" s="578"/>
      <c r="CX195" s="578"/>
      <c r="CY195" s="578"/>
      <c r="CZ195" s="578"/>
      <c r="DA195" s="578"/>
      <c r="DB195" s="578"/>
      <c r="DC195" s="578"/>
    </row>
    <row r="196" ht="23.25" customHeight="1">
      <c r="A196" s="447"/>
      <c r="B196" s="577"/>
      <c r="C196" s="578"/>
      <c r="D196" s="555"/>
      <c r="E196" s="555"/>
      <c r="F196" s="578"/>
      <c r="G196" s="578"/>
      <c r="H196" s="578"/>
      <c r="I196" s="578"/>
      <c r="J196" s="578"/>
      <c r="K196" s="578"/>
      <c r="L196" s="578"/>
      <c r="M196" s="578"/>
      <c r="N196" s="577"/>
      <c r="O196" s="577"/>
      <c r="P196" s="577"/>
      <c r="Q196" s="577"/>
      <c r="R196" s="577"/>
      <c r="S196" s="577"/>
      <c r="T196" s="577"/>
      <c r="U196" s="577"/>
      <c r="V196" s="577"/>
      <c r="W196" s="577"/>
      <c r="X196" s="577"/>
      <c r="Y196" s="577"/>
      <c r="Z196" s="577"/>
      <c r="AA196" s="577"/>
      <c r="AB196" s="577"/>
      <c r="AC196" s="577"/>
      <c r="AD196" s="577"/>
      <c r="AE196" s="577"/>
      <c r="AF196" s="577"/>
      <c r="AG196" s="577"/>
      <c r="AH196" s="577"/>
      <c r="AI196" s="577"/>
      <c r="AJ196" s="577"/>
      <c r="AK196" s="577"/>
      <c r="AL196" s="577"/>
      <c r="AM196" s="577"/>
      <c r="AN196" s="577"/>
      <c r="AO196" s="577"/>
      <c r="AP196" s="577"/>
      <c r="AQ196" s="577"/>
      <c r="AR196" s="577"/>
      <c r="AS196" s="577"/>
      <c r="AT196" s="577"/>
      <c r="AU196" s="577"/>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8"/>
      <c r="CP196" s="578"/>
      <c r="CQ196" s="578"/>
      <c r="CR196" s="578"/>
      <c r="CS196" s="578"/>
      <c r="CT196" s="578"/>
      <c r="CU196" s="578"/>
      <c r="CV196" s="578"/>
      <c r="CW196" s="578"/>
      <c r="CX196" s="578"/>
      <c r="CY196" s="578"/>
      <c r="CZ196" s="578"/>
      <c r="DA196" s="578"/>
      <c r="DB196" s="578"/>
      <c r="DC196" s="578"/>
    </row>
    <row r="197" ht="23.25" customHeight="1">
      <c r="A197" s="447"/>
      <c r="B197" s="577"/>
      <c r="C197" s="578"/>
      <c r="D197" s="555"/>
      <c r="E197" s="555"/>
      <c r="F197" s="578"/>
      <c r="G197" s="578"/>
      <c r="H197" s="578"/>
      <c r="I197" s="578"/>
      <c r="J197" s="578"/>
      <c r="K197" s="578"/>
      <c r="L197" s="578"/>
      <c r="M197" s="578"/>
      <c r="N197" s="577"/>
      <c r="O197" s="577"/>
      <c r="P197" s="577"/>
      <c r="Q197" s="577"/>
      <c r="R197" s="577"/>
      <c r="S197" s="577"/>
      <c r="T197" s="577"/>
      <c r="U197" s="577"/>
      <c r="V197" s="577"/>
      <c r="W197" s="577"/>
      <c r="X197" s="577"/>
      <c r="Y197" s="577"/>
      <c r="Z197" s="577"/>
      <c r="AA197" s="577"/>
      <c r="AB197" s="577"/>
      <c r="AC197" s="577"/>
      <c r="AD197" s="577"/>
      <c r="AE197" s="577"/>
      <c r="AF197" s="577"/>
      <c r="AG197" s="577"/>
      <c r="AH197" s="577"/>
      <c r="AI197" s="577"/>
      <c r="AJ197" s="577"/>
      <c r="AK197" s="577"/>
      <c r="AL197" s="577"/>
      <c r="AM197" s="577"/>
      <c r="AN197" s="577"/>
      <c r="AO197" s="577"/>
      <c r="AP197" s="577"/>
      <c r="AQ197" s="577"/>
      <c r="AR197" s="577"/>
      <c r="AS197" s="577"/>
      <c r="AT197" s="577"/>
      <c r="AU197" s="577"/>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8"/>
      <c r="CP197" s="578"/>
      <c r="CQ197" s="578"/>
      <c r="CR197" s="578"/>
      <c r="CS197" s="578"/>
      <c r="CT197" s="578"/>
      <c r="CU197" s="578"/>
      <c r="CV197" s="578"/>
      <c r="CW197" s="578"/>
      <c r="CX197" s="578"/>
      <c r="CY197" s="578"/>
      <c r="CZ197" s="578"/>
      <c r="DA197" s="578"/>
      <c r="DB197" s="578"/>
      <c r="DC197" s="578"/>
    </row>
    <row r="198" ht="23.25" customHeight="1">
      <c r="A198" s="447"/>
      <c r="B198" s="577"/>
      <c r="C198" s="578"/>
      <c r="D198" s="555"/>
      <c r="E198" s="555"/>
      <c r="F198" s="578"/>
      <c r="G198" s="578"/>
      <c r="H198" s="578"/>
      <c r="I198" s="578"/>
      <c r="J198" s="578"/>
      <c r="K198" s="578"/>
      <c r="L198" s="578"/>
      <c r="M198" s="578"/>
      <c r="N198" s="577"/>
      <c r="O198" s="577"/>
      <c r="P198" s="577"/>
      <c r="Q198" s="577"/>
      <c r="R198" s="577"/>
      <c r="S198" s="577"/>
      <c r="T198" s="577"/>
      <c r="U198" s="577"/>
      <c r="V198" s="577"/>
      <c r="W198" s="577"/>
      <c r="X198" s="577"/>
      <c r="Y198" s="577"/>
      <c r="Z198" s="577"/>
      <c r="AA198" s="577"/>
      <c r="AB198" s="577"/>
      <c r="AC198" s="577"/>
      <c r="AD198" s="577"/>
      <c r="AE198" s="577"/>
      <c r="AF198" s="577"/>
      <c r="AG198" s="577"/>
      <c r="AH198" s="577"/>
      <c r="AI198" s="577"/>
      <c r="AJ198" s="577"/>
      <c r="AK198" s="577"/>
      <c r="AL198" s="577"/>
      <c r="AM198" s="577"/>
      <c r="AN198" s="577"/>
      <c r="AO198" s="577"/>
      <c r="AP198" s="577"/>
      <c r="AQ198" s="577"/>
      <c r="AR198" s="577"/>
      <c r="AS198" s="577"/>
      <c r="AT198" s="577"/>
      <c r="AU198" s="577"/>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8"/>
      <c r="CP198" s="578"/>
      <c r="CQ198" s="578"/>
      <c r="CR198" s="578"/>
      <c r="CS198" s="578"/>
      <c r="CT198" s="578"/>
      <c r="CU198" s="578"/>
      <c r="CV198" s="578"/>
      <c r="CW198" s="578"/>
      <c r="CX198" s="578"/>
      <c r="CY198" s="578"/>
      <c r="CZ198" s="578"/>
      <c r="DA198" s="578"/>
      <c r="DB198" s="578"/>
      <c r="DC198" s="578"/>
    </row>
    <row r="199" ht="23.25" customHeight="1">
      <c r="A199" s="447"/>
      <c r="B199" s="577"/>
      <c r="C199" s="578"/>
      <c r="D199" s="555"/>
      <c r="E199" s="555"/>
      <c r="F199" s="578"/>
      <c r="G199" s="578"/>
      <c r="H199" s="578"/>
      <c r="I199" s="578"/>
      <c r="J199" s="578"/>
      <c r="K199" s="578"/>
      <c r="L199" s="578"/>
      <c r="M199" s="578"/>
      <c r="N199" s="577"/>
      <c r="O199" s="577"/>
      <c r="P199" s="577"/>
      <c r="Q199" s="577"/>
      <c r="R199" s="577"/>
      <c r="S199" s="577"/>
      <c r="T199" s="577"/>
      <c r="U199" s="577"/>
      <c r="V199" s="577"/>
      <c r="W199" s="577"/>
      <c r="X199" s="577"/>
      <c r="Y199" s="577"/>
      <c r="Z199" s="577"/>
      <c r="AA199" s="577"/>
      <c r="AB199" s="577"/>
      <c r="AC199" s="577"/>
      <c r="AD199" s="577"/>
      <c r="AE199" s="577"/>
      <c r="AF199" s="577"/>
      <c r="AG199" s="577"/>
      <c r="AH199" s="577"/>
      <c r="AI199" s="577"/>
      <c r="AJ199" s="577"/>
      <c r="AK199" s="577"/>
      <c r="AL199" s="577"/>
      <c r="AM199" s="577"/>
      <c r="AN199" s="577"/>
      <c r="AO199" s="577"/>
      <c r="AP199" s="577"/>
      <c r="AQ199" s="577"/>
      <c r="AR199" s="577"/>
      <c r="AS199" s="577"/>
      <c r="AT199" s="577"/>
      <c r="AU199" s="577"/>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8"/>
      <c r="CP199" s="578"/>
      <c r="CQ199" s="578"/>
      <c r="CR199" s="578"/>
      <c r="CS199" s="578"/>
      <c r="CT199" s="578"/>
      <c r="CU199" s="578"/>
      <c r="CV199" s="578"/>
      <c r="CW199" s="578"/>
      <c r="CX199" s="578"/>
      <c r="CY199" s="578"/>
      <c r="CZ199" s="578"/>
      <c r="DA199" s="578"/>
      <c r="DB199" s="578"/>
      <c r="DC199" s="578"/>
    </row>
    <row r="200" ht="23.25" customHeight="1">
      <c r="A200" s="447"/>
      <c r="B200" s="577"/>
      <c r="C200" s="578"/>
      <c r="D200" s="555"/>
      <c r="E200" s="555"/>
      <c r="F200" s="578"/>
      <c r="G200" s="578"/>
      <c r="H200" s="578"/>
      <c r="I200" s="578"/>
      <c r="J200" s="578"/>
      <c r="K200" s="578"/>
      <c r="L200" s="578"/>
      <c r="M200" s="578"/>
      <c r="N200" s="577"/>
      <c r="O200" s="577"/>
      <c r="P200" s="577"/>
      <c r="Q200" s="577"/>
      <c r="R200" s="577"/>
      <c r="S200" s="577"/>
      <c r="T200" s="577"/>
      <c r="U200" s="577"/>
      <c r="V200" s="577"/>
      <c r="W200" s="577"/>
      <c r="X200" s="577"/>
      <c r="Y200" s="577"/>
      <c r="Z200" s="577"/>
      <c r="AA200" s="577"/>
      <c r="AB200" s="577"/>
      <c r="AC200" s="577"/>
      <c r="AD200" s="577"/>
      <c r="AE200" s="577"/>
      <c r="AF200" s="577"/>
      <c r="AG200" s="577"/>
      <c r="AH200" s="577"/>
      <c r="AI200" s="577"/>
      <c r="AJ200" s="577"/>
      <c r="AK200" s="577"/>
      <c r="AL200" s="577"/>
      <c r="AM200" s="577"/>
      <c r="AN200" s="577"/>
      <c r="AO200" s="577"/>
      <c r="AP200" s="577"/>
      <c r="AQ200" s="577"/>
      <c r="AR200" s="577"/>
      <c r="AS200" s="577"/>
      <c r="AT200" s="577"/>
      <c r="AU200" s="577"/>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8"/>
      <c r="CP200" s="578"/>
      <c r="CQ200" s="578"/>
      <c r="CR200" s="578"/>
      <c r="CS200" s="578"/>
      <c r="CT200" s="578"/>
      <c r="CU200" s="578"/>
      <c r="CV200" s="578"/>
      <c r="CW200" s="578"/>
      <c r="CX200" s="578"/>
      <c r="CY200" s="578"/>
      <c r="CZ200" s="578"/>
      <c r="DA200" s="578"/>
      <c r="DB200" s="578"/>
      <c r="DC200" s="578"/>
    </row>
    <row r="201" ht="23.25" customHeight="1">
      <c r="A201" s="447"/>
      <c r="B201" s="577"/>
      <c r="C201" s="578"/>
      <c r="D201" s="555"/>
      <c r="E201" s="555"/>
      <c r="F201" s="578"/>
      <c r="G201" s="578"/>
      <c r="H201" s="578"/>
      <c r="I201" s="578"/>
      <c r="J201" s="578"/>
      <c r="K201" s="578"/>
      <c r="L201" s="578"/>
      <c r="M201" s="578"/>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8"/>
      <c r="CP201" s="578"/>
      <c r="CQ201" s="578"/>
      <c r="CR201" s="578"/>
      <c r="CS201" s="578"/>
      <c r="CT201" s="578"/>
      <c r="CU201" s="578"/>
      <c r="CV201" s="578"/>
      <c r="CW201" s="578"/>
      <c r="CX201" s="578"/>
      <c r="CY201" s="578"/>
      <c r="CZ201" s="578"/>
      <c r="DA201" s="578"/>
      <c r="DB201" s="578"/>
      <c r="DC201" s="578"/>
    </row>
    <row r="202" ht="23.25" customHeight="1">
      <c r="A202" s="447"/>
      <c r="B202" s="577"/>
      <c r="C202" s="578"/>
      <c r="D202" s="555"/>
      <c r="E202" s="555"/>
      <c r="F202" s="578"/>
      <c r="G202" s="578"/>
      <c r="H202" s="578"/>
      <c r="I202" s="578"/>
      <c r="J202" s="578"/>
      <c r="K202" s="578"/>
      <c r="L202" s="578"/>
      <c r="M202" s="578"/>
      <c r="N202" s="577"/>
      <c r="O202" s="577"/>
      <c r="P202" s="577"/>
      <c r="Q202" s="577"/>
      <c r="R202" s="577"/>
      <c r="S202" s="577"/>
      <c r="T202" s="577"/>
      <c r="U202" s="577"/>
      <c r="V202" s="577"/>
      <c r="W202" s="577"/>
      <c r="X202" s="577"/>
      <c r="Y202" s="577"/>
      <c r="Z202" s="577"/>
      <c r="AA202" s="577"/>
      <c r="AB202" s="577"/>
      <c r="AC202" s="577"/>
      <c r="AD202" s="577"/>
      <c r="AE202" s="577"/>
      <c r="AF202" s="577"/>
      <c r="AG202" s="577"/>
      <c r="AH202" s="577"/>
      <c r="AI202" s="577"/>
      <c r="AJ202" s="577"/>
      <c r="AK202" s="577"/>
      <c r="AL202" s="577"/>
      <c r="AM202" s="577"/>
      <c r="AN202" s="577"/>
      <c r="AO202" s="577"/>
      <c r="AP202" s="577"/>
      <c r="AQ202" s="577"/>
      <c r="AR202" s="577"/>
      <c r="AS202" s="577"/>
      <c r="AT202" s="577"/>
      <c r="AU202" s="577"/>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8"/>
      <c r="CP202" s="578"/>
      <c r="CQ202" s="578"/>
      <c r="CR202" s="578"/>
      <c r="CS202" s="578"/>
      <c r="CT202" s="578"/>
      <c r="CU202" s="578"/>
      <c r="CV202" s="578"/>
      <c r="CW202" s="578"/>
      <c r="CX202" s="578"/>
      <c r="CY202" s="578"/>
      <c r="CZ202" s="578"/>
      <c r="DA202" s="578"/>
      <c r="DB202" s="578"/>
      <c r="DC202" s="578"/>
    </row>
    <row r="203" ht="23.25" customHeight="1">
      <c r="A203" s="447"/>
      <c r="B203" s="577"/>
      <c r="C203" s="578"/>
      <c r="D203" s="555"/>
      <c r="E203" s="555"/>
      <c r="F203" s="578"/>
      <c r="G203" s="578"/>
      <c r="H203" s="578"/>
      <c r="I203" s="578"/>
      <c r="J203" s="578"/>
      <c r="K203" s="578"/>
      <c r="L203" s="578"/>
      <c r="M203" s="578"/>
      <c r="N203" s="577"/>
      <c r="O203" s="577"/>
      <c r="P203" s="577"/>
      <c r="Q203" s="577"/>
      <c r="R203" s="577"/>
      <c r="S203" s="577"/>
      <c r="T203" s="577"/>
      <c r="U203" s="577"/>
      <c r="V203" s="577"/>
      <c r="W203" s="577"/>
      <c r="X203" s="577"/>
      <c r="Y203" s="577"/>
      <c r="Z203" s="577"/>
      <c r="AA203" s="577"/>
      <c r="AB203" s="577"/>
      <c r="AC203" s="577"/>
      <c r="AD203" s="577"/>
      <c r="AE203" s="577"/>
      <c r="AF203" s="577"/>
      <c r="AG203" s="577"/>
      <c r="AH203" s="577"/>
      <c r="AI203" s="577"/>
      <c r="AJ203" s="577"/>
      <c r="AK203" s="577"/>
      <c r="AL203" s="577"/>
      <c r="AM203" s="577"/>
      <c r="AN203" s="577"/>
      <c r="AO203" s="577"/>
      <c r="AP203" s="577"/>
      <c r="AQ203" s="577"/>
      <c r="AR203" s="577"/>
      <c r="AS203" s="577"/>
      <c r="AT203" s="577"/>
      <c r="AU203" s="577"/>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8"/>
      <c r="CP203" s="578"/>
      <c r="CQ203" s="578"/>
      <c r="CR203" s="578"/>
      <c r="CS203" s="578"/>
      <c r="CT203" s="578"/>
      <c r="CU203" s="578"/>
      <c r="CV203" s="578"/>
      <c r="CW203" s="578"/>
      <c r="CX203" s="578"/>
      <c r="CY203" s="578"/>
      <c r="CZ203" s="578"/>
      <c r="DA203" s="578"/>
      <c r="DB203" s="578"/>
      <c r="DC203" s="578"/>
    </row>
    <row r="204" ht="23.25" customHeight="1">
      <c r="A204" s="447"/>
      <c r="B204" s="577"/>
      <c r="C204" s="578"/>
      <c r="D204" s="555"/>
      <c r="E204" s="555"/>
      <c r="F204" s="578"/>
      <c r="G204" s="578"/>
      <c r="H204" s="578"/>
      <c r="I204" s="578"/>
      <c r="J204" s="578"/>
      <c r="K204" s="578"/>
      <c r="L204" s="578"/>
      <c r="M204" s="578"/>
      <c r="N204" s="577"/>
      <c r="O204" s="577"/>
      <c r="P204" s="577"/>
      <c r="Q204" s="577"/>
      <c r="R204" s="577"/>
      <c r="S204" s="577"/>
      <c r="T204" s="577"/>
      <c r="U204" s="577"/>
      <c r="V204" s="577"/>
      <c r="W204" s="577"/>
      <c r="X204" s="577"/>
      <c r="Y204" s="577"/>
      <c r="Z204" s="577"/>
      <c r="AA204" s="577"/>
      <c r="AB204" s="577"/>
      <c r="AC204" s="577"/>
      <c r="AD204" s="577"/>
      <c r="AE204" s="577"/>
      <c r="AF204" s="577"/>
      <c r="AG204" s="577"/>
      <c r="AH204" s="577"/>
      <c r="AI204" s="577"/>
      <c r="AJ204" s="577"/>
      <c r="AK204" s="577"/>
      <c r="AL204" s="577"/>
      <c r="AM204" s="577"/>
      <c r="AN204" s="577"/>
      <c r="AO204" s="577"/>
      <c r="AP204" s="577"/>
      <c r="AQ204" s="577"/>
      <c r="AR204" s="577"/>
      <c r="AS204" s="577"/>
      <c r="AT204" s="577"/>
      <c r="AU204" s="577"/>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8"/>
      <c r="CP204" s="578"/>
      <c r="CQ204" s="578"/>
      <c r="CR204" s="578"/>
      <c r="CS204" s="578"/>
      <c r="CT204" s="578"/>
      <c r="CU204" s="578"/>
      <c r="CV204" s="578"/>
      <c r="CW204" s="578"/>
      <c r="CX204" s="578"/>
      <c r="CY204" s="578"/>
      <c r="CZ204" s="578"/>
      <c r="DA204" s="578"/>
      <c r="DB204" s="578"/>
      <c r="DC204" s="578"/>
    </row>
    <row r="205" ht="23.25" customHeight="1">
      <c r="A205" s="447"/>
      <c r="B205" s="577"/>
      <c r="C205" s="578"/>
      <c r="D205" s="555"/>
      <c r="E205" s="555"/>
      <c r="F205" s="578"/>
      <c r="G205" s="578"/>
      <c r="H205" s="578"/>
      <c r="I205" s="578"/>
      <c r="J205" s="578"/>
      <c r="K205" s="578"/>
      <c r="L205" s="578"/>
      <c r="M205" s="578"/>
      <c r="N205" s="577"/>
      <c r="O205" s="577"/>
      <c r="P205" s="577"/>
      <c r="Q205" s="577"/>
      <c r="R205" s="577"/>
      <c r="S205" s="577"/>
      <c r="T205" s="577"/>
      <c r="U205" s="577"/>
      <c r="V205" s="577"/>
      <c r="W205" s="577"/>
      <c r="X205" s="577"/>
      <c r="Y205" s="577"/>
      <c r="Z205" s="577"/>
      <c r="AA205" s="577"/>
      <c r="AB205" s="577"/>
      <c r="AC205" s="577"/>
      <c r="AD205" s="577"/>
      <c r="AE205" s="577"/>
      <c r="AF205" s="577"/>
      <c r="AG205" s="577"/>
      <c r="AH205" s="577"/>
      <c r="AI205" s="577"/>
      <c r="AJ205" s="577"/>
      <c r="AK205" s="577"/>
      <c r="AL205" s="577"/>
      <c r="AM205" s="577"/>
      <c r="AN205" s="577"/>
      <c r="AO205" s="577"/>
      <c r="AP205" s="577"/>
      <c r="AQ205" s="577"/>
      <c r="AR205" s="577"/>
      <c r="AS205" s="577"/>
      <c r="AT205" s="577"/>
      <c r="AU205" s="577"/>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8"/>
      <c r="CP205" s="578"/>
      <c r="CQ205" s="578"/>
      <c r="CR205" s="578"/>
      <c r="CS205" s="578"/>
      <c r="CT205" s="578"/>
      <c r="CU205" s="578"/>
      <c r="CV205" s="578"/>
      <c r="CW205" s="578"/>
      <c r="CX205" s="578"/>
      <c r="CY205" s="578"/>
      <c r="CZ205" s="578"/>
      <c r="DA205" s="578"/>
      <c r="DB205" s="578"/>
      <c r="DC205" s="578"/>
    </row>
    <row r="206" ht="23.25" customHeight="1">
      <c r="A206" s="447"/>
      <c r="B206" s="577"/>
      <c r="C206" s="578"/>
      <c r="D206" s="555"/>
      <c r="E206" s="555"/>
      <c r="F206" s="578"/>
      <c r="G206" s="578"/>
      <c r="H206" s="578"/>
      <c r="I206" s="578"/>
      <c r="J206" s="578"/>
      <c r="K206" s="578"/>
      <c r="L206" s="578"/>
      <c r="M206" s="578"/>
      <c r="N206" s="577"/>
      <c r="O206" s="577"/>
      <c r="P206" s="577"/>
      <c r="Q206" s="577"/>
      <c r="R206" s="577"/>
      <c r="S206" s="577"/>
      <c r="T206" s="577"/>
      <c r="U206" s="577"/>
      <c r="V206" s="577"/>
      <c r="W206" s="577"/>
      <c r="X206" s="577"/>
      <c r="Y206" s="577"/>
      <c r="Z206" s="577"/>
      <c r="AA206" s="577"/>
      <c r="AB206" s="577"/>
      <c r="AC206" s="577"/>
      <c r="AD206" s="577"/>
      <c r="AE206" s="577"/>
      <c r="AF206" s="577"/>
      <c r="AG206" s="577"/>
      <c r="AH206" s="577"/>
      <c r="AI206" s="577"/>
      <c r="AJ206" s="577"/>
      <c r="AK206" s="577"/>
      <c r="AL206" s="577"/>
      <c r="AM206" s="577"/>
      <c r="AN206" s="577"/>
      <c r="AO206" s="577"/>
      <c r="AP206" s="577"/>
      <c r="AQ206" s="577"/>
      <c r="AR206" s="577"/>
      <c r="AS206" s="577"/>
      <c r="AT206" s="577"/>
      <c r="AU206" s="577"/>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8"/>
      <c r="CP206" s="578"/>
      <c r="CQ206" s="578"/>
      <c r="CR206" s="578"/>
      <c r="CS206" s="578"/>
      <c r="CT206" s="578"/>
      <c r="CU206" s="578"/>
      <c r="CV206" s="578"/>
      <c r="CW206" s="578"/>
      <c r="CX206" s="578"/>
      <c r="CY206" s="578"/>
      <c r="CZ206" s="578"/>
      <c r="DA206" s="578"/>
      <c r="DB206" s="578"/>
      <c r="DC206" s="578"/>
    </row>
    <row r="207" ht="23.25" customHeight="1">
      <c r="A207" s="447"/>
      <c r="B207" s="577"/>
      <c r="C207" s="578"/>
      <c r="D207" s="555"/>
      <c r="E207" s="555"/>
      <c r="F207" s="578"/>
      <c r="G207" s="578"/>
      <c r="H207" s="578"/>
      <c r="I207" s="578"/>
      <c r="J207" s="578"/>
      <c r="K207" s="578"/>
      <c r="L207" s="578"/>
      <c r="M207" s="578"/>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8"/>
      <c r="CP207" s="578"/>
      <c r="CQ207" s="578"/>
      <c r="CR207" s="578"/>
      <c r="CS207" s="578"/>
      <c r="CT207" s="578"/>
      <c r="CU207" s="578"/>
      <c r="CV207" s="578"/>
      <c r="CW207" s="578"/>
      <c r="CX207" s="578"/>
      <c r="CY207" s="578"/>
      <c r="CZ207" s="578"/>
      <c r="DA207" s="578"/>
      <c r="DB207" s="578"/>
      <c r="DC207" s="578"/>
    </row>
    <row r="208" ht="23.25" customHeight="1">
      <c r="A208" s="447"/>
      <c r="B208" s="577"/>
      <c r="C208" s="578"/>
      <c r="D208" s="555"/>
      <c r="E208" s="555"/>
      <c r="F208" s="578"/>
      <c r="G208" s="578"/>
      <c r="H208" s="578"/>
      <c r="I208" s="578"/>
      <c r="J208" s="578"/>
      <c r="K208" s="578"/>
      <c r="L208" s="578"/>
      <c r="M208" s="578"/>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8"/>
      <c r="CP208" s="578"/>
      <c r="CQ208" s="578"/>
      <c r="CR208" s="578"/>
      <c r="CS208" s="578"/>
      <c r="CT208" s="578"/>
      <c r="CU208" s="578"/>
      <c r="CV208" s="578"/>
      <c r="CW208" s="578"/>
      <c r="CX208" s="578"/>
      <c r="CY208" s="578"/>
      <c r="CZ208" s="578"/>
      <c r="DA208" s="578"/>
      <c r="DB208" s="578"/>
      <c r="DC208" s="578"/>
    </row>
    <row r="209" ht="23.25" customHeight="1">
      <c r="A209" s="447"/>
      <c r="B209" s="577"/>
      <c r="C209" s="578"/>
      <c r="D209" s="555"/>
      <c r="E209" s="555"/>
      <c r="F209" s="578"/>
      <c r="G209" s="578"/>
      <c r="H209" s="578"/>
      <c r="I209" s="578"/>
      <c r="J209" s="578"/>
      <c r="K209" s="578"/>
      <c r="L209" s="578"/>
      <c r="M209" s="578"/>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c r="AS209" s="577"/>
      <c r="AT209" s="577"/>
      <c r="AU209" s="577"/>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8"/>
      <c r="CP209" s="578"/>
      <c r="CQ209" s="578"/>
      <c r="CR209" s="578"/>
      <c r="CS209" s="578"/>
      <c r="CT209" s="578"/>
      <c r="CU209" s="578"/>
      <c r="CV209" s="578"/>
      <c r="CW209" s="578"/>
      <c r="CX209" s="578"/>
      <c r="CY209" s="578"/>
      <c r="CZ209" s="578"/>
      <c r="DA209" s="578"/>
      <c r="DB209" s="578"/>
      <c r="DC209" s="578"/>
    </row>
    <row r="210" ht="23.25" customHeight="1">
      <c r="A210" s="447"/>
      <c r="B210" s="577"/>
      <c r="C210" s="578"/>
      <c r="D210" s="555"/>
      <c r="E210" s="555"/>
      <c r="F210" s="578"/>
      <c r="G210" s="578"/>
      <c r="H210" s="578"/>
      <c r="I210" s="578"/>
      <c r="J210" s="578"/>
      <c r="K210" s="578"/>
      <c r="L210" s="578"/>
      <c r="M210" s="578"/>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c r="AS210" s="577"/>
      <c r="AT210" s="577"/>
      <c r="AU210" s="577"/>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7"/>
      <c r="CJ210" s="577"/>
      <c r="CK210" s="577"/>
      <c r="CL210" s="577"/>
      <c r="CM210" s="577"/>
      <c r="CN210" s="577"/>
      <c r="CO210" s="578"/>
      <c r="CP210" s="578"/>
      <c r="CQ210" s="578"/>
      <c r="CR210" s="578"/>
      <c r="CS210" s="578"/>
      <c r="CT210" s="578"/>
      <c r="CU210" s="578"/>
      <c r="CV210" s="578"/>
      <c r="CW210" s="578"/>
      <c r="CX210" s="578"/>
      <c r="CY210" s="578"/>
      <c r="CZ210" s="578"/>
      <c r="DA210" s="578"/>
      <c r="DB210" s="578"/>
      <c r="DC210" s="578"/>
    </row>
    <row r="211" ht="23.25" customHeight="1">
      <c r="A211" s="447"/>
      <c r="B211" s="577"/>
      <c r="C211" s="578"/>
      <c r="D211" s="555"/>
      <c r="E211" s="555"/>
      <c r="F211" s="578"/>
      <c r="G211" s="578"/>
      <c r="H211" s="578"/>
      <c r="I211" s="578"/>
      <c r="J211" s="578"/>
      <c r="K211" s="578"/>
      <c r="L211" s="578"/>
      <c r="M211" s="578"/>
      <c r="N211" s="577"/>
      <c r="O211" s="577"/>
      <c r="P211" s="577"/>
      <c r="Q211" s="577"/>
      <c r="R211" s="577"/>
      <c r="S211" s="577"/>
      <c r="T211" s="577"/>
      <c r="U211" s="577"/>
      <c r="V211" s="577"/>
      <c r="W211" s="577"/>
      <c r="X211" s="577"/>
      <c r="Y211" s="577"/>
      <c r="Z211" s="577"/>
      <c r="AA211" s="577"/>
      <c r="AB211" s="577"/>
      <c r="AC211" s="577"/>
      <c r="AD211" s="577"/>
      <c r="AE211" s="577"/>
      <c r="AF211" s="577"/>
      <c r="AG211" s="577"/>
      <c r="AH211" s="577"/>
      <c r="AI211" s="577"/>
      <c r="AJ211" s="577"/>
      <c r="AK211" s="577"/>
      <c r="AL211" s="577"/>
      <c r="AM211" s="577"/>
      <c r="AN211" s="577"/>
      <c r="AO211" s="577"/>
      <c r="AP211" s="577"/>
      <c r="AQ211" s="577"/>
      <c r="AR211" s="577"/>
      <c r="AS211" s="577"/>
      <c r="AT211" s="577"/>
      <c r="AU211" s="577"/>
      <c r="AV211" s="577"/>
      <c r="AW211" s="577"/>
      <c r="AX211" s="577"/>
      <c r="AY211" s="577"/>
      <c r="AZ211" s="577"/>
      <c r="BA211" s="577"/>
      <c r="BB211" s="577"/>
      <c r="BC211" s="577"/>
      <c r="BD211" s="577"/>
      <c r="BE211" s="577"/>
      <c r="BF211" s="577"/>
      <c r="BG211" s="577"/>
      <c r="BH211" s="577"/>
      <c r="BI211" s="577"/>
      <c r="BJ211" s="577"/>
      <c r="BK211" s="577"/>
      <c r="BL211" s="577"/>
      <c r="BM211" s="577"/>
      <c r="BN211" s="577"/>
      <c r="BO211" s="577"/>
      <c r="BP211" s="577"/>
      <c r="BQ211" s="577"/>
      <c r="BR211" s="577"/>
      <c r="BS211" s="577"/>
      <c r="BT211" s="577"/>
      <c r="BU211" s="577"/>
      <c r="BV211" s="577"/>
      <c r="BW211" s="577"/>
      <c r="BX211" s="577"/>
      <c r="BY211" s="577"/>
      <c r="BZ211" s="577"/>
      <c r="CA211" s="577"/>
      <c r="CB211" s="577"/>
      <c r="CC211" s="577"/>
      <c r="CD211" s="577"/>
      <c r="CE211" s="577"/>
      <c r="CF211" s="577"/>
      <c r="CG211" s="577"/>
      <c r="CH211" s="577"/>
      <c r="CI211" s="577"/>
      <c r="CJ211" s="577"/>
      <c r="CK211" s="577"/>
      <c r="CL211" s="577"/>
      <c r="CM211" s="577"/>
      <c r="CN211" s="577"/>
      <c r="CO211" s="578"/>
      <c r="CP211" s="578"/>
      <c r="CQ211" s="578"/>
      <c r="CR211" s="578"/>
      <c r="CS211" s="578"/>
      <c r="CT211" s="578"/>
      <c r="CU211" s="578"/>
      <c r="CV211" s="578"/>
      <c r="CW211" s="578"/>
      <c r="CX211" s="578"/>
      <c r="CY211" s="578"/>
      <c r="CZ211" s="578"/>
      <c r="DA211" s="578"/>
      <c r="DB211" s="578"/>
      <c r="DC211" s="578"/>
    </row>
    <row r="212" ht="23.25" customHeight="1">
      <c r="A212" s="447"/>
      <c r="B212" s="577"/>
      <c r="C212" s="578"/>
      <c r="D212" s="555"/>
      <c r="E212" s="555"/>
      <c r="F212" s="578"/>
      <c r="G212" s="578"/>
      <c r="H212" s="578"/>
      <c r="I212" s="578"/>
      <c r="J212" s="578"/>
      <c r="K212" s="578"/>
      <c r="L212" s="578"/>
      <c r="M212" s="578"/>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577"/>
      <c r="CL212" s="577"/>
      <c r="CM212" s="577"/>
      <c r="CN212" s="577"/>
      <c r="CO212" s="578"/>
      <c r="CP212" s="578"/>
      <c r="CQ212" s="578"/>
      <c r="CR212" s="578"/>
      <c r="CS212" s="578"/>
      <c r="CT212" s="578"/>
      <c r="CU212" s="578"/>
      <c r="CV212" s="578"/>
      <c r="CW212" s="578"/>
      <c r="CX212" s="578"/>
      <c r="CY212" s="578"/>
      <c r="CZ212" s="578"/>
      <c r="DA212" s="578"/>
      <c r="DB212" s="578"/>
      <c r="DC212" s="578"/>
    </row>
    <row r="213" ht="23.25" customHeight="1">
      <c r="A213" s="447"/>
      <c r="B213" s="577"/>
      <c r="C213" s="578"/>
      <c r="D213" s="555"/>
      <c r="E213" s="555"/>
      <c r="F213" s="578"/>
      <c r="G213" s="578"/>
      <c r="H213" s="578"/>
      <c r="I213" s="578"/>
      <c r="J213" s="578"/>
      <c r="K213" s="578"/>
      <c r="L213" s="578"/>
      <c r="M213" s="578"/>
      <c r="N213" s="577"/>
      <c r="O213" s="577"/>
      <c r="P213" s="577"/>
      <c r="Q213" s="577"/>
      <c r="R213" s="577"/>
      <c r="S213" s="577"/>
      <c r="T213" s="577"/>
      <c r="U213" s="577"/>
      <c r="V213" s="577"/>
      <c r="W213" s="577"/>
      <c r="X213" s="577"/>
      <c r="Y213" s="577"/>
      <c r="Z213" s="577"/>
      <c r="AA213" s="577"/>
      <c r="AB213" s="577"/>
      <c r="AC213" s="577"/>
      <c r="AD213" s="577"/>
      <c r="AE213" s="577"/>
      <c r="AF213" s="577"/>
      <c r="AG213" s="577"/>
      <c r="AH213" s="577"/>
      <c r="AI213" s="577"/>
      <c r="AJ213" s="577"/>
      <c r="AK213" s="577"/>
      <c r="AL213" s="577"/>
      <c r="AM213" s="577"/>
      <c r="AN213" s="577"/>
      <c r="AO213" s="577"/>
      <c r="AP213" s="577"/>
      <c r="AQ213" s="577"/>
      <c r="AR213" s="577"/>
      <c r="AS213" s="577"/>
      <c r="AT213" s="577"/>
      <c r="AU213" s="577"/>
      <c r="AV213" s="577"/>
      <c r="AW213" s="577"/>
      <c r="AX213" s="577"/>
      <c r="AY213" s="577"/>
      <c r="AZ213" s="577"/>
      <c r="BA213" s="577"/>
      <c r="BB213" s="577"/>
      <c r="BC213" s="577"/>
      <c r="BD213" s="577"/>
      <c r="BE213" s="577"/>
      <c r="BF213" s="577"/>
      <c r="BG213" s="577"/>
      <c r="BH213" s="577"/>
      <c r="BI213" s="577"/>
      <c r="BJ213" s="577"/>
      <c r="BK213" s="577"/>
      <c r="BL213" s="577"/>
      <c r="BM213" s="577"/>
      <c r="BN213" s="577"/>
      <c r="BO213" s="577"/>
      <c r="BP213" s="577"/>
      <c r="BQ213" s="577"/>
      <c r="BR213" s="577"/>
      <c r="BS213" s="577"/>
      <c r="BT213" s="577"/>
      <c r="BU213" s="577"/>
      <c r="BV213" s="577"/>
      <c r="BW213" s="577"/>
      <c r="BX213" s="577"/>
      <c r="BY213" s="577"/>
      <c r="BZ213" s="577"/>
      <c r="CA213" s="577"/>
      <c r="CB213" s="577"/>
      <c r="CC213" s="577"/>
      <c r="CD213" s="577"/>
      <c r="CE213" s="577"/>
      <c r="CF213" s="577"/>
      <c r="CG213" s="577"/>
      <c r="CH213" s="577"/>
      <c r="CI213" s="577"/>
      <c r="CJ213" s="577"/>
      <c r="CK213" s="577"/>
      <c r="CL213" s="577"/>
      <c r="CM213" s="577"/>
      <c r="CN213" s="577"/>
      <c r="CO213" s="578"/>
      <c r="CP213" s="578"/>
      <c r="CQ213" s="578"/>
      <c r="CR213" s="578"/>
      <c r="CS213" s="578"/>
      <c r="CT213" s="578"/>
      <c r="CU213" s="578"/>
      <c r="CV213" s="578"/>
      <c r="CW213" s="578"/>
      <c r="CX213" s="578"/>
      <c r="CY213" s="578"/>
      <c r="CZ213" s="578"/>
      <c r="DA213" s="578"/>
      <c r="DB213" s="578"/>
      <c r="DC213" s="578"/>
    </row>
    <row r="214" ht="23.25" customHeight="1">
      <c r="A214" s="447"/>
      <c r="B214" s="577"/>
      <c r="C214" s="578"/>
      <c r="D214" s="555"/>
      <c r="E214" s="555"/>
      <c r="F214" s="578"/>
      <c r="G214" s="578"/>
      <c r="H214" s="578"/>
      <c r="I214" s="578"/>
      <c r="J214" s="578"/>
      <c r="K214" s="578"/>
      <c r="L214" s="578"/>
      <c r="M214" s="578"/>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c r="AS214" s="577"/>
      <c r="AT214" s="577"/>
      <c r="AU214" s="577"/>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577"/>
      <c r="CL214" s="577"/>
      <c r="CM214" s="577"/>
      <c r="CN214" s="577"/>
      <c r="CO214" s="578"/>
      <c r="CP214" s="578"/>
      <c r="CQ214" s="578"/>
      <c r="CR214" s="578"/>
      <c r="CS214" s="578"/>
      <c r="CT214" s="578"/>
      <c r="CU214" s="578"/>
      <c r="CV214" s="578"/>
      <c r="CW214" s="578"/>
      <c r="CX214" s="578"/>
      <c r="CY214" s="578"/>
      <c r="CZ214" s="578"/>
      <c r="DA214" s="578"/>
      <c r="DB214" s="578"/>
      <c r="DC214" s="578"/>
    </row>
    <row r="215" ht="23.25" customHeight="1">
      <c r="A215" s="447"/>
      <c r="B215" s="577"/>
      <c r="C215" s="578"/>
      <c r="D215" s="555"/>
      <c r="E215" s="555"/>
      <c r="F215" s="578"/>
      <c r="G215" s="578"/>
      <c r="H215" s="578"/>
      <c r="I215" s="578"/>
      <c r="J215" s="578"/>
      <c r="K215" s="578"/>
      <c r="L215" s="578"/>
      <c r="M215" s="578"/>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7"/>
      <c r="BC215" s="577"/>
      <c r="BD215" s="577"/>
      <c r="BE215" s="577"/>
      <c r="BF215" s="577"/>
      <c r="BG215" s="577"/>
      <c r="BH215" s="577"/>
      <c r="BI215" s="577"/>
      <c r="BJ215" s="577"/>
      <c r="BK215" s="577"/>
      <c r="BL215" s="577"/>
      <c r="BM215" s="577"/>
      <c r="BN215" s="577"/>
      <c r="BO215" s="577"/>
      <c r="BP215" s="577"/>
      <c r="BQ215" s="577"/>
      <c r="BR215" s="577"/>
      <c r="BS215" s="577"/>
      <c r="BT215" s="577"/>
      <c r="BU215" s="577"/>
      <c r="BV215" s="577"/>
      <c r="BW215" s="577"/>
      <c r="BX215" s="577"/>
      <c r="BY215" s="577"/>
      <c r="BZ215" s="577"/>
      <c r="CA215" s="577"/>
      <c r="CB215" s="577"/>
      <c r="CC215" s="577"/>
      <c r="CD215" s="577"/>
      <c r="CE215" s="577"/>
      <c r="CF215" s="577"/>
      <c r="CG215" s="577"/>
      <c r="CH215" s="577"/>
      <c r="CI215" s="577"/>
      <c r="CJ215" s="577"/>
      <c r="CK215" s="577"/>
      <c r="CL215" s="577"/>
      <c r="CM215" s="577"/>
      <c r="CN215" s="577"/>
      <c r="CO215" s="578"/>
      <c r="CP215" s="578"/>
      <c r="CQ215" s="578"/>
      <c r="CR215" s="578"/>
      <c r="CS215" s="578"/>
      <c r="CT215" s="578"/>
      <c r="CU215" s="578"/>
      <c r="CV215" s="578"/>
      <c r="CW215" s="578"/>
      <c r="CX215" s="578"/>
      <c r="CY215" s="578"/>
      <c r="CZ215" s="578"/>
      <c r="DA215" s="578"/>
      <c r="DB215" s="578"/>
      <c r="DC215" s="578"/>
    </row>
    <row r="216" ht="23.25" customHeight="1">
      <c r="A216" s="447"/>
      <c r="B216" s="577"/>
      <c r="C216" s="578"/>
      <c r="D216" s="555"/>
      <c r="E216" s="555"/>
      <c r="F216" s="578"/>
      <c r="G216" s="578"/>
      <c r="H216" s="578"/>
      <c r="I216" s="578"/>
      <c r="J216" s="578"/>
      <c r="K216" s="578"/>
      <c r="L216" s="578"/>
      <c r="M216" s="578"/>
      <c r="N216" s="577"/>
      <c r="O216" s="577"/>
      <c r="P216" s="577"/>
      <c r="Q216" s="577"/>
      <c r="R216" s="577"/>
      <c r="S216" s="577"/>
      <c r="T216" s="577"/>
      <c r="U216" s="577"/>
      <c r="V216" s="577"/>
      <c r="W216" s="577"/>
      <c r="X216" s="577"/>
      <c r="Y216" s="577"/>
      <c r="Z216" s="577"/>
      <c r="AA216" s="577"/>
      <c r="AB216" s="577"/>
      <c r="AC216" s="577"/>
      <c r="AD216" s="577"/>
      <c r="AE216" s="577"/>
      <c r="AF216" s="577"/>
      <c r="AG216" s="577"/>
      <c r="AH216" s="577"/>
      <c r="AI216" s="577"/>
      <c r="AJ216" s="577"/>
      <c r="AK216" s="577"/>
      <c r="AL216" s="577"/>
      <c r="AM216" s="577"/>
      <c r="AN216" s="577"/>
      <c r="AO216" s="577"/>
      <c r="AP216" s="577"/>
      <c r="AQ216" s="577"/>
      <c r="AR216" s="577"/>
      <c r="AS216" s="577"/>
      <c r="AT216" s="577"/>
      <c r="AU216" s="577"/>
      <c r="AV216" s="577"/>
      <c r="AW216" s="577"/>
      <c r="AX216" s="577"/>
      <c r="AY216" s="577"/>
      <c r="AZ216" s="577"/>
      <c r="BA216" s="577"/>
      <c r="BB216" s="577"/>
      <c r="BC216" s="577"/>
      <c r="BD216" s="577"/>
      <c r="BE216" s="577"/>
      <c r="BF216" s="577"/>
      <c r="BG216" s="577"/>
      <c r="BH216" s="577"/>
      <c r="BI216" s="577"/>
      <c r="BJ216" s="577"/>
      <c r="BK216" s="577"/>
      <c r="BL216" s="577"/>
      <c r="BM216" s="577"/>
      <c r="BN216" s="577"/>
      <c r="BO216" s="577"/>
      <c r="BP216" s="577"/>
      <c r="BQ216" s="577"/>
      <c r="BR216" s="577"/>
      <c r="BS216" s="577"/>
      <c r="BT216" s="577"/>
      <c r="BU216" s="577"/>
      <c r="BV216" s="577"/>
      <c r="BW216" s="577"/>
      <c r="BX216" s="577"/>
      <c r="BY216" s="577"/>
      <c r="BZ216" s="577"/>
      <c r="CA216" s="577"/>
      <c r="CB216" s="577"/>
      <c r="CC216" s="577"/>
      <c r="CD216" s="577"/>
      <c r="CE216" s="577"/>
      <c r="CF216" s="577"/>
      <c r="CG216" s="577"/>
      <c r="CH216" s="577"/>
      <c r="CI216" s="577"/>
      <c r="CJ216" s="577"/>
      <c r="CK216" s="577"/>
      <c r="CL216" s="577"/>
      <c r="CM216" s="577"/>
      <c r="CN216" s="577"/>
      <c r="CO216" s="578"/>
      <c r="CP216" s="578"/>
      <c r="CQ216" s="578"/>
      <c r="CR216" s="578"/>
      <c r="CS216" s="578"/>
      <c r="CT216" s="578"/>
      <c r="CU216" s="578"/>
      <c r="CV216" s="578"/>
      <c r="CW216" s="578"/>
      <c r="CX216" s="578"/>
      <c r="CY216" s="578"/>
      <c r="CZ216" s="578"/>
      <c r="DA216" s="578"/>
      <c r="DB216" s="578"/>
      <c r="DC216" s="578"/>
    </row>
    <row r="217" ht="23.25" customHeight="1">
      <c r="A217" s="447"/>
      <c r="B217" s="577"/>
      <c r="C217" s="578"/>
      <c r="D217" s="555"/>
      <c r="E217" s="555"/>
      <c r="F217" s="578"/>
      <c r="G217" s="578"/>
      <c r="H217" s="578"/>
      <c r="I217" s="578"/>
      <c r="J217" s="578"/>
      <c r="K217" s="578"/>
      <c r="L217" s="578"/>
      <c r="M217" s="578"/>
      <c r="N217" s="577"/>
      <c r="O217" s="577"/>
      <c r="P217" s="577"/>
      <c r="Q217" s="577"/>
      <c r="R217" s="577"/>
      <c r="S217" s="577"/>
      <c r="T217" s="577"/>
      <c r="U217" s="577"/>
      <c r="V217" s="577"/>
      <c r="W217" s="577"/>
      <c r="X217" s="577"/>
      <c r="Y217" s="577"/>
      <c r="Z217" s="577"/>
      <c r="AA217" s="577"/>
      <c r="AB217" s="577"/>
      <c r="AC217" s="577"/>
      <c r="AD217" s="577"/>
      <c r="AE217" s="577"/>
      <c r="AF217" s="577"/>
      <c r="AG217" s="577"/>
      <c r="AH217" s="577"/>
      <c r="AI217" s="577"/>
      <c r="AJ217" s="577"/>
      <c r="AK217" s="577"/>
      <c r="AL217" s="577"/>
      <c r="AM217" s="577"/>
      <c r="AN217" s="577"/>
      <c r="AO217" s="577"/>
      <c r="AP217" s="577"/>
      <c r="AQ217" s="577"/>
      <c r="AR217" s="577"/>
      <c r="AS217" s="577"/>
      <c r="AT217" s="577"/>
      <c r="AU217" s="577"/>
      <c r="AV217" s="577"/>
      <c r="AW217" s="577"/>
      <c r="AX217" s="577"/>
      <c r="AY217" s="577"/>
      <c r="AZ217" s="577"/>
      <c r="BA217" s="577"/>
      <c r="BB217" s="577"/>
      <c r="BC217" s="577"/>
      <c r="BD217" s="577"/>
      <c r="BE217" s="577"/>
      <c r="BF217" s="577"/>
      <c r="BG217" s="577"/>
      <c r="BH217" s="577"/>
      <c r="BI217" s="577"/>
      <c r="BJ217" s="577"/>
      <c r="BK217" s="577"/>
      <c r="BL217" s="577"/>
      <c r="BM217" s="577"/>
      <c r="BN217" s="577"/>
      <c r="BO217" s="577"/>
      <c r="BP217" s="577"/>
      <c r="BQ217" s="577"/>
      <c r="BR217" s="577"/>
      <c r="BS217" s="577"/>
      <c r="BT217" s="577"/>
      <c r="BU217" s="577"/>
      <c r="BV217" s="577"/>
      <c r="BW217" s="577"/>
      <c r="BX217" s="577"/>
      <c r="BY217" s="577"/>
      <c r="BZ217" s="577"/>
      <c r="CA217" s="577"/>
      <c r="CB217" s="577"/>
      <c r="CC217" s="577"/>
      <c r="CD217" s="577"/>
      <c r="CE217" s="577"/>
      <c r="CF217" s="577"/>
      <c r="CG217" s="577"/>
      <c r="CH217" s="577"/>
      <c r="CI217" s="577"/>
      <c r="CJ217" s="577"/>
      <c r="CK217" s="577"/>
      <c r="CL217" s="577"/>
      <c r="CM217" s="577"/>
      <c r="CN217" s="577"/>
      <c r="CO217" s="578"/>
      <c r="CP217" s="578"/>
      <c r="CQ217" s="578"/>
      <c r="CR217" s="578"/>
      <c r="CS217" s="578"/>
      <c r="CT217" s="578"/>
      <c r="CU217" s="578"/>
      <c r="CV217" s="578"/>
      <c r="CW217" s="578"/>
      <c r="CX217" s="578"/>
      <c r="CY217" s="578"/>
      <c r="CZ217" s="578"/>
      <c r="DA217" s="578"/>
      <c r="DB217" s="578"/>
      <c r="DC217" s="578"/>
    </row>
    <row r="218" ht="23.25" customHeight="1">
      <c r="A218" s="447"/>
      <c r="B218" s="577"/>
      <c r="C218" s="578"/>
      <c r="D218" s="555"/>
      <c r="E218" s="555"/>
      <c r="F218" s="578"/>
      <c r="G218" s="578"/>
      <c r="H218" s="578"/>
      <c r="I218" s="578"/>
      <c r="J218" s="578"/>
      <c r="K218" s="578"/>
      <c r="L218" s="578"/>
      <c r="M218" s="578"/>
      <c r="N218" s="577"/>
      <c r="O218" s="577"/>
      <c r="P218" s="577"/>
      <c r="Q218" s="577"/>
      <c r="R218" s="577"/>
      <c r="S218" s="577"/>
      <c r="T218" s="577"/>
      <c r="U218" s="577"/>
      <c r="V218" s="577"/>
      <c r="W218" s="577"/>
      <c r="X218" s="577"/>
      <c r="Y218" s="577"/>
      <c r="Z218" s="577"/>
      <c r="AA218" s="577"/>
      <c r="AB218" s="577"/>
      <c r="AC218" s="577"/>
      <c r="AD218" s="577"/>
      <c r="AE218" s="577"/>
      <c r="AF218" s="577"/>
      <c r="AG218" s="577"/>
      <c r="AH218" s="577"/>
      <c r="AI218" s="577"/>
      <c r="AJ218" s="577"/>
      <c r="AK218" s="577"/>
      <c r="AL218" s="577"/>
      <c r="AM218" s="577"/>
      <c r="AN218" s="577"/>
      <c r="AO218" s="577"/>
      <c r="AP218" s="577"/>
      <c r="AQ218" s="577"/>
      <c r="AR218" s="577"/>
      <c r="AS218" s="577"/>
      <c r="AT218" s="577"/>
      <c r="AU218" s="577"/>
      <c r="AV218" s="577"/>
      <c r="AW218" s="577"/>
      <c r="AX218" s="577"/>
      <c r="AY218" s="577"/>
      <c r="AZ218" s="577"/>
      <c r="BA218" s="577"/>
      <c r="BB218" s="577"/>
      <c r="BC218" s="577"/>
      <c r="BD218" s="577"/>
      <c r="BE218" s="577"/>
      <c r="BF218" s="577"/>
      <c r="BG218" s="577"/>
      <c r="BH218" s="577"/>
      <c r="BI218" s="577"/>
      <c r="BJ218" s="577"/>
      <c r="BK218" s="577"/>
      <c r="BL218" s="577"/>
      <c r="BM218" s="577"/>
      <c r="BN218" s="577"/>
      <c r="BO218" s="577"/>
      <c r="BP218" s="577"/>
      <c r="BQ218" s="577"/>
      <c r="BR218" s="577"/>
      <c r="BS218" s="577"/>
      <c r="BT218" s="577"/>
      <c r="BU218" s="577"/>
      <c r="BV218" s="577"/>
      <c r="BW218" s="577"/>
      <c r="BX218" s="577"/>
      <c r="BY218" s="577"/>
      <c r="BZ218" s="577"/>
      <c r="CA218" s="577"/>
      <c r="CB218" s="577"/>
      <c r="CC218" s="577"/>
      <c r="CD218" s="577"/>
      <c r="CE218" s="577"/>
      <c r="CF218" s="577"/>
      <c r="CG218" s="577"/>
      <c r="CH218" s="577"/>
      <c r="CI218" s="577"/>
      <c r="CJ218" s="577"/>
      <c r="CK218" s="577"/>
      <c r="CL218" s="577"/>
      <c r="CM218" s="577"/>
      <c r="CN218" s="577"/>
      <c r="CO218" s="578"/>
      <c r="CP218" s="578"/>
      <c r="CQ218" s="578"/>
      <c r="CR218" s="578"/>
      <c r="CS218" s="578"/>
      <c r="CT218" s="578"/>
      <c r="CU218" s="578"/>
      <c r="CV218" s="578"/>
      <c r="CW218" s="578"/>
      <c r="CX218" s="578"/>
      <c r="CY218" s="578"/>
      <c r="CZ218" s="578"/>
      <c r="DA218" s="578"/>
      <c r="DB218" s="578"/>
      <c r="DC218" s="578"/>
    </row>
    <row r="219" ht="23.25" customHeight="1">
      <c r="A219" s="447"/>
      <c r="B219" s="577"/>
      <c r="C219" s="578"/>
      <c r="D219" s="555"/>
      <c r="E219" s="555"/>
      <c r="F219" s="578"/>
      <c r="G219" s="578"/>
      <c r="H219" s="578"/>
      <c r="I219" s="578"/>
      <c r="J219" s="578"/>
      <c r="K219" s="578"/>
      <c r="L219" s="578"/>
      <c r="M219" s="578"/>
      <c r="N219" s="577"/>
      <c r="O219" s="577"/>
      <c r="P219" s="577"/>
      <c r="Q219" s="577"/>
      <c r="R219" s="577"/>
      <c r="S219" s="577"/>
      <c r="T219" s="577"/>
      <c r="U219" s="577"/>
      <c r="V219" s="577"/>
      <c r="W219" s="577"/>
      <c r="X219" s="577"/>
      <c r="Y219" s="577"/>
      <c r="Z219" s="577"/>
      <c r="AA219" s="577"/>
      <c r="AB219" s="577"/>
      <c r="AC219" s="577"/>
      <c r="AD219" s="577"/>
      <c r="AE219" s="577"/>
      <c r="AF219" s="577"/>
      <c r="AG219" s="577"/>
      <c r="AH219" s="577"/>
      <c r="AI219" s="577"/>
      <c r="AJ219" s="577"/>
      <c r="AK219" s="577"/>
      <c r="AL219" s="577"/>
      <c r="AM219" s="577"/>
      <c r="AN219" s="577"/>
      <c r="AO219" s="577"/>
      <c r="AP219" s="577"/>
      <c r="AQ219" s="577"/>
      <c r="AR219" s="577"/>
      <c r="AS219" s="577"/>
      <c r="AT219" s="577"/>
      <c r="AU219" s="577"/>
      <c r="AV219" s="577"/>
      <c r="AW219" s="577"/>
      <c r="AX219" s="577"/>
      <c r="AY219" s="577"/>
      <c r="AZ219" s="577"/>
      <c r="BA219" s="577"/>
      <c r="BB219" s="577"/>
      <c r="BC219" s="577"/>
      <c r="BD219" s="577"/>
      <c r="BE219" s="577"/>
      <c r="BF219" s="577"/>
      <c r="BG219" s="577"/>
      <c r="BH219" s="577"/>
      <c r="BI219" s="577"/>
      <c r="BJ219" s="577"/>
      <c r="BK219" s="577"/>
      <c r="BL219" s="577"/>
      <c r="BM219" s="577"/>
      <c r="BN219" s="577"/>
      <c r="BO219" s="577"/>
      <c r="BP219" s="577"/>
      <c r="BQ219" s="577"/>
      <c r="BR219" s="577"/>
      <c r="BS219" s="577"/>
      <c r="BT219" s="577"/>
      <c r="BU219" s="577"/>
      <c r="BV219" s="577"/>
      <c r="BW219" s="577"/>
      <c r="BX219" s="577"/>
      <c r="BY219" s="577"/>
      <c r="BZ219" s="577"/>
      <c r="CA219" s="577"/>
      <c r="CB219" s="577"/>
      <c r="CC219" s="577"/>
      <c r="CD219" s="577"/>
      <c r="CE219" s="577"/>
      <c r="CF219" s="577"/>
      <c r="CG219" s="577"/>
      <c r="CH219" s="577"/>
      <c r="CI219" s="577"/>
      <c r="CJ219" s="577"/>
      <c r="CK219" s="577"/>
      <c r="CL219" s="577"/>
      <c r="CM219" s="577"/>
      <c r="CN219" s="577"/>
      <c r="CO219" s="578"/>
      <c r="CP219" s="578"/>
      <c r="CQ219" s="578"/>
      <c r="CR219" s="578"/>
      <c r="CS219" s="578"/>
      <c r="CT219" s="578"/>
      <c r="CU219" s="578"/>
      <c r="CV219" s="578"/>
      <c r="CW219" s="578"/>
      <c r="CX219" s="578"/>
      <c r="CY219" s="578"/>
      <c r="CZ219" s="578"/>
      <c r="DA219" s="578"/>
      <c r="DB219" s="578"/>
      <c r="DC219" s="578"/>
    </row>
    <row r="220" ht="23.25" customHeight="1">
      <c r="A220" s="447"/>
      <c r="B220" s="577"/>
      <c r="C220" s="578"/>
      <c r="D220" s="555"/>
      <c r="E220" s="555"/>
      <c r="F220" s="578"/>
      <c r="G220" s="578"/>
      <c r="H220" s="578"/>
      <c r="I220" s="578"/>
      <c r="J220" s="578"/>
      <c r="K220" s="578"/>
      <c r="L220" s="578"/>
      <c r="M220" s="578"/>
      <c r="N220" s="577"/>
      <c r="O220" s="577"/>
      <c r="P220" s="577"/>
      <c r="Q220" s="577"/>
      <c r="R220" s="577"/>
      <c r="S220" s="577"/>
      <c r="T220" s="577"/>
      <c r="U220" s="577"/>
      <c r="V220" s="577"/>
      <c r="W220" s="577"/>
      <c r="X220" s="577"/>
      <c r="Y220" s="577"/>
      <c r="Z220" s="577"/>
      <c r="AA220" s="577"/>
      <c r="AB220" s="577"/>
      <c r="AC220" s="577"/>
      <c r="AD220" s="577"/>
      <c r="AE220" s="577"/>
      <c r="AF220" s="577"/>
      <c r="AG220" s="577"/>
      <c r="AH220" s="577"/>
      <c r="AI220" s="577"/>
      <c r="AJ220" s="577"/>
      <c r="AK220" s="577"/>
      <c r="AL220" s="577"/>
      <c r="AM220" s="577"/>
      <c r="AN220" s="577"/>
      <c r="AO220" s="577"/>
      <c r="AP220" s="577"/>
      <c r="AQ220" s="577"/>
      <c r="AR220" s="577"/>
      <c r="AS220" s="577"/>
      <c r="AT220" s="577"/>
      <c r="AU220" s="577"/>
      <c r="AV220" s="577"/>
      <c r="AW220" s="577"/>
      <c r="AX220" s="577"/>
      <c r="AY220" s="577"/>
      <c r="AZ220" s="577"/>
      <c r="BA220" s="577"/>
      <c r="BB220" s="577"/>
      <c r="BC220" s="577"/>
      <c r="BD220" s="577"/>
      <c r="BE220" s="577"/>
      <c r="BF220" s="577"/>
      <c r="BG220" s="577"/>
      <c r="BH220" s="577"/>
      <c r="BI220" s="577"/>
      <c r="BJ220" s="577"/>
      <c r="BK220" s="577"/>
      <c r="BL220" s="577"/>
      <c r="BM220" s="577"/>
      <c r="BN220" s="577"/>
      <c r="BO220" s="577"/>
      <c r="BP220" s="577"/>
      <c r="BQ220" s="577"/>
      <c r="BR220" s="577"/>
      <c r="BS220" s="577"/>
      <c r="BT220" s="577"/>
      <c r="BU220" s="577"/>
      <c r="BV220" s="577"/>
      <c r="BW220" s="577"/>
      <c r="BX220" s="577"/>
      <c r="BY220" s="577"/>
      <c r="BZ220" s="577"/>
      <c r="CA220" s="577"/>
      <c r="CB220" s="577"/>
      <c r="CC220" s="577"/>
      <c r="CD220" s="577"/>
      <c r="CE220" s="577"/>
      <c r="CF220" s="577"/>
      <c r="CG220" s="577"/>
      <c r="CH220" s="577"/>
      <c r="CI220" s="577"/>
      <c r="CJ220" s="577"/>
      <c r="CK220" s="577"/>
      <c r="CL220" s="577"/>
      <c r="CM220" s="577"/>
      <c r="CN220" s="577"/>
      <c r="CO220" s="578"/>
      <c r="CP220" s="578"/>
      <c r="CQ220" s="578"/>
      <c r="CR220" s="578"/>
      <c r="CS220" s="578"/>
      <c r="CT220" s="578"/>
      <c r="CU220" s="578"/>
      <c r="CV220" s="578"/>
      <c r="CW220" s="578"/>
      <c r="CX220" s="578"/>
      <c r="CY220" s="578"/>
      <c r="CZ220" s="578"/>
      <c r="DA220" s="578"/>
      <c r="DB220" s="578"/>
      <c r="DC220" s="578"/>
    </row>
    <row r="221" ht="23.25" customHeight="1">
      <c r="A221" s="447"/>
      <c r="B221" s="577"/>
      <c r="C221" s="578"/>
      <c r="D221" s="555"/>
      <c r="E221" s="555"/>
      <c r="F221" s="578"/>
      <c r="G221" s="578"/>
      <c r="H221" s="578"/>
      <c r="I221" s="578"/>
      <c r="J221" s="578"/>
      <c r="K221" s="578"/>
      <c r="L221" s="578"/>
      <c r="M221" s="578"/>
      <c r="N221" s="577"/>
      <c r="O221" s="577"/>
      <c r="P221" s="577"/>
      <c r="Q221" s="577"/>
      <c r="R221" s="577"/>
      <c r="S221" s="577"/>
      <c r="T221" s="577"/>
      <c r="U221" s="577"/>
      <c r="V221" s="577"/>
      <c r="W221" s="577"/>
      <c r="X221" s="577"/>
      <c r="Y221" s="577"/>
      <c r="Z221" s="577"/>
      <c r="AA221" s="577"/>
      <c r="AB221" s="577"/>
      <c r="AC221" s="577"/>
      <c r="AD221" s="577"/>
      <c r="AE221" s="577"/>
      <c r="AF221" s="577"/>
      <c r="AG221" s="577"/>
      <c r="AH221" s="577"/>
      <c r="AI221" s="577"/>
      <c r="AJ221" s="577"/>
      <c r="AK221" s="577"/>
      <c r="AL221" s="577"/>
      <c r="AM221" s="577"/>
      <c r="AN221" s="577"/>
      <c r="AO221" s="577"/>
      <c r="AP221" s="577"/>
      <c r="AQ221" s="577"/>
      <c r="AR221" s="577"/>
      <c r="AS221" s="577"/>
      <c r="AT221" s="577"/>
      <c r="AU221" s="577"/>
      <c r="AV221" s="577"/>
      <c r="AW221" s="577"/>
      <c r="AX221" s="577"/>
      <c r="AY221" s="577"/>
      <c r="AZ221" s="577"/>
      <c r="BA221" s="577"/>
      <c r="BB221" s="577"/>
      <c r="BC221" s="577"/>
      <c r="BD221" s="577"/>
      <c r="BE221" s="577"/>
      <c r="BF221" s="577"/>
      <c r="BG221" s="577"/>
      <c r="BH221" s="577"/>
      <c r="BI221" s="577"/>
      <c r="BJ221" s="577"/>
      <c r="BK221" s="577"/>
      <c r="BL221" s="577"/>
      <c r="BM221" s="577"/>
      <c r="BN221" s="577"/>
      <c r="BO221" s="577"/>
      <c r="BP221" s="577"/>
      <c r="BQ221" s="577"/>
      <c r="BR221" s="577"/>
      <c r="BS221" s="577"/>
      <c r="BT221" s="577"/>
      <c r="BU221" s="577"/>
      <c r="BV221" s="577"/>
      <c r="BW221" s="577"/>
      <c r="BX221" s="577"/>
      <c r="BY221" s="577"/>
      <c r="BZ221" s="577"/>
      <c r="CA221" s="577"/>
      <c r="CB221" s="577"/>
      <c r="CC221" s="577"/>
      <c r="CD221" s="577"/>
      <c r="CE221" s="577"/>
      <c r="CF221" s="577"/>
      <c r="CG221" s="577"/>
      <c r="CH221" s="577"/>
      <c r="CI221" s="577"/>
      <c r="CJ221" s="577"/>
      <c r="CK221" s="577"/>
      <c r="CL221" s="577"/>
      <c r="CM221" s="577"/>
      <c r="CN221" s="577"/>
      <c r="CO221" s="578"/>
      <c r="CP221" s="578"/>
      <c r="CQ221" s="578"/>
      <c r="CR221" s="578"/>
      <c r="CS221" s="578"/>
      <c r="CT221" s="578"/>
      <c r="CU221" s="578"/>
      <c r="CV221" s="578"/>
      <c r="CW221" s="578"/>
      <c r="CX221" s="578"/>
      <c r="CY221" s="578"/>
      <c r="CZ221" s="578"/>
      <c r="DA221" s="578"/>
      <c r="DB221" s="578"/>
      <c r="DC221" s="578"/>
    </row>
    <row r="222" ht="23.25" customHeight="1">
      <c r="A222" s="447"/>
      <c r="B222" s="577"/>
      <c r="C222" s="578"/>
      <c r="D222" s="555"/>
      <c r="E222" s="555"/>
      <c r="F222" s="578"/>
      <c r="G222" s="578"/>
      <c r="H222" s="578"/>
      <c r="I222" s="578"/>
      <c r="J222" s="578"/>
      <c r="K222" s="578"/>
      <c r="L222" s="578"/>
      <c r="M222" s="578"/>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c r="BD222" s="577"/>
      <c r="BE222" s="577"/>
      <c r="BF222" s="577"/>
      <c r="BG222" s="577"/>
      <c r="BH222" s="577"/>
      <c r="BI222" s="577"/>
      <c r="BJ222" s="577"/>
      <c r="BK222" s="577"/>
      <c r="BL222" s="577"/>
      <c r="BM222" s="577"/>
      <c r="BN222" s="577"/>
      <c r="BO222" s="577"/>
      <c r="BP222" s="577"/>
      <c r="BQ222" s="577"/>
      <c r="BR222" s="577"/>
      <c r="BS222" s="577"/>
      <c r="BT222" s="577"/>
      <c r="BU222" s="577"/>
      <c r="BV222" s="577"/>
      <c r="BW222" s="577"/>
      <c r="BX222" s="577"/>
      <c r="BY222" s="577"/>
      <c r="BZ222" s="577"/>
      <c r="CA222" s="577"/>
      <c r="CB222" s="577"/>
      <c r="CC222" s="577"/>
      <c r="CD222" s="577"/>
      <c r="CE222" s="577"/>
      <c r="CF222" s="577"/>
      <c r="CG222" s="577"/>
      <c r="CH222" s="577"/>
      <c r="CI222" s="577"/>
      <c r="CJ222" s="577"/>
      <c r="CK222" s="577"/>
      <c r="CL222" s="577"/>
      <c r="CM222" s="577"/>
      <c r="CN222" s="577"/>
      <c r="CO222" s="578"/>
      <c r="CP222" s="578"/>
      <c r="CQ222" s="578"/>
      <c r="CR222" s="578"/>
      <c r="CS222" s="578"/>
      <c r="CT222" s="578"/>
      <c r="CU222" s="578"/>
      <c r="CV222" s="578"/>
      <c r="CW222" s="578"/>
      <c r="CX222" s="578"/>
      <c r="CY222" s="578"/>
      <c r="CZ222" s="578"/>
      <c r="DA222" s="578"/>
      <c r="DB222" s="578"/>
      <c r="DC222" s="578"/>
    </row>
    <row r="223" ht="23.25" customHeight="1">
      <c r="A223" s="447"/>
      <c r="B223" s="577"/>
      <c r="C223" s="578"/>
      <c r="D223" s="555"/>
      <c r="E223" s="555"/>
      <c r="F223" s="578"/>
      <c r="G223" s="578"/>
      <c r="H223" s="578"/>
      <c r="I223" s="578"/>
      <c r="J223" s="578"/>
      <c r="K223" s="578"/>
      <c r="L223" s="578"/>
      <c r="M223" s="578"/>
      <c r="N223" s="577"/>
      <c r="O223" s="577"/>
      <c r="P223" s="577"/>
      <c r="Q223" s="577"/>
      <c r="R223" s="577"/>
      <c r="S223" s="577"/>
      <c r="T223" s="577"/>
      <c r="U223" s="577"/>
      <c r="V223" s="577"/>
      <c r="W223" s="577"/>
      <c r="X223" s="577"/>
      <c r="Y223" s="577"/>
      <c r="Z223" s="577"/>
      <c r="AA223" s="577"/>
      <c r="AB223" s="577"/>
      <c r="AC223" s="577"/>
      <c r="AD223" s="577"/>
      <c r="AE223" s="577"/>
      <c r="AF223" s="577"/>
      <c r="AG223" s="577"/>
      <c r="AH223" s="577"/>
      <c r="AI223" s="577"/>
      <c r="AJ223" s="577"/>
      <c r="AK223" s="577"/>
      <c r="AL223" s="577"/>
      <c r="AM223" s="577"/>
      <c r="AN223" s="577"/>
      <c r="AO223" s="577"/>
      <c r="AP223" s="577"/>
      <c r="AQ223" s="577"/>
      <c r="AR223" s="577"/>
      <c r="AS223" s="577"/>
      <c r="AT223" s="577"/>
      <c r="AU223" s="577"/>
      <c r="AV223" s="577"/>
      <c r="AW223" s="577"/>
      <c r="AX223" s="577"/>
      <c r="AY223" s="577"/>
      <c r="AZ223" s="577"/>
      <c r="BA223" s="577"/>
      <c r="BB223" s="577"/>
      <c r="BC223" s="577"/>
      <c r="BD223" s="577"/>
      <c r="BE223" s="577"/>
      <c r="BF223" s="577"/>
      <c r="BG223" s="577"/>
      <c r="BH223" s="577"/>
      <c r="BI223" s="577"/>
      <c r="BJ223" s="577"/>
      <c r="BK223" s="577"/>
      <c r="BL223" s="577"/>
      <c r="BM223" s="577"/>
      <c r="BN223" s="577"/>
      <c r="BO223" s="577"/>
      <c r="BP223" s="577"/>
      <c r="BQ223" s="577"/>
      <c r="BR223" s="577"/>
      <c r="BS223" s="577"/>
      <c r="BT223" s="577"/>
      <c r="BU223" s="577"/>
      <c r="BV223" s="577"/>
      <c r="BW223" s="577"/>
      <c r="BX223" s="577"/>
      <c r="BY223" s="577"/>
      <c r="BZ223" s="577"/>
      <c r="CA223" s="577"/>
      <c r="CB223" s="577"/>
      <c r="CC223" s="577"/>
      <c r="CD223" s="577"/>
      <c r="CE223" s="577"/>
      <c r="CF223" s="577"/>
      <c r="CG223" s="577"/>
      <c r="CH223" s="577"/>
      <c r="CI223" s="577"/>
      <c r="CJ223" s="577"/>
      <c r="CK223" s="577"/>
      <c r="CL223" s="577"/>
      <c r="CM223" s="577"/>
      <c r="CN223" s="577"/>
      <c r="CO223" s="578"/>
      <c r="CP223" s="578"/>
      <c r="CQ223" s="578"/>
      <c r="CR223" s="578"/>
      <c r="CS223" s="578"/>
      <c r="CT223" s="578"/>
      <c r="CU223" s="578"/>
      <c r="CV223" s="578"/>
      <c r="CW223" s="578"/>
      <c r="CX223" s="578"/>
      <c r="CY223" s="578"/>
      <c r="CZ223" s="578"/>
      <c r="DA223" s="578"/>
      <c r="DB223" s="578"/>
      <c r="DC223" s="578"/>
    </row>
    <row r="224" ht="23.25" customHeight="1">
      <c r="A224" s="447"/>
      <c r="B224" s="577"/>
      <c r="C224" s="578"/>
      <c r="D224" s="555"/>
      <c r="E224" s="555"/>
      <c r="F224" s="578"/>
      <c r="G224" s="578"/>
      <c r="H224" s="578"/>
      <c r="I224" s="578"/>
      <c r="J224" s="578"/>
      <c r="K224" s="578"/>
      <c r="L224" s="578"/>
      <c r="M224" s="578"/>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8"/>
      <c r="CP224" s="578"/>
      <c r="CQ224" s="578"/>
      <c r="CR224" s="578"/>
      <c r="CS224" s="578"/>
      <c r="CT224" s="578"/>
      <c r="CU224" s="578"/>
      <c r="CV224" s="578"/>
      <c r="CW224" s="578"/>
      <c r="CX224" s="578"/>
      <c r="CY224" s="578"/>
      <c r="CZ224" s="578"/>
      <c r="DA224" s="578"/>
      <c r="DB224" s="578"/>
      <c r="DC224" s="578"/>
    </row>
    <row r="225" ht="23.25" customHeight="1">
      <c r="A225" s="447"/>
      <c r="B225" s="577"/>
      <c r="C225" s="578"/>
      <c r="D225" s="555"/>
      <c r="E225" s="555"/>
      <c r="F225" s="578"/>
      <c r="G225" s="578"/>
      <c r="H225" s="578"/>
      <c r="I225" s="578"/>
      <c r="J225" s="578"/>
      <c r="K225" s="578"/>
      <c r="L225" s="578"/>
      <c r="M225" s="578"/>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8"/>
      <c r="CP225" s="578"/>
      <c r="CQ225" s="578"/>
      <c r="CR225" s="578"/>
      <c r="CS225" s="578"/>
      <c r="CT225" s="578"/>
      <c r="CU225" s="578"/>
      <c r="CV225" s="578"/>
      <c r="CW225" s="578"/>
      <c r="CX225" s="578"/>
      <c r="CY225" s="578"/>
      <c r="CZ225" s="578"/>
      <c r="DA225" s="578"/>
      <c r="DB225" s="578"/>
      <c r="DC225" s="578"/>
    </row>
    <row r="226" ht="23.25" customHeight="1">
      <c r="A226" s="447"/>
      <c r="B226" s="577"/>
      <c r="C226" s="578"/>
      <c r="D226" s="555"/>
      <c r="E226" s="555"/>
      <c r="F226" s="578"/>
      <c r="G226" s="578"/>
      <c r="H226" s="578"/>
      <c r="I226" s="578"/>
      <c r="J226" s="578"/>
      <c r="K226" s="578"/>
      <c r="L226" s="578"/>
      <c r="M226" s="578"/>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8"/>
      <c r="CP226" s="578"/>
      <c r="CQ226" s="578"/>
      <c r="CR226" s="578"/>
      <c r="CS226" s="578"/>
      <c r="CT226" s="578"/>
      <c r="CU226" s="578"/>
      <c r="CV226" s="578"/>
      <c r="CW226" s="578"/>
      <c r="CX226" s="578"/>
      <c r="CY226" s="578"/>
      <c r="CZ226" s="578"/>
      <c r="DA226" s="578"/>
      <c r="DB226" s="578"/>
      <c r="DC226" s="578"/>
    </row>
    <row r="227" ht="23.25" customHeight="1">
      <c r="A227" s="447"/>
      <c r="B227" s="577"/>
      <c r="C227" s="578"/>
      <c r="D227" s="555"/>
      <c r="E227" s="555"/>
      <c r="F227" s="578"/>
      <c r="G227" s="578"/>
      <c r="H227" s="578"/>
      <c r="I227" s="578"/>
      <c r="J227" s="578"/>
      <c r="K227" s="578"/>
      <c r="L227" s="578"/>
      <c r="M227" s="578"/>
      <c r="N227" s="577"/>
      <c r="O227" s="577"/>
      <c r="P227" s="577"/>
      <c r="Q227" s="577"/>
      <c r="R227" s="577"/>
      <c r="S227" s="577"/>
      <c r="T227" s="577"/>
      <c r="U227" s="577"/>
      <c r="V227" s="577"/>
      <c r="W227" s="577"/>
      <c r="X227" s="577"/>
      <c r="Y227" s="577"/>
      <c r="Z227" s="577"/>
      <c r="AA227" s="577"/>
      <c r="AB227" s="577"/>
      <c r="AC227" s="577"/>
      <c r="AD227" s="577"/>
      <c r="AE227" s="577"/>
      <c r="AF227" s="577"/>
      <c r="AG227" s="577"/>
      <c r="AH227" s="577"/>
      <c r="AI227" s="577"/>
      <c r="AJ227" s="577"/>
      <c r="AK227" s="577"/>
      <c r="AL227" s="577"/>
      <c r="AM227" s="577"/>
      <c r="AN227" s="577"/>
      <c r="AO227" s="577"/>
      <c r="AP227" s="577"/>
      <c r="AQ227" s="577"/>
      <c r="AR227" s="577"/>
      <c r="AS227" s="577"/>
      <c r="AT227" s="577"/>
      <c r="AU227" s="577"/>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8"/>
      <c r="CP227" s="578"/>
      <c r="CQ227" s="578"/>
      <c r="CR227" s="578"/>
      <c r="CS227" s="578"/>
      <c r="CT227" s="578"/>
      <c r="CU227" s="578"/>
      <c r="CV227" s="578"/>
      <c r="CW227" s="578"/>
      <c r="CX227" s="578"/>
      <c r="CY227" s="578"/>
      <c r="CZ227" s="578"/>
      <c r="DA227" s="578"/>
      <c r="DB227" s="578"/>
      <c r="DC227" s="578"/>
    </row>
    <row r="228" ht="23.25" customHeight="1">
      <c r="A228" s="447"/>
      <c r="B228" s="577"/>
      <c r="C228" s="578"/>
      <c r="D228" s="555"/>
      <c r="E228" s="555"/>
      <c r="F228" s="578"/>
      <c r="G228" s="578"/>
      <c r="H228" s="578"/>
      <c r="I228" s="578"/>
      <c r="J228" s="578"/>
      <c r="K228" s="578"/>
      <c r="L228" s="578"/>
      <c r="M228" s="578"/>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8"/>
      <c r="CP228" s="578"/>
      <c r="CQ228" s="578"/>
      <c r="CR228" s="578"/>
      <c r="CS228" s="578"/>
      <c r="CT228" s="578"/>
      <c r="CU228" s="578"/>
      <c r="CV228" s="578"/>
      <c r="CW228" s="578"/>
      <c r="CX228" s="578"/>
      <c r="CY228" s="578"/>
      <c r="CZ228" s="578"/>
      <c r="DA228" s="578"/>
      <c r="DB228" s="578"/>
      <c r="DC228" s="578"/>
    </row>
    <row r="229" ht="23.25" customHeight="1">
      <c r="A229" s="447"/>
      <c r="B229" s="577"/>
      <c r="C229" s="578"/>
      <c r="D229" s="555"/>
      <c r="E229" s="555"/>
      <c r="F229" s="578"/>
      <c r="G229" s="578"/>
      <c r="H229" s="578"/>
      <c r="I229" s="578"/>
      <c r="J229" s="578"/>
      <c r="K229" s="578"/>
      <c r="L229" s="578"/>
      <c r="M229" s="578"/>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8"/>
      <c r="CP229" s="578"/>
      <c r="CQ229" s="578"/>
      <c r="CR229" s="578"/>
      <c r="CS229" s="578"/>
      <c r="CT229" s="578"/>
      <c r="CU229" s="578"/>
      <c r="CV229" s="578"/>
      <c r="CW229" s="578"/>
      <c r="CX229" s="578"/>
      <c r="CY229" s="578"/>
      <c r="CZ229" s="578"/>
      <c r="DA229" s="578"/>
      <c r="DB229" s="578"/>
      <c r="DC229" s="578"/>
    </row>
    <row r="230" ht="23.25" customHeight="1">
      <c r="A230" s="447"/>
      <c r="B230" s="577"/>
      <c r="C230" s="578"/>
      <c r="D230" s="555"/>
      <c r="E230" s="555"/>
      <c r="F230" s="578"/>
      <c r="G230" s="578"/>
      <c r="H230" s="578"/>
      <c r="I230" s="578"/>
      <c r="J230" s="578"/>
      <c r="K230" s="578"/>
      <c r="L230" s="578"/>
      <c r="M230" s="578"/>
      <c r="N230" s="577"/>
      <c r="O230" s="577"/>
      <c r="P230" s="577"/>
      <c r="Q230" s="577"/>
      <c r="R230" s="577"/>
      <c r="S230" s="577"/>
      <c r="T230" s="577"/>
      <c r="U230" s="577"/>
      <c r="V230" s="577"/>
      <c r="W230" s="577"/>
      <c r="X230" s="577"/>
      <c r="Y230" s="577"/>
      <c r="Z230" s="577"/>
      <c r="AA230" s="577"/>
      <c r="AB230" s="577"/>
      <c r="AC230" s="577"/>
      <c r="AD230" s="577"/>
      <c r="AE230" s="577"/>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8"/>
      <c r="CP230" s="578"/>
      <c r="CQ230" s="578"/>
      <c r="CR230" s="578"/>
      <c r="CS230" s="578"/>
      <c r="CT230" s="578"/>
      <c r="CU230" s="578"/>
      <c r="CV230" s="578"/>
      <c r="CW230" s="578"/>
      <c r="CX230" s="578"/>
      <c r="CY230" s="578"/>
      <c r="CZ230" s="578"/>
      <c r="DA230" s="578"/>
      <c r="DB230" s="578"/>
      <c r="DC230" s="578"/>
    </row>
    <row r="231" ht="23.25" customHeight="1">
      <c r="A231" s="447"/>
      <c r="B231" s="577"/>
      <c r="C231" s="578"/>
      <c r="D231" s="555"/>
      <c r="E231" s="555"/>
      <c r="F231" s="578"/>
      <c r="G231" s="578"/>
      <c r="H231" s="578"/>
      <c r="I231" s="578"/>
      <c r="J231" s="578"/>
      <c r="K231" s="578"/>
      <c r="L231" s="578"/>
      <c r="M231" s="578"/>
      <c r="N231" s="577"/>
      <c r="O231" s="577"/>
      <c r="P231" s="577"/>
      <c r="Q231" s="577"/>
      <c r="R231" s="577"/>
      <c r="S231" s="577"/>
      <c r="T231" s="577"/>
      <c r="U231" s="577"/>
      <c r="V231" s="577"/>
      <c r="W231" s="577"/>
      <c r="X231" s="577"/>
      <c r="Y231" s="577"/>
      <c r="Z231" s="577"/>
      <c r="AA231" s="577"/>
      <c r="AB231" s="577"/>
      <c r="AC231" s="577"/>
      <c r="AD231" s="577"/>
      <c r="AE231" s="577"/>
      <c r="AF231" s="577"/>
      <c r="AG231" s="577"/>
      <c r="AH231" s="577"/>
      <c r="AI231" s="577"/>
      <c r="AJ231" s="577"/>
      <c r="AK231" s="577"/>
      <c r="AL231" s="577"/>
      <c r="AM231" s="577"/>
      <c r="AN231" s="577"/>
      <c r="AO231" s="577"/>
      <c r="AP231" s="577"/>
      <c r="AQ231" s="577"/>
      <c r="AR231" s="577"/>
      <c r="AS231" s="577"/>
      <c r="AT231" s="577"/>
      <c r="AU231" s="577"/>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8"/>
      <c r="CP231" s="578"/>
      <c r="CQ231" s="578"/>
      <c r="CR231" s="578"/>
      <c r="CS231" s="578"/>
      <c r="CT231" s="578"/>
      <c r="CU231" s="578"/>
      <c r="CV231" s="578"/>
      <c r="CW231" s="578"/>
      <c r="CX231" s="578"/>
      <c r="CY231" s="578"/>
      <c r="CZ231" s="578"/>
      <c r="DA231" s="578"/>
      <c r="DB231" s="578"/>
      <c r="DC231" s="578"/>
    </row>
    <row r="232" ht="23.25" customHeight="1">
      <c r="A232" s="447"/>
      <c r="B232" s="577"/>
      <c r="C232" s="578"/>
      <c r="D232" s="555"/>
      <c r="E232" s="555"/>
      <c r="F232" s="578"/>
      <c r="G232" s="578"/>
      <c r="H232" s="578"/>
      <c r="I232" s="578"/>
      <c r="J232" s="578"/>
      <c r="K232" s="578"/>
      <c r="L232" s="578"/>
      <c r="M232" s="578"/>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8"/>
      <c r="CP232" s="578"/>
      <c r="CQ232" s="578"/>
      <c r="CR232" s="578"/>
      <c r="CS232" s="578"/>
      <c r="CT232" s="578"/>
      <c r="CU232" s="578"/>
      <c r="CV232" s="578"/>
      <c r="CW232" s="578"/>
      <c r="CX232" s="578"/>
      <c r="CY232" s="578"/>
      <c r="CZ232" s="578"/>
      <c r="DA232" s="578"/>
      <c r="DB232" s="578"/>
      <c r="DC232" s="578"/>
    </row>
    <row r="233" ht="23.25" customHeight="1">
      <c r="A233" s="447"/>
      <c r="B233" s="577"/>
      <c r="C233" s="578"/>
      <c r="D233" s="555"/>
      <c r="E233" s="555"/>
      <c r="F233" s="578"/>
      <c r="G233" s="578"/>
      <c r="H233" s="578"/>
      <c r="I233" s="578"/>
      <c r="J233" s="578"/>
      <c r="K233" s="578"/>
      <c r="L233" s="578"/>
      <c r="M233" s="578"/>
      <c r="N233" s="577"/>
      <c r="O233" s="577"/>
      <c r="P233" s="577"/>
      <c r="Q233" s="577"/>
      <c r="R233" s="577"/>
      <c r="S233" s="577"/>
      <c r="T233" s="577"/>
      <c r="U233" s="577"/>
      <c r="V233" s="577"/>
      <c r="W233" s="577"/>
      <c r="X233" s="577"/>
      <c r="Y233" s="577"/>
      <c r="Z233" s="577"/>
      <c r="AA233" s="577"/>
      <c r="AB233" s="577"/>
      <c r="AC233" s="577"/>
      <c r="AD233" s="577"/>
      <c r="AE233" s="577"/>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8"/>
      <c r="CP233" s="578"/>
      <c r="CQ233" s="578"/>
      <c r="CR233" s="578"/>
      <c r="CS233" s="578"/>
      <c r="CT233" s="578"/>
      <c r="CU233" s="578"/>
      <c r="CV233" s="578"/>
      <c r="CW233" s="578"/>
      <c r="CX233" s="578"/>
      <c r="CY233" s="578"/>
      <c r="CZ233" s="578"/>
      <c r="DA233" s="578"/>
      <c r="DB233" s="578"/>
      <c r="DC233" s="578"/>
    </row>
    <row r="234" ht="23.25" customHeight="1">
      <c r="A234" s="447"/>
      <c r="B234" s="577"/>
      <c r="C234" s="578"/>
      <c r="D234" s="555"/>
      <c r="E234" s="555"/>
      <c r="F234" s="578"/>
      <c r="G234" s="578"/>
      <c r="H234" s="578"/>
      <c r="I234" s="578"/>
      <c r="J234" s="578"/>
      <c r="K234" s="578"/>
      <c r="L234" s="578"/>
      <c r="M234" s="578"/>
      <c r="N234" s="577"/>
      <c r="O234" s="577"/>
      <c r="P234" s="577"/>
      <c r="Q234" s="577"/>
      <c r="R234" s="577"/>
      <c r="S234" s="577"/>
      <c r="T234" s="577"/>
      <c r="U234" s="577"/>
      <c r="V234" s="577"/>
      <c r="W234" s="577"/>
      <c r="X234" s="577"/>
      <c r="Y234" s="577"/>
      <c r="Z234" s="577"/>
      <c r="AA234" s="577"/>
      <c r="AB234" s="577"/>
      <c r="AC234" s="577"/>
      <c r="AD234" s="577"/>
      <c r="AE234" s="577"/>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8"/>
      <c r="CP234" s="578"/>
      <c r="CQ234" s="578"/>
      <c r="CR234" s="578"/>
      <c r="CS234" s="578"/>
      <c r="CT234" s="578"/>
      <c r="CU234" s="578"/>
      <c r="CV234" s="578"/>
      <c r="CW234" s="578"/>
      <c r="CX234" s="578"/>
      <c r="CY234" s="578"/>
      <c r="CZ234" s="578"/>
      <c r="DA234" s="578"/>
      <c r="DB234" s="578"/>
      <c r="DC234" s="578"/>
    </row>
    <row r="235" ht="23.25" customHeight="1">
      <c r="A235" s="447"/>
      <c r="B235" s="577"/>
      <c r="C235" s="578"/>
      <c r="D235" s="555"/>
      <c r="E235" s="555"/>
      <c r="F235" s="578"/>
      <c r="G235" s="578"/>
      <c r="H235" s="578"/>
      <c r="I235" s="578"/>
      <c r="J235" s="578"/>
      <c r="K235" s="578"/>
      <c r="L235" s="578"/>
      <c r="M235" s="578"/>
      <c r="N235" s="577"/>
      <c r="O235" s="577"/>
      <c r="P235" s="577"/>
      <c r="Q235" s="577"/>
      <c r="R235" s="577"/>
      <c r="S235" s="577"/>
      <c r="T235" s="577"/>
      <c r="U235" s="577"/>
      <c r="V235" s="577"/>
      <c r="W235" s="577"/>
      <c r="X235" s="577"/>
      <c r="Y235" s="577"/>
      <c r="Z235" s="577"/>
      <c r="AA235" s="577"/>
      <c r="AB235" s="577"/>
      <c r="AC235" s="577"/>
      <c r="AD235" s="577"/>
      <c r="AE235" s="577"/>
      <c r="AF235" s="577"/>
      <c r="AG235" s="577"/>
      <c r="AH235" s="577"/>
      <c r="AI235" s="577"/>
      <c r="AJ235" s="577"/>
      <c r="AK235" s="577"/>
      <c r="AL235" s="577"/>
      <c r="AM235" s="577"/>
      <c r="AN235" s="577"/>
      <c r="AO235" s="577"/>
      <c r="AP235" s="577"/>
      <c r="AQ235" s="577"/>
      <c r="AR235" s="577"/>
      <c r="AS235" s="577"/>
      <c r="AT235" s="577"/>
      <c r="AU235" s="577"/>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8"/>
      <c r="CP235" s="578"/>
      <c r="CQ235" s="578"/>
      <c r="CR235" s="578"/>
      <c r="CS235" s="578"/>
      <c r="CT235" s="578"/>
      <c r="CU235" s="578"/>
      <c r="CV235" s="578"/>
      <c r="CW235" s="578"/>
      <c r="CX235" s="578"/>
      <c r="CY235" s="578"/>
      <c r="CZ235" s="578"/>
      <c r="DA235" s="578"/>
      <c r="DB235" s="578"/>
      <c r="DC235" s="578"/>
    </row>
    <row r="236" ht="23.25" customHeight="1">
      <c r="A236" s="447"/>
      <c r="B236" s="577"/>
      <c r="C236" s="578"/>
      <c r="D236" s="555"/>
      <c r="E236" s="555"/>
      <c r="F236" s="578"/>
      <c r="G236" s="578"/>
      <c r="H236" s="578"/>
      <c r="I236" s="578"/>
      <c r="J236" s="578"/>
      <c r="K236" s="578"/>
      <c r="L236" s="578"/>
      <c r="M236" s="578"/>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8"/>
      <c r="CP236" s="578"/>
      <c r="CQ236" s="578"/>
      <c r="CR236" s="578"/>
      <c r="CS236" s="578"/>
      <c r="CT236" s="578"/>
      <c r="CU236" s="578"/>
      <c r="CV236" s="578"/>
      <c r="CW236" s="578"/>
      <c r="CX236" s="578"/>
      <c r="CY236" s="578"/>
      <c r="CZ236" s="578"/>
      <c r="DA236" s="578"/>
      <c r="DB236" s="578"/>
      <c r="DC236" s="578"/>
    </row>
    <row r="237" ht="23.25" customHeight="1">
      <c r="A237" s="447"/>
      <c r="B237" s="577"/>
      <c r="C237" s="578"/>
      <c r="D237" s="555"/>
      <c r="E237" s="555"/>
      <c r="F237" s="578"/>
      <c r="G237" s="578"/>
      <c r="H237" s="578"/>
      <c r="I237" s="578"/>
      <c r="J237" s="578"/>
      <c r="K237" s="578"/>
      <c r="L237" s="578"/>
      <c r="M237" s="578"/>
      <c r="N237" s="577"/>
      <c r="O237" s="577"/>
      <c r="P237" s="577"/>
      <c r="Q237" s="577"/>
      <c r="R237" s="577"/>
      <c r="S237" s="577"/>
      <c r="T237" s="577"/>
      <c r="U237" s="577"/>
      <c r="V237" s="577"/>
      <c r="W237" s="577"/>
      <c r="X237" s="577"/>
      <c r="Y237" s="577"/>
      <c r="Z237" s="577"/>
      <c r="AA237" s="577"/>
      <c r="AB237" s="577"/>
      <c r="AC237" s="577"/>
      <c r="AD237" s="577"/>
      <c r="AE237" s="577"/>
      <c r="AF237" s="577"/>
      <c r="AG237" s="577"/>
      <c r="AH237" s="577"/>
      <c r="AI237" s="577"/>
      <c r="AJ237" s="577"/>
      <c r="AK237" s="577"/>
      <c r="AL237" s="577"/>
      <c r="AM237" s="577"/>
      <c r="AN237" s="577"/>
      <c r="AO237" s="577"/>
      <c r="AP237" s="577"/>
      <c r="AQ237" s="577"/>
      <c r="AR237" s="577"/>
      <c r="AS237" s="577"/>
      <c r="AT237" s="577"/>
      <c r="AU237" s="577"/>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8"/>
      <c r="CP237" s="578"/>
      <c r="CQ237" s="578"/>
      <c r="CR237" s="578"/>
      <c r="CS237" s="578"/>
      <c r="CT237" s="578"/>
      <c r="CU237" s="578"/>
      <c r="CV237" s="578"/>
      <c r="CW237" s="578"/>
      <c r="CX237" s="578"/>
      <c r="CY237" s="578"/>
      <c r="CZ237" s="578"/>
      <c r="DA237" s="578"/>
      <c r="DB237" s="578"/>
      <c r="DC237" s="578"/>
    </row>
    <row r="238" ht="23.25" customHeight="1">
      <c r="A238" s="447"/>
      <c r="B238" s="577"/>
      <c r="C238" s="578"/>
      <c r="D238" s="555"/>
      <c r="E238" s="555"/>
      <c r="F238" s="578"/>
      <c r="G238" s="578"/>
      <c r="H238" s="578"/>
      <c r="I238" s="578"/>
      <c r="J238" s="578"/>
      <c r="K238" s="578"/>
      <c r="L238" s="578"/>
      <c r="M238" s="578"/>
      <c r="N238" s="577"/>
      <c r="O238" s="577"/>
      <c r="P238" s="577"/>
      <c r="Q238" s="577"/>
      <c r="R238" s="577"/>
      <c r="S238" s="577"/>
      <c r="T238" s="577"/>
      <c r="U238" s="577"/>
      <c r="V238" s="577"/>
      <c r="W238" s="577"/>
      <c r="X238" s="577"/>
      <c r="Y238" s="577"/>
      <c r="Z238" s="577"/>
      <c r="AA238" s="577"/>
      <c r="AB238" s="577"/>
      <c r="AC238" s="577"/>
      <c r="AD238" s="577"/>
      <c r="AE238" s="577"/>
      <c r="AF238" s="577"/>
      <c r="AG238" s="577"/>
      <c r="AH238" s="577"/>
      <c r="AI238" s="577"/>
      <c r="AJ238" s="577"/>
      <c r="AK238" s="577"/>
      <c r="AL238" s="577"/>
      <c r="AM238" s="577"/>
      <c r="AN238" s="577"/>
      <c r="AO238" s="577"/>
      <c r="AP238" s="577"/>
      <c r="AQ238" s="577"/>
      <c r="AR238" s="577"/>
      <c r="AS238" s="577"/>
      <c r="AT238" s="577"/>
      <c r="AU238" s="577"/>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8"/>
      <c r="CP238" s="578"/>
      <c r="CQ238" s="578"/>
      <c r="CR238" s="578"/>
      <c r="CS238" s="578"/>
      <c r="CT238" s="578"/>
      <c r="CU238" s="578"/>
      <c r="CV238" s="578"/>
      <c r="CW238" s="578"/>
      <c r="CX238" s="578"/>
      <c r="CY238" s="578"/>
      <c r="CZ238" s="578"/>
      <c r="DA238" s="578"/>
      <c r="DB238" s="578"/>
      <c r="DC238" s="578"/>
    </row>
    <row r="239" ht="23.25" customHeight="1">
      <c r="A239" s="447"/>
      <c r="B239" s="577"/>
      <c r="C239" s="578"/>
      <c r="D239" s="555"/>
      <c r="E239" s="555"/>
      <c r="F239" s="578"/>
      <c r="G239" s="578"/>
      <c r="H239" s="578"/>
      <c r="I239" s="578"/>
      <c r="J239" s="578"/>
      <c r="K239" s="578"/>
      <c r="L239" s="578"/>
      <c r="M239" s="578"/>
      <c r="N239" s="577"/>
      <c r="O239" s="577"/>
      <c r="P239" s="577"/>
      <c r="Q239" s="577"/>
      <c r="R239" s="577"/>
      <c r="S239" s="577"/>
      <c r="T239" s="577"/>
      <c r="U239" s="577"/>
      <c r="V239" s="577"/>
      <c r="W239" s="577"/>
      <c r="X239" s="577"/>
      <c r="Y239" s="577"/>
      <c r="Z239" s="577"/>
      <c r="AA239" s="577"/>
      <c r="AB239" s="577"/>
      <c r="AC239" s="577"/>
      <c r="AD239" s="577"/>
      <c r="AE239" s="577"/>
      <c r="AF239" s="577"/>
      <c r="AG239" s="577"/>
      <c r="AH239" s="577"/>
      <c r="AI239" s="577"/>
      <c r="AJ239" s="577"/>
      <c r="AK239" s="577"/>
      <c r="AL239" s="577"/>
      <c r="AM239" s="577"/>
      <c r="AN239" s="577"/>
      <c r="AO239" s="577"/>
      <c r="AP239" s="577"/>
      <c r="AQ239" s="577"/>
      <c r="AR239" s="577"/>
      <c r="AS239" s="577"/>
      <c r="AT239" s="577"/>
      <c r="AU239" s="577"/>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8"/>
      <c r="CP239" s="578"/>
      <c r="CQ239" s="578"/>
      <c r="CR239" s="578"/>
      <c r="CS239" s="578"/>
      <c r="CT239" s="578"/>
      <c r="CU239" s="578"/>
      <c r="CV239" s="578"/>
      <c r="CW239" s="578"/>
      <c r="CX239" s="578"/>
      <c r="CY239" s="578"/>
      <c r="CZ239" s="578"/>
      <c r="DA239" s="578"/>
      <c r="DB239" s="578"/>
      <c r="DC239" s="578"/>
    </row>
    <row r="240" ht="23.25" customHeight="1">
      <c r="A240" s="447"/>
      <c r="B240" s="577"/>
      <c r="C240" s="578"/>
      <c r="D240" s="555"/>
      <c r="E240" s="555"/>
      <c r="F240" s="578"/>
      <c r="G240" s="578"/>
      <c r="H240" s="578"/>
      <c r="I240" s="578"/>
      <c r="J240" s="578"/>
      <c r="K240" s="578"/>
      <c r="L240" s="578"/>
      <c r="M240" s="578"/>
      <c r="N240" s="577"/>
      <c r="O240" s="577"/>
      <c r="P240" s="577"/>
      <c r="Q240" s="577"/>
      <c r="R240" s="577"/>
      <c r="S240" s="577"/>
      <c r="T240" s="577"/>
      <c r="U240" s="577"/>
      <c r="V240" s="577"/>
      <c r="W240" s="577"/>
      <c r="X240" s="577"/>
      <c r="Y240" s="577"/>
      <c r="Z240" s="577"/>
      <c r="AA240" s="577"/>
      <c r="AB240" s="577"/>
      <c r="AC240" s="577"/>
      <c r="AD240" s="577"/>
      <c r="AE240" s="577"/>
      <c r="AF240" s="577"/>
      <c r="AG240" s="577"/>
      <c r="AH240" s="577"/>
      <c r="AI240" s="577"/>
      <c r="AJ240" s="577"/>
      <c r="AK240" s="577"/>
      <c r="AL240" s="577"/>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8"/>
      <c r="CP240" s="578"/>
      <c r="CQ240" s="578"/>
      <c r="CR240" s="578"/>
      <c r="CS240" s="578"/>
      <c r="CT240" s="578"/>
      <c r="CU240" s="578"/>
      <c r="CV240" s="578"/>
      <c r="CW240" s="578"/>
      <c r="CX240" s="578"/>
      <c r="CY240" s="578"/>
      <c r="CZ240" s="578"/>
      <c r="DA240" s="578"/>
      <c r="DB240" s="578"/>
      <c r="DC240" s="578"/>
    </row>
    <row r="241" ht="23.25" customHeight="1">
      <c r="A241" s="447"/>
      <c r="B241" s="577"/>
      <c r="C241" s="578"/>
      <c r="D241" s="555"/>
      <c r="E241" s="555"/>
      <c r="F241" s="578"/>
      <c r="G241" s="578"/>
      <c r="H241" s="578"/>
      <c r="I241" s="578"/>
      <c r="J241" s="578"/>
      <c r="K241" s="578"/>
      <c r="L241" s="578"/>
      <c r="M241" s="578"/>
      <c r="N241" s="577"/>
      <c r="O241" s="577"/>
      <c r="P241" s="577"/>
      <c r="Q241" s="577"/>
      <c r="R241" s="577"/>
      <c r="S241" s="577"/>
      <c r="T241" s="577"/>
      <c r="U241" s="577"/>
      <c r="V241" s="577"/>
      <c r="W241" s="577"/>
      <c r="X241" s="577"/>
      <c r="Y241" s="577"/>
      <c r="Z241" s="577"/>
      <c r="AA241" s="577"/>
      <c r="AB241" s="577"/>
      <c r="AC241" s="577"/>
      <c r="AD241" s="577"/>
      <c r="AE241" s="577"/>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8"/>
      <c r="CP241" s="578"/>
      <c r="CQ241" s="578"/>
      <c r="CR241" s="578"/>
      <c r="CS241" s="578"/>
      <c r="CT241" s="578"/>
      <c r="CU241" s="578"/>
      <c r="CV241" s="578"/>
      <c r="CW241" s="578"/>
      <c r="CX241" s="578"/>
      <c r="CY241" s="578"/>
      <c r="CZ241" s="578"/>
      <c r="DA241" s="578"/>
      <c r="DB241" s="578"/>
      <c r="DC241" s="578"/>
    </row>
    <row r="242" ht="23.25" customHeight="1">
      <c r="A242" s="447"/>
      <c r="B242" s="577"/>
      <c r="C242" s="578"/>
      <c r="D242" s="555"/>
      <c r="E242" s="555"/>
      <c r="F242" s="578"/>
      <c r="G242" s="578"/>
      <c r="H242" s="578"/>
      <c r="I242" s="578"/>
      <c r="J242" s="578"/>
      <c r="K242" s="578"/>
      <c r="L242" s="578"/>
      <c r="M242" s="578"/>
      <c r="N242" s="577"/>
      <c r="O242" s="577"/>
      <c r="P242" s="577"/>
      <c r="Q242" s="577"/>
      <c r="R242" s="577"/>
      <c r="S242" s="577"/>
      <c r="T242" s="577"/>
      <c r="U242" s="577"/>
      <c r="V242" s="577"/>
      <c r="W242" s="577"/>
      <c r="X242" s="577"/>
      <c r="Y242" s="577"/>
      <c r="Z242" s="577"/>
      <c r="AA242" s="577"/>
      <c r="AB242" s="577"/>
      <c r="AC242" s="577"/>
      <c r="AD242" s="577"/>
      <c r="AE242" s="577"/>
      <c r="AF242" s="577"/>
      <c r="AG242" s="577"/>
      <c r="AH242" s="577"/>
      <c r="AI242" s="577"/>
      <c r="AJ242" s="577"/>
      <c r="AK242" s="577"/>
      <c r="AL242" s="577"/>
      <c r="AM242" s="577"/>
      <c r="AN242" s="577"/>
      <c r="AO242" s="577"/>
      <c r="AP242" s="577"/>
      <c r="AQ242" s="577"/>
      <c r="AR242" s="577"/>
      <c r="AS242" s="577"/>
      <c r="AT242" s="577"/>
      <c r="AU242" s="577"/>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8"/>
      <c r="CP242" s="578"/>
      <c r="CQ242" s="578"/>
      <c r="CR242" s="578"/>
      <c r="CS242" s="578"/>
      <c r="CT242" s="578"/>
      <c r="CU242" s="578"/>
      <c r="CV242" s="578"/>
      <c r="CW242" s="578"/>
      <c r="CX242" s="578"/>
      <c r="CY242" s="578"/>
      <c r="CZ242" s="578"/>
      <c r="DA242" s="578"/>
      <c r="DB242" s="578"/>
      <c r="DC242" s="578"/>
    </row>
    <row r="243" ht="23.25" customHeight="1">
      <c r="A243" s="447"/>
      <c r="B243" s="577"/>
      <c r="C243" s="578"/>
      <c r="D243" s="555"/>
      <c r="E243" s="555"/>
      <c r="F243" s="578"/>
      <c r="G243" s="578"/>
      <c r="H243" s="578"/>
      <c r="I243" s="578"/>
      <c r="J243" s="578"/>
      <c r="K243" s="578"/>
      <c r="L243" s="578"/>
      <c r="M243" s="578"/>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8"/>
      <c r="CP243" s="578"/>
      <c r="CQ243" s="578"/>
      <c r="CR243" s="578"/>
      <c r="CS243" s="578"/>
      <c r="CT243" s="578"/>
      <c r="CU243" s="578"/>
      <c r="CV243" s="578"/>
      <c r="CW243" s="578"/>
      <c r="CX243" s="578"/>
      <c r="CY243" s="578"/>
      <c r="CZ243" s="578"/>
      <c r="DA243" s="578"/>
      <c r="DB243" s="578"/>
      <c r="DC243" s="578"/>
    </row>
    <row r="244" ht="23.25" customHeight="1">
      <c r="A244" s="447"/>
      <c r="B244" s="577"/>
      <c r="C244" s="578"/>
      <c r="D244" s="555"/>
      <c r="E244" s="555"/>
      <c r="F244" s="578"/>
      <c r="G244" s="578"/>
      <c r="H244" s="578"/>
      <c r="I244" s="578"/>
      <c r="J244" s="578"/>
      <c r="K244" s="578"/>
      <c r="L244" s="578"/>
      <c r="M244" s="578"/>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8"/>
      <c r="CP244" s="578"/>
      <c r="CQ244" s="578"/>
      <c r="CR244" s="578"/>
      <c r="CS244" s="578"/>
      <c r="CT244" s="578"/>
      <c r="CU244" s="578"/>
      <c r="CV244" s="578"/>
      <c r="CW244" s="578"/>
      <c r="CX244" s="578"/>
      <c r="CY244" s="578"/>
      <c r="CZ244" s="578"/>
      <c r="DA244" s="578"/>
      <c r="DB244" s="578"/>
      <c r="DC244" s="578"/>
    </row>
    <row r="245" ht="23.25" customHeight="1">
      <c r="A245" s="447"/>
      <c r="B245" s="577"/>
      <c r="C245" s="578"/>
      <c r="D245" s="555"/>
      <c r="E245" s="555"/>
      <c r="F245" s="578"/>
      <c r="G245" s="578"/>
      <c r="H245" s="578"/>
      <c r="I245" s="578"/>
      <c r="J245" s="578"/>
      <c r="K245" s="578"/>
      <c r="L245" s="578"/>
      <c r="M245" s="578"/>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8"/>
      <c r="CP245" s="578"/>
      <c r="CQ245" s="578"/>
      <c r="CR245" s="578"/>
      <c r="CS245" s="578"/>
      <c r="CT245" s="578"/>
      <c r="CU245" s="578"/>
      <c r="CV245" s="578"/>
      <c r="CW245" s="578"/>
      <c r="CX245" s="578"/>
      <c r="CY245" s="578"/>
      <c r="CZ245" s="578"/>
      <c r="DA245" s="578"/>
      <c r="DB245" s="578"/>
      <c r="DC245" s="578"/>
    </row>
    <row r="246" ht="23.25" customHeight="1">
      <c r="A246" s="447"/>
      <c r="B246" s="577"/>
      <c r="C246" s="578"/>
      <c r="D246" s="555"/>
      <c r="E246" s="555"/>
      <c r="F246" s="578"/>
      <c r="G246" s="578"/>
      <c r="H246" s="578"/>
      <c r="I246" s="578"/>
      <c r="J246" s="578"/>
      <c r="K246" s="578"/>
      <c r="L246" s="578"/>
      <c r="M246" s="578"/>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8"/>
      <c r="CP246" s="578"/>
      <c r="CQ246" s="578"/>
      <c r="CR246" s="578"/>
      <c r="CS246" s="578"/>
      <c r="CT246" s="578"/>
      <c r="CU246" s="578"/>
      <c r="CV246" s="578"/>
      <c r="CW246" s="578"/>
      <c r="CX246" s="578"/>
      <c r="CY246" s="578"/>
      <c r="CZ246" s="578"/>
      <c r="DA246" s="578"/>
      <c r="DB246" s="578"/>
      <c r="DC246" s="578"/>
    </row>
    <row r="247" ht="23.25" customHeight="1">
      <c r="A247" s="447"/>
      <c r="B247" s="577"/>
      <c r="C247" s="578"/>
      <c r="D247" s="555"/>
      <c r="E247" s="555"/>
      <c r="F247" s="578"/>
      <c r="G247" s="578"/>
      <c r="H247" s="578"/>
      <c r="I247" s="578"/>
      <c r="J247" s="578"/>
      <c r="K247" s="578"/>
      <c r="L247" s="578"/>
      <c r="M247" s="578"/>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8"/>
      <c r="CP247" s="578"/>
      <c r="CQ247" s="578"/>
      <c r="CR247" s="578"/>
      <c r="CS247" s="578"/>
      <c r="CT247" s="578"/>
      <c r="CU247" s="578"/>
      <c r="CV247" s="578"/>
      <c r="CW247" s="578"/>
      <c r="CX247" s="578"/>
      <c r="CY247" s="578"/>
      <c r="CZ247" s="578"/>
      <c r="DA247" s="578"/>
      <c r="DB247" s="578"/>
      <c r="DC247" s="578"/>
    </row>
    <row r="248" ht="23.25" customHeight="1">
      <c r="A248" s="447"/>
      <c r="B248" s="577"/>
      <c r="C248" s="578"/>
      <c r="D248" s="555"/>
      <c r="E248" s="555"/>
      <c r="F248" s="578"/>
      <c r="G248" s="578"/>
      <c r="H248" s="578"/>
      <c r="I248" s="578"/>
      <c r="J248" s="578"/>
      <c r="K248" s="578"/>
      <c r="L248" s="578"/>
      <c r="M248" s="578"/>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8"/>
      <c r="CP248" s="578"/>
      <c r="CQ248" s="578"/>
      <c r="CR248" s="578"/>
      <c r="CS248" s="578"/>
      <c r="CT248" s="578"/>
      <c r="CU248" s="578"/>
      <c r="CV248" s="578"/>
      <c r="CW248" s="578"/>
      <c r="CX248" s="578"/>
      <c r="CY248" s="578"/>
      <c r="CZ248" s="578"/>
      <c r="DA248" s="578"/>
      <c r="DB248" s="578"/>
      <c r="DC248" s="578"/>
    </row>
    <row r="249" ht="23.25" customHeight="1">
      <c r="A249" s="447"/>
      <c r="B249" s="577"/>
      <c r="C249" s="578"/>
      <c r="D249" s="555"/>
      <c r="E249" s="555"/>
      <c r="F249" s="578"/>
      <c r="G249" s="578"/>
      <c r="H249" s="578"/>
      <c r="I249" s="578"/>
      <c r="J249" s="578"/>
      <c r="K249" s="578"/>
      <c r="L249" s="578"/>
      <c r="M249" s="578"/>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8"/>
      <c r="CP249" s="578"/>
      <c r="CQ249" s="578"/>
      <c r="CR249" s="578"/>
      <c r="CS249" s="578"/>
      <c r="CT249" s="578"/>
      <c r="CU249" s="578"/>
      <c r="CV249" s="578"/>
      <c r="CW249" s="578"/>
      <c r="CX249" s="578"/>
      <c r="CY249" s="578"/>
      <c r="CZ249" s="578"/>
      <c r="DA249" s="578"/>
      <c r="DB249" s="578"/>
      <c r="DC249" s="578"/>
    </row>
    <row r="250" ht="23.25" customHeight="1">
      <c r="A250" s="447"/>
      <c r="B250" s="577"/>
      <c r="C250" s="578"/>
      <c r="D250" s="555"/>
      <c r="E250" s="555"/>
      <c r="F250" s="578"/>
      <c r="G250" s="578"/>
      <c r="H250" s="578"/>
      <c r="I250" s="578"/>
      <c r="J250" s="578"/>
      <c r="K250" s="578"/>
      <c r="L250" s="578"/>
      <c r="M250" s="578"/>
      <c r="N250" s="577"/>
      <c r="O250" s="577"/>
      <c r="P250" s="577"/>
      <c r="Q250" s="577"/>
      <c r="R250" s="577"/>
      <c r="S250" s="577"/>
      <c r="T250" s="577"/>
      <c r="U250" s="577"/>
      <c r="V250" s="577"/>
      <c r="W250" s="577"/>
      <c r="X250" s="577"/>
      <c r="Y250" s="577"/>
      <c r="Z250" s="577"/>
      <c r="AA250" s="577"/>
      <c r="AB250" s="577"/>
      <c r="AC250" s="577"/>
      <c r="AD250" s="577"/>
      <c r="AE250" s="577"/>
      <c r="AF250" s="577"/>
      <c r="AG250" s="577"/>
      <c r="AH250" s="577"/>
      <c r="AI250" s="577"/>
      <c r="AJ250" s="577"/>
      <c r="AK250" s="577"/>
      <c r="AL250" s="577"/>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8"/>
      <c r="CP250" s="578"/>
      <c r="CQ250" s="578"/>
      <c r="CR250" s="578"/>
      <c r="CS250" s="578"/>
      <c r="CT250" s="578"/>
      <c r="CU250" s="578"/>
      <c r="CV250" s="578"/>
      <c r="CW250" s="578"/>
      <c r="CX250" s="578"/>
      <c r="CY250" s="578"/>
      <c r="CZ250" s="578"/>
      <c r="DA250" s="578"/>
      <c r="DB250" s="578"/>
      <c r="DC250" s="578"/>
    </row>
    <row r="251" ht="23.25" customHeight="1">
      <c r="A251" s="447"/>
      <c r="B251" s="577"/>
      <c r="C251" s="578"/>
      <c r="D251" s="555"/>
      <c r="E251" s="555"/>
      <c r="F251" s="578"/>
      <c r="G251" s="578"/>
      <c r="H251" s="578"/>
      <c r="I251" s="578"/>
      <c r="J251" s="578"/>
      <c r="K251" s="578"/>
      <c r="L251" s="578"/>
      <c r="M251" s="578"/>
      <c r="N251" s="577"/>
      <c r="O251" s="577"/>
      <c r="P251" s="577"/>
      <c r="Q251" s="577"/>
      <c r="R251" s="577"/>
      <c r="S251" s="577"/>
      <c r="T251" s="577"/>
      <c r="U251" s="577"/>
      <c r="V251" s="577"/>
      <c r="W251" s="577"/>
      <c r="X251" s="577"/>
      <c r="Y251" s="577"/>
      <c r="Z251" s="577"/>
      <c r="AA251" s="577"/>
      <c r="AB251" s="577"/>
      <c r="AC251" s="577"/>
      <c r="AD251" s="577"/>
      <c r="AE251" s="577"/>
      <c r="AF251" s="577"/>
      <c r="AG251" s="577"/>
      <c r="AH251" s="577"/>
      <c r="AI251" s="577"/>
      <c r="AJ251" s="577"/>
      <c r="AK251" s="577"/>
      <c r="AL251" s="577"/>
      <c r="AM251" s="577"/>
      <c r="AN251" s="577"/>
      <c r="AO251" s="577"/>
      <c r="AP251" s="577"/>
      <c r="AQ251" s="577"/>
      <c r="AR251" s="577"/>
      <c r="AS251" s="577"/>
      <c r="AT251" s="577"/>
      <c r="AU251" s="577"/>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8"/>
      <c r="CP251" s="578"/>
      <c r="CQ251" s="578"/>
      <c r="CR251" s="578"/>
      <c r="CS251" s="578"/>
      <c r="CT251" s="578"/>
      <c r="CU251" s="578"/>
      <c r="CV251" s="578"/>
      <c r="CW251" s="578"/>
      <c r="CX251" s="578"/>
      <c r="CY251" s="578"/>
      <c r="CZ251" s="578"/>
      <c r="DA251" s="578"/>
      <c r="DB251" s="578"/>
      <c r="DC251" s="578"/>
    </row>
    <row r="252" ht="23.25" customHeight="1">
      <c r="A252" s="447"/>
      <c r="B252" s="577"/>
      <c r="C252" s="578"/>
      <c r="D252" s="555"/>
      <c r="E252" s="555"/>
      <c r="F252" s="578"/>
      <c r="G252" s="578"/>
      <c r="H252" s="578"/>
      <c r="I252" s="578"/>
      <c r="J252" s="578"/>
      <c r="K252" s="578"/>
      <c r="L252" s="578"/>
      <c r="M252" s="578"/>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8"/>
      <c r="CP252" s="578"/>
      <c r="CQ252" s="578"/>
      <c r="CR252" s="578"/>
      <c r="CS252" s="578"/>
      <c r="CT252" s="578"/>
      <c r="CU252" s="578"/>
      <c r="CV252" s="578"/>
      <c r="CW252" s="578"/>
      <c r="CX252" s="578"/>
      <c r="CY252" s="578"/>
      <c r="CZ252" s="578"/>
      <c r="DA252" s="578"/>
      <c r="DB252" s="578"/>
      <c r="DC252" s="578"/>
    </row>
    <row r="253" ht="23.25" customHeight="1">
      <c r="A253" s="447"/>
      <c r="B253" s="577"/>
      <c r="C253" s="578"/>
      <c r="D253" s="555"/>
      <c r="E253" s="555"/>
      <c r="F253" s="578"/>
      <c r="G253" s="578"/>
      <c r="H253" s="578"/>
      <c r="I253" s="578"/>
      <c r="J253" s="578"/>
      <c r="K253" s="578"/>
      <c r="L253" s="578"/>
      <c r="M253" s="578"/>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8"/>
      <c r="CP253" s="578"/>
      <c r="CQ253" s="578"/>
      <c r="CR253" s="578"/>
      <c r="CS253" s="578"/>
      <c r="CT253" s="578"/>
      <c r="CU253" s="578"/>
      <c r="CV253" s="578"/>
      <c r="CW253" s="578"/>
      <c r="CX253" s="578"/>
      <c r="CY253" s="578"/>
      <c r="CZ253" s="578"/>
      <c r="DA253" s="578"/>
      <c r="DB253" s="578"/>
      <c r="DC253" s="578"/>
    </row>
    <row r="254" ht="23.25" customHeight="1">
      <c r="A254" s="447"/>
      <c r="B254" s="577"/>
      <c r="C254" s="578"/>
      <c r="D254" s="555"/>
      <c r="E254" s="555"/>
      <c r="F254" s="578"/>
      <c r="G254" s="578"/>
      <c r="H254" s="578"/>
      <c r="I254" s="578"/>
      <c r="J254" s="578"/>
      <c r="K254" s="578"/>
      <c r="L254" s="578"/>
      <c r="M254" s="578"/>
      <c r="N254" s="577"/>
      <c r="O254" s="577"/>
      <c r="P254" s="577"/>
      <c r="Q254" s="577"/>
      <c r="R254" s="577"/>
      <c r="S254" s="577"/>
      <c r="T254" s="577"/>
      <c r="U254" s="577"/>
      <c r="V254" s="577"/>
      <c r="W254" s="577"/>
      <c r="X254" s="577"/>
      <c r="Y254" s="577"/>
      <c r="Z254" s="577"/>
      <c r="AA254" s="577"/>
      <c r="AB254" s="577"/>
      <c r="AC254" s="577"/>
      <c r="AD254" s="577"/>
      <c r="AE254" s="577"/>
      <c r="AF254" s="577"/>
      <c r="AG254" s="577"/>
      <c r="AH254" s="577"/>
      <c r="AI254" s="577"/>
      <c r="AJ254" s="577"/>
      <c r="AK254" s="577"/>
      <c r="AL254" s="577"/>
      <c r="AM254" s="577"/>
      <c r="AN254" s="577"/>
      <c r="AO254" s="577"/>
      <c r="AP254" s="577"/>
      <c r="AQ254" s="577"/>
      <c r="AR254" s="577"/>
      <c r="AS254" s="577"/>
      <c r="AT254" s="577"/>
      <c r="AU254" s="577"/>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8"/>
      <c r="CP254" s="578"/>
      <c r="CQ254" s="578"/>
      <c r="CR254" s="578"/>
      <c r="CS254" s="578"/>
      <c r="CT254" s="578"/>
      <c r="CU254" s="578"/>
      <c r="CV254" s="578"/>
      <c r="CW254" s="578"/>
      <c r="CX254" s="578"/>
      <c r="CY254" s="578"/>
      <c r="CZ254" s="578"/>
      <c r="DA254" s="578"/>
      <c r="DB254" s="578"/>
      <c r="DC254" s="578"/>
    </row>
    <row r="255" ht="23.25" customHeight="1">
      <c r="A255" s="447"/>
      <c r="B255" s="577"/>
      <c r="C255" s="578"/>
      <c r="D255" s="555"/>
      <c r="E255" s="555"/>
      <c r="F255" s="578"/>
      <c r="G255" s="578"/>
      <c r="H255" s="578"/>
      <c r="I255" s="578"/>
      <c r="J255" s="578"/>
      <c r="K255" s="578"/>
      <c r="L255" s="578"/>
      <c r="M255" s="578"/>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7"/>
      <c r="AJ255" s="577"/>
      <c r="AK255" s="577"/>
      <c r="AL255" s="577"/>
      <c r="AM255" s="577"/>
      <c r="AN255" s="577"/>
      <c r="AO255" s="577"/>
      <c r="AP255" s="577"/>
      <c r="AQ255" s="577"/>
      <c r="AR255" s="577"/>
      <c r="AS255" s="577"/>
      <c r="AT255" s="577"/>
      <c r="AU255" s="577"/>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8"/>
      <c r="CP255" s="578"/>
      <c r="CQ255" s="578"/>
      <c r="CR255" s="578"/>
      <c r="CS255" s="578"/>
      <c r="CT255" s="578"/>
      <c r="CU255" s="578"/>
      <c r="CV255" s="578"/>
      <c r="CW255" s="578"/>
      <c r="CX255" s="578"/>
      <c r="CY255" s="578"/>
      <c r="CZ255" s="578"/>
      <c r="DA255" s="578"/>
      <c r="DB255" s="578"/>
      <c r="DC255" s="578"/>
    </row>
    <row r="256" ht="23.25" customHeight="1">
      <c r="A256" s="447"/>
      <c r="B256" s="577"/>
      <c r="C256" s="578"/>
      <c r="D256" s="555"/>
      <c r="E256" s="555"/>
      <c r="F256" s="578"/>
      <c r="G256" s="578"/>
      <c r="H256" s="578"/>
      <c r="I256" s="578"/>
      <c r="J256" s="578"/>
      <c r="K256" s="578"/>
      <c r="L256" s="578"/>
      <c r="M256" s="578"/>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8"/>
      <c r="CP256" s="578"/>
      <c r="CQ256" s="578"/>
      <c r="CR256" s="578"/>
      <c r="CS256" s="578"/>
      <c r="CT256" s="578"/>
      <c r="CU256" s="578"/>
      <c r="CV256" s="578"/>
      <c r="CW256" s="578"/>
      <c r="CX256" s="578"/>
      <c r="CY256" s="578"/>
      <c r="CZ256" s="578"/>
      <c r="DA256" s="578"/>
      <c r="DB256" s="578"/>
      <c r="DC256" s="578"/>
    </row>
    <row r="257" ht="23.25" customHeight="1">
      <c r="A257" s="447"/>
      <c r="B257" s="577"/>
      <c r="C257" s="578"/>
      <c r="D257" s="555"/>
      <c r="E257" s="555"/>
      <c r="F257" s="578"/>
      <c r="G257" s="578"/>
      <c r="H257" s="578"/>
      <c r="I257" s="578"/>
      <c r="J257" s="578"/>
      <c r="K257" s="578"/>
      <c r="L257" s="578"/>
      <c r="M257" s="578"/>
      <c r="N257" s="577"/>
      <c r="O257" s="577"/>
      <c r="P257" s="577"/>
      <c r="Q257" s="577"/>
      <c r="R257" s="577"/>
      <c r="S257" s="577"/>
      <c r="T257" s="577"/>
      <c r="U257" s="577"/>
      <c r="V257" s="577"/>
      <c r="W257" s="577"/>
      <c r="X257" s="577"/>
      <c r="Y257" s="577"/>
      <c r="Z257" s="577"/>
      <c r="AA257" s="577"/>
      <c r="AB257" s="577"/>
      <c r="AC257" s="577"/>
      <c r="AD257" s="577"/>
      <c r="AE257" s="577"/>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8"/>
      <c r="CP257" s="578"/>
      <c r="CQ257" s="578"/>
      <c r="CR257" s="578"/>
      <c r="CS257" s="578"/>
      <c r="CT257" s="578"/>
      <c r="CU257" s="578"/>
      <c r="CV257" s="578"/>
      <c r="CW257" s="578"/>
      <c r="CX257" s="578"/>
      <c r="CY257" s="578"/>
      <c r="CZ257" s="578"/>
      <c r="DA257" s="578"/>
      <c r="DB257" s="578"/>
      <c r="DC257" s="578"/>
    </row>
    <row r="258" ht="23.25" customHeight="1">
      <c r="A258" s="447"/>
      <c r="B258" s="577"/>
      <c r="C258" s="578"/>
      <c r="D258" s="555"/>
      <c r="E258" s="555"/>
      <c r="F258" s="578"/>
      <c r="G258" s="578"/>
      <c r="H258" s="578"/>
      <c r="I258" s="578"/>
      <c r="J258" s="578"/>
      <c r="K258" s="578"/>
      <c r="L258" s="578"/>
      <c r="M258" s="578"/>
      <c r="N258" s="577"/>
      <c r="O258" s="577"/>
      <c r="P258" s="577"/>
      <c r="Q258" s="577"/>
      <c r="R258" s="577"/>
      <c r="S258" s="577"/>
      <c r="T258" s="577"/>
      <c r="U258" s="577"/>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8"/>
      <c r="CP258" s="578"/>
      <c r="CQ258" s="578"/>
      <c r="CR258" s="578"/>
      <c r="CS258" s="578"/>
      <c r="CT258" s="578"/>
      <c r="CU258" s="578"/>
      <c r="CV258" s="578"/>
      <c r="CW258" s="578"/>
      <c r="CX258" s="578"/>
      <c r="CY258" s="578"/>
      <c r="CZ258" s="578"/>
      <c r="DA258" s="578"/>
      <c r="DB258" s="578"/>
      <c r="DC258" s="578"/>
    </row>
    <row r="259" ht="23.25" customHeight="1">
      <c r="A259" s="447"/>
      <c r="B259" s="577"/>
      <c r="C259" s="578"/>
      <c r="D259" s="555"/>
      <c r="E259" s="555"/>
      <c r="F259" s="578"/>
      <c r="G259" s="578"/>
      <c r="H259" s="578"/>
      <c r="I259" s="578"/>
      <c r="J259" s="578"/>
      <c r="K259" s="578"/>
      <c r="L259" s="578"/>
      <c r="M259" s="578"/>
      <c r="N259" s="577"/>
      <c r="O259" s="577"/>
      <c r="P259" s="577"/>
      <c r="Q259" s="577"/>
      <c r="R259" s="577"/>
      <c r="S259" s="577"/>
      <c r="T259" s="577"/>
      <c r="U259" s="577"/>
      <c r="V259" s="577"/>
      <c r="W259" s="577"/>
      <c r="X259" s="577"/>
      <c r="Y259" s="577"/>
      <c r="Z259" s="577"/>
      <c r="AA259" s="577"/>
      <c r="AB259" s="577"/>
      <c r="AC259" s="577"/>
      <c r="AD259" s="577"/>
      <c r="AE259" s="577"/>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8"/>
      <c r="CP259" s="578"/>
      <c r="CQ259" s="578"/>
      <c r="CR259" s="578"/>
      <c r="CS259" s="578"/>
      <c r="CT259" s="578"/>
      <c r="CU259" s="578"/>
      <c r="CV259" s="578"/>
      <c r="CW259" s="578"/>
      <c r="CX259" s="578"/>
      <c r="CY259" s="578"/>
      <c r="CZ259" s="578"/>
      <c r="DA259" s="578"/>
      <c r="DB259" s="578"/>
      <c r="DC259" s="578"/>
    </row>
    <row r="260" ht="23.25" customHeight="1">
      <c r="A260" s="447"/>
      <c r="B260" s="577"/>
      <c r="C260" s="578"/>
      <c r="D260" s="555"/>
      <c r="E260" s="555"/>
      <c r="F260" s="578"/>
      <c r="G260" s="578"/>
      <c r="H260" s="578"/>
      <c r="I260" s="578"/>
      <c r="J260" s="578"/>
      <c r="K260" s="578"/>
      <c r="L260" s="578"/>
      <c r="M260" s="578"/>
      <c r="N260" s="577"/>
      <c r="O260" s="577"/>
      <c r="P260" s="577"/>
      <c r="Q260" s="577"/>
      <c r="R260" s="577"/>
      <c r="S260" s="577"/>
      <c r="T260" s="577"/>
      <c r="U260" s="577"/>
      <c r="V260" s="577"/>
      <c r="W260" s="577"/>
      <c r="X260" s="577"/>
      <c r="Y260" s="577"/>
      <c r="Z260" s="577"/>
      <c r="AA260" s="577"/>
      <c r="AB260" s="577"/>
      <c r="AC260" s="577"/>
      <c r="AD260" s="577"/>
      <c r="AE260" s="577"/>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8"/>
      <c r="CP260" s="578"/>
      <c r="CQ260" s="578"/>
      <c r="CR260" s="578"/>
      <c r="CS260" s="578"/>
      <c r="CT260" s="578"/>
      <c r="CU260" s="578"/>
      <c r="CV260" s="578"/>
      <c r="CW260" s="578"/>
      <c r="CX260" s="578"/>
      <c r="CY260" s="578"/>
      <c r="CZ260" s="578"/>
      <c r="DA260" s="578"/>
      <c r="DB260" s="578"/>
      <c r="DC260" s="578"/>
    </row>
    <row r="261" ht="23.25" customHeight="1">
      <c r="A261" s="447"/>
      <c r="B261" s="577"/>
      <c r="C261" s="578"/>
      <c r="D261" s="555"/>
      <c r="E261" s="555"/>
      <c r="F261" s="578"/>
      <c r="G261" s="578"/>
      <c r="H261" s="578"/>
      <c r="I261" s="578"/>
      <c r="J261" s="578"/>
      <c r="K261" s="578"/>
      <c r="L261" s="578"/>
      <c r="M261" s="578"/>
      <c r="N261" s="577"/>
      <c r="O261" s="577"/>
      <c r="P261" s="577"/>
      <c r="Q261" s="577"/>
      <c r="R261" s="577"/>
      <c r="S261" s="577"/>
      <c r="T261" s="577"/>
      <c r="U261" s="577"/>
      <c r="V261" s="577"/>
      <c r="W261" s="577"/>
      <c r="X261" s="577"/>
      <c r="Y261" s="577"/>
      <c r="Z261" s="577"/>
      <c r="AA261" s="577"/>
      <c r="AB261" s="577"/>
      <c r="AC261" s="577"/>
      <c r="AD261" s="577"/>
      <c r="AE261" s="577"/>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8"/>
      <c r="CP261" s="578"/>
      <c r="CQ261" s="578"/>
      <c r="CR261" s="578"/>
      <c r="CS261" s="578"/>
      <c r="CT261" s="578"/>
      <c r="CU261" s="578"/>
      <c r="CV261" s="578"/>
      <c r="CW261" s="578"/>
      <c r="CX261" s="578"/>
      <c r="CY261" s="578"/>
      <c r="CZ261" s="578"/>
      <c r="DA261" s="578"/>
      <c r="DB261" s="578"/>
      <c r="DC261" s="578"/>
    </row>
    <row r="262" ht="23.25" customHeight="1">
      <c r="A262" s="447"/>
      <c r="B262" s="577"/>
      <c r="C262" s="578"/>
      <c r="D262" s="555"/>
      <c r="E262" s="555"/>
      <c r="F262" s="578"/>
      <c r="G262" s="578"/>
      <c r="H262" s="578"/>
      <c r="I262" s="578"/>
      <c r="J262" s="578"/>
      <c r="K262" s="578"/>
      <c r="L262" s="578"/>
      <c r="M262" s="578"/>
      <c r="N262" s="577"/>
      <c r="O262" s="577"/>
      <c r="P262" s="577"/>
      <c r="Q262" s="577"/>
      <c r="R262" s="577"/>
      <c r="S262" s="577"/>
      <c r="T262" s="577"/>
      <c r="U262" s="577"/>
      <c r="V262" s="577"/>
      <c r="W262" s="577"/>
      <c r="X262" s="577"/>
      <c r="Y262" s="577"/>
      <c r="Z262" s="577"/>
      <c r="AA262" s="577"/>
      <c r="AB262" s="577"/>
      <c r="AC262" s="577"/>
      <c r="AD262" s="577"/>
      <c r="AE262" s="577"/>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8"/>
      <c r="CP262" s="578"/>
      <c r="CQ262" s="578"/>
      <c r="CR262" s="578"/>
      <c r="CS262" s="578"/>
      <c r="CT262" s="578"/>
      <c r="CU262" s="578"/>
      <c r="CV262" s="578"/>
      <c r="CW262" s="578"/>
      <c r="CX262" s="578"/>
      <c r="CY262" s="578"/>
      <c r="CZ262" s="578"/>
      <c r="DA262" s="578"/>
      <c r="DB262" s="578"/>
      <c r="DC262" s="578"/>
    </row>
    <row r="263" ht="23.25" customHeight="1">
      <c r="A263" s="447"/>
      <c r="B263" s="577"/>
      <c r="C263" s="578"/>
      <c r="D263" s="555"/>
      <c r="E263" s="555"/>
      <c r="F263" s="578"/>
      <c r="G263" s="578"/>
      <c r="H263" s="578"/>
      <c r="I263" s="578"/>
      <c r="J263" s="578"/>
      <c r="K263" s="578"/>
      <c r="L263" s="578"/>
      <c r="M263" s="578"/>
      <c r="N263" s="577"/>
      <c r="O263" s="577"/>
      <c r="P263" s="577"/>
      <c r="Q263" s="577"/>
      <c r="R263" s="577"/>
      <c r="S263" s="577"/>
      <c r="T263" s="577"/>
      <c r="U263" s="577"/>
      <c r="V263" s="577"/>
      <c r="W263" s="577"/>
      <c r="X263" s="577"/>
      <c r="Y263" s="577"/>
      <c r="Z263" s="577"/>
      <c r="AA263" s="577"/>
      <c r="AB263" s="577"/>
      <c r="AC263" s="577"/>
      <c r="AD263" s="577"/>
      <c r="AE263" s="577"/>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8"/>
      <c r="CP263" s="578"/>
      <c r="CQ263" s="578"/>
      <c r="CR263" s="578"/>
      <c r="CS263" s="578"/>
      <c r="CT263" s="578"/>
      <c r="CU263" s="578"/>
      <c r="CV263" s="578"/>
      <c r="CW263" s="578"/>
      <c r="CX263" s="578"/>
      <c r="CY263" s="578"/>
      <c r="CZ263" s="578"/>
      <c r="DA263" s="578"/>
      <c r="DB263" s="578"/>
      <c r="DC263" s="578"/>
    </row>
    <row r="264" ht="23.25" customHeight="1">
      <c r="A264" s="447"/>
      <c r="B264" s="577"/>
      <c r="C264" s="578"/>
      <c r="D264" s="555"/>
      <c r="E264" s="555"/>
      <c r="F264" s="578"/>
      <c r="G264" s="578"/>
      <c r="H264" s="578"/>
      <c r="I264" s="578"/>
      <c r="J264" s="578"/>
      <c r="K264" s="578"/>
      <c r="L264" s="578"/>
      <c r="M264" s="578"/>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8"/>
      <c r="CP264" s="578"/>
      <c r="CQ264" s="578"/>
      <c r="CR264" s="578"/>
      <c r="CS264" s="578"/>
      <c r="CT264" s="578"/>
      <c r="CU264" s="578"/>
      <c r="CV264" s="578"/>
      <c r="CW264" s="578"/>
      <c r="CX264" s="578"/>
      <c r="CY264" s="578"/>
      <c r="CZ264" s="578"/>
      <c r="DA264" s="578"/>
      <c r="DB264" s="578"/>
      <c r="DC264" s="578"/>
    </row>
    <row r="265" ht="23.25" customHeight="1">
      <c r="A265" s="447"/>
      <c r="B265" s="577"/>
      <c r="C265" s="578"/>
      <c r="D265" s="555"/>
      <c r="E265" s="555"/>
      <c r="F265" s="578"/>
      <c r="G265" s="578"/>
      <c r="H265" s="578"/>
      <c r="I265" s="578"/>
      <c r="J265" s="578"/>
      <c r="K265" s="578"/>
      <c r="L265" s="578"/>
      <c r="M265" s="578"/>
      <c r="N265" s="577"/>
      <c r="O265" s="577"/>
      <c r="P265" s="577"/>
      <c r="Q265" s="577"/>
      <c r="R265" s="577"/>
      <c r="S265" s="577"/>
      <c r="T265" s="577"/>
      <c r="U265" s="577"/>
      <c r="V265" s="577"/>
      <c r="W265" s="577"/>
      <c r="X265" s="577"/>
      <c r="Y265" s="577"/>
      <c r="Z265" s="577"/>
      <c r="AA265" s="577"/>
      <c r="AB265" s="577"/>
      <c r="AC265" s="577"/>
      <c r="AD265" s="577"/>
      <c r="AE265" s="577"/>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8"/>
      <c r="CP265" s="578"/>
      <c r="CQ265" s="578"/>
      <c r="CR265" s="578"/>
      <c r="CS265" s="578"/>
      <c r="CT265" s="578"/>
      <c r="CU265" s="578"/>
      <c r="CV265" s="578"/>
      <c r="CW265" s="578"/>
      <c r="CX265" s="578"/>
      <c r="CY265" s="578"/>
      <c r="CZ265" s="578"/>
      <c r="DA265" s="578"/>
      <c r="DB265" s="578"/>
      <c r="DC265" s="578"/>
    </row>
    <row r="266" ht="23.25" customHeight="1">
      <c r="A266" s="447"/>
      <c r="B266" s="577"/>
      <c r="C266" s="578"/>
      <c r="D266" s="555"/>
      <c r="E266" s="555"/>
      <c r="F266" s="578"/>
      <c r="G266" s="578"/>
      <c r="H266" s="578"/>
      <c r="I266" s="578"/>
      <c r="J266" s="578"/>
      <c r="K266" s="578"/>
      <c r="L266" s="578"/>
      <c r="M266" s="578"/>
      <c r="N266" s="577"/>
      <c r="O266" s="577"/>
      <c r="P266" s="577"/>
      <c r="Q266" s="577"/>
      <c r="R266" s="577"/>
      <c r="S266" s="577"/>
      <c r="T266" s="577"/>
      <c r="U266" s="577"/>
      <c r="V266" s="577"/>
      <c r="W266" s="577"/>
      <c r="X266" s="577"/>
      <c r="Y266" s="577"/>
      <c r="Z266" s="577"/>
      <c r="AA266" s="577"/>
      <c r="AB266" s="577"/>
      <c r="AC266" s="577"/>
      <c r="AD266" s="577"/>
      <c r="AE266" s="577"/>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8"/>
      <c r="CP266" s="578"/>
      <c r="CQ266" s="578"/>
      <c r="CR266" s="578"/>
      <c r="CS266" s="578"/>
      <c r="CT266" s="578"/>
      <c r="CU266" s="578"/>
      <c r="CV266" s="578"/>
      <c r="CW266" s="578"/>
      <c r="CX266" s="578"/>
      <c r="CY266" s="578"/>
      <c r="CZ266" s="578"/>
      <c r="DA266" s="578"/>
      <c r="DB266" s="578"/>
      <c r="DC266" s="578"/>
    </row>
    <row r="267" ht="23.25" customHeight="1">
      <c r="A267" s="447"/>
      <c r="B267" s="577"/>
      <c r="C267" s="578"/>
      <c r="D267" s="555"/>
      <c r="E267" s="555"/>
      <c r="F267" s="578"/>
      <c r="G267" s="578"/>
      <c r="H267" s="578"/>
      <c r="I267" s="578"/>
      <c r="J267" s="578"/>
      <c r="K267" s="578"/>
      <c r="L267" s="578"/>
      <c r="M267" s="578"/>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8"/>
      <c r="CP267" s="578"/>
      <c r="CQ267" s="578"/>
      <c r="CR267" s="578"/>
      <c r="CS267" s="578"/>
      <c r="CT267" s="578"/>
      <c r="CU267" s="578"/>
      <c r="CV267" s="578"/>
      <c r="CW267" s="578"/>
      <c r="CX267" s="578"/>
      <c r="CY267" s="578"/>
      <c r="CZ267" s="578"/>
      <c r="DA267" s="578"/>
      <c r="DB267" s="578"/>
      <c r="DC267" s="578"/>
    </row>
    <row r="268" ht="23.25" customHeight="1">
      <c r="A268" s="447"/>
      <c r="B268" s="577"/>
      <c r="C268" s="578"/>
      <c r="D268" s="555"/>
      <c r="E268" s="555"/>
      <c r="F268" s="578"/>
      <c r="G268" s="578"/>
      <c r="H268" s="578"/>
      <c r="I268" s="578"/>
      <c r="J268" s="578"/>
      <c r="K268" s="578"/>
      <c r="L268" s="578"/>
      <c r="M268" s="578"/>
      <c r="N268" s="577"/>
      <c r="O268" s="577"/>
      <c r="P268" s="577"/>
      <c r="Q268" s="577"/>
      <c r="R268" s="577"/>
      <c r="S268" s="577"/>
      <c r="T268" s="577"/>
      <c r="U268" s="577"/>
      <c r="V268" s="577"/>
      <c r="W268" s="577"/>
      <c r="X268" s="577"/>
      <c r="Y268" s="577"/>
      <c r="Z268" s="577"/>
      <c r="AA268" s="577"/>
      <c r="AB268" s="577"/>
      <c r="AC268" s="577"/>
      <c r="AD268" s="577"/>
      <c r="AE268" s="577"/>
      <c r="AF268" s="577"/>
      <c r="AG268" s="577"/>
      <c r="AH268" s="577"/>
      <c r="AI268" s="577"/>
      <c r="AJ268" s="577"/>
      <c r="AK268" s="577"/>
      <c r="AL268" s="577"/>
      <c r="AM268" s="577"/>
      <c r="AN268" s="577"/>
      <c r="AO268" s="577"/>
      <c r="AP268" s="577"/>
      <c r="AQ268" s="577"/>
      <c r="AR268" s="577"/>
      <c r="AS268" s="577"/>
      <c r="AT268" s="577"/>
      <c r="AU268" s="577"/>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8"/>
      <c r="CP268" s="578"/>
      <c r="CQ268" s="578"/>
      <c r="CR268" s="578"/>
      <c r="CS268" s="578"/>
      <c r="CT268" s="578"/>
      <c r="CU268" s="578"/>
      <c r="CV268" s="578"/>
      <c r="CW268" s="578"/>
      <c r="CX268" s="578"/>
      <c r="CY268" s="578"/>
      <c r="CZ268" s="578"/>
      <c r="DA268" s="578"/>
      <c r="DB268" s="578"/>
      <c r="DC268" s="578"/>
    </row>
    <row r="269" ht="23.25" customHeight="1">
      <c r="A269" s="447"/>
      <c r="B269" s="577"/>
      <c r="C269" s="578"/>
      <c r="D269" s="555"/>
      <c r="E269" s="555"/>
      <c r="F269" s="578"/>
      <c r="G269" s="578"/>
      <c r="H269" s="578"/>
      <c r="I269" s="578"/>
      <c r="J269" s="578"/>
      <c r="K269" s="578"/>
      <c r="L269" s="578"/>
      <c r="M269" s="578"/>
      <c r="N269" s="577"/>
      <c r="O269" s="577"/>
      <c r="P269" s="577"/>
      <c r="Q269" s="577"/>
      <c r="R269" s="577"/>
      <c r="S269" s="577"/>
      <c r="T269" s="577"/>
      <c r="U269" s="577"/>
      <c r="V269" s="577"/>
      <c r="W269" s="577"/>
      <c r="X269" s="577"/>
      <c r="Y269" s="577"/>
      <c r="Z269" s="577"/>
      <c r="AA269" s="577"/>
      <c r="AB269" s="577"/>
      <c r="AC269" s="577"/>
      <c r="AD269" s="577"/>
      <c r="AE269" s="577"/>
      <c r="AF269" s="577"/>
      <c r="AG269" s="577"/>
      <c r="AH269" s="577"/>
      <c r="AI269" s="577"/>
      <c r="AJ269" s="577"/>
      <c r="AK269" s="577"/>
      <c r="AL269" s="577"/>
      <c r="AM269" s="577"/>
      <c r="AN269" s="577"/>
      <c r="AO269" s="577"/>
      <c r="AP269" s="577"/>
      <c r="AQ269" s="577"/>
      <c r="AR269" s="577"/>
      <c r="AS269" s="577"/>
      <c r="AT269" s="577"/>
      <c r="AU269" s="577"/>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8"/>
      <c r="CP269" s="578"/>
      <c r="CQ269" s="578"/>
      <c r="CR269" s="578"/>
      <c r="CS269" s="578"/>
      <c r="CT269" s="578"/>
      <c r="CU269" s="578"/>
      <c r="CV269" s="578"/>
      <c r="CW269" s="578"/>
      <c r="CX269" s="578"/>
      <c r="CY269" s="578"/>
      <c r="CZ269" s="578"/>
      <c r="DA269" s="578"/>
      <c r="DB269" s="578"/>
      <c r="DC269" s="578"/>
    </row>
    <row r="270" ht="23.25" customHeight="1">
      <c r="A270" s="447"/>
      <c r="B270" s="577"/>
      <c r="C270" s="578"/>
      <c r="D270" s="555"/>
      <c r="E270" s="555"/>
      <c r="F270" s="578"/>
      <c r="G270" s="578"/>
      <c r="H270" s="578"/>
      <c r="I270" s="578"/>
      <c r="J270" s="578"/>
      <c r="K270" s="578"/>
      <c r="L270" s="578"/>
      <c r="M270" s="578"/>
      <c r="N270" s="577"/>
      <c r="O270" s="577"/>
      <c r="P270" s="577"/>
      <c r="Q270" s="577"/>
      <c r="R270" s="577"/>
      <c r="S270" s="577"/>
      <c r="T270" s="577"/>
      <c r="U270" s="577"/>
      <c r="V270" s="577"/>
      <c r="W270" s="577"/>
      <c r="X270" s="577"/>
      <c r="Y270" s="577"/>
      <c r="Z270" s="577"/>
      <c r="AA270" s="577"/>
      <c r="AB270" s="577"/>
      <c r="AC270" s="577"/>
      <c r="AD270" s="577"/>
      <c r="AE270" s="577"/>
      <c r="AF270" s="577"/>
      <c r="AG270" s="577"/>
      <c r="AH270" s="577"/>
      <c r="AI270" s="577"/>
      <c r="AJ270" s="577"/>
      <c r="AK270" s="577"/>
      <c r="AL270" s="577"/>
      <c r="AM270" s="577"/>
      <c r="AN270" s="577"/>
      <c r="AO270" s="577"/>
      <c r="AP270" s="577"/>
      <c r="AQ270" s="577"/>
      <c r="AR270" s="577"/>
      <c r="AS270" s="577"/>
      <c r="AT270" s="577"/>
      <c r="AU270" s="577"/>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8"/>
      <c r="CP270" s="578"/>
      <c r="CQ270" s="578"/>
      <c r="CR270" s="578"/>
      <c r="CS270" s="578"/>
      <c r="CT270" s="578"/>
      <c r="CU270" s="578"/>
      <c r="CV270" s="578"/>
      <c r="CW270" s="578"/>
      <c r="CX270" s="578"/>
      <c r="CY270" s="578"/>
      <c r="CZ270" s="578"/>
      <c r="DA270" s="578"/>
      <c r="DB270" s="578"/>
      <c r="DC270" s="578"/>
    </row>
    <row r="271" ht="23.25" customHeight="1">
      <c r="A271" s="447"/>
      <c r="B271" s="577"/>
      <c r="C271" s="578"/>
      <c r="D271" s="555"/>
      <c r="E271" s="555"/>
      <c r="F271" s="578"/>
      <c r="G271" s="578"/>
      <c r="H271" s="578"/>
      <c r="I271" s="578"/>
      <c r="J271" s="578"/>
      <c r="K271" s="578"/>
      <c r="L271" s="578"/>
      <c r="M271" s="578"/>
      <c r="N271" s="577"/>
      <c r="O271" s="577"/>
      <c r="P271" s="577"/>
      <c r="Q271" s="577"/>
      <c r="R271" s="577"/>
      <c r="S271" s="577"/>
      <c r="T271" s="577"/>
      <c r="U271" s="577"/>
      <c r="V271" s="577"/>
      <c r="W271" s="577"/>
      <c r="X271" s="577"/>
      <c r="Y271" s="577"/>
      <c r="Z271" s="577"/>
      <c r="AA271" s="577"/>
      <c r="AB271" s="577"/>
      <c r="AC271" s="577"/>
      <c r="AD271" s="577"/>
      <c r="AE271" s="577"/>
      <c r="AF271" s="577"/>
      <c r="AG271" s="577"/>
      <c r="AH271" s="577"/>
      <c r="AI271" s="577"/>
      <c r="AJ271" s="577"/>
      <c r="AK271" s="577"/>
      <c r="AL271" s="577"/>
      <c r="AM271" s="577"/>
      <c r="AN271" s="577"/>
      <c r="AO271" s="577"/>
      <c r="AP271" s="577"/>
      <c r="AQ271" s="577"/>
      <c r="AR271" s="577"/>
      <c r="AS271" s="577"/>
      <c r="AT271" s="577"/>
      <c r="AU271" s="577"/>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8"/>
      <c r="CP271" s="578"/>
      <c r="CQ271" s="578"/>
      <c r="CR271" s="578"/>
      <c r="CS271" s="578"/>
      <c r="CT271" s="578"/>
      <c r="CU271" s="578"/>
      <c r="CV271" s="578"/>
      <c r="CW271" s="578"/>
      <c r="CX271" s="578"/>
      <c r="CY271" s="578"/>
      <c r="CZ271" s="578"/>
      <c r="DA271" s="578"/>
      <c r="DB271" s="578"/>
      <c r="DC271" s="578"/>
    </row>
    <row r="272" ht="23.25" customHeight="1">
      <c r="A272" s="447"/>
      <c r="B272" s="577"/>
      <c r="C272" s="578"/>
      <c r="D272" s="555"/>
      <c r="E272" s="555"/>
      <c r="F272" s="578"/>
      <c r="G272" s="578"/>
      <c r="H272" s="578"/>
      <c r="I272" s="578"/>
      <c r="J272" s="578"/>
      <c r="K272" s="578"/>
      <c r="L272" s="578"/>
      <c r="M272" s="578"/>
      <c r="N272" s="577"/>
      <c r="O272" s="577"/>
      <c r="P272" s="577"/>
      <c r="Q272" s="577"/>
      <c r="R272" s="577"/>
      <c r="S272" s="577"/>
      <c r="T272" s="577"/>
      <c r="U272" s="577"/>
      <c r="V272" s="577"/>
      <c r="W272" s="577"/>
      <c r="X272" s="577"/>
      <c r="Y272" s="577"/>
      <c r="Z272" s="577"/>
      <c r="AA272" s="577"/>
      <c r="AB272" s="577"/>
      <c r="AC272" s="577"/>
      <c r="AD272" s="577"/>
      <c r="AE272" s="577"/>
      <c r="AF272" s="577"/>
      <c r="AG272" s="577"/>
      <c r="AH272" s="577"/>
      <c r="AI272" s="577"/>
      <c r="AJ272" s="577"/>
      <c r="AK272" s="577"/>
      <c r="AL272" s="577"/>
      <c r="AM272" s="577"/>
      <c r="AN272" s="577"/>
      <c r="AO272" s="577"/>
      <c r="AP272" s="577"/>
      <c r="AQ272" s="577"/>
      <c r="AR272" s="577"/>
      <c r="AS272" s="577"/>
      <c r="AT272" s="577"/>
      <c r="AU272" s="577"/>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8"/>
      <c r="CP272" s="578"/>
      <c r="CQ272" s="578"/>
      <c r="CR272" s="578"/>
      <c r="CS272" s="578"/>
      <c r="CT272" s="578"/>
      <c r="CU272" s="578"/>
      <c r="CV272" s="578"/>
      <c r="CW272" s="578"/>
      <c r="CX272" s="578"/>
      <c r="CY272" s="578"/>
      <c r="CZ272" s="578"/>
      <c r="DA272" s="578"/>
      <c r="DB272" s="578"/>
      <c r="DC272" s="578"/>
    </row>
    <row r="273" ht="23.25" customHeight="1">
      <c r="A273" s="447"/>
      <c r="B273" s="577"/>
      <c r="C273" s="578"/>
      <c r="D273" s="555"/>
      <c r="E273" s="555"/>
      <c r="F273" s="578"/>
      <c r="G273" s="578"/>
      <c r="H273" s="578"/>
      <c r="I273" s="578"/>
      <c r="J273" s="578"/>
      <c r="K273" s="578"/>
      <c r="L273" s="578"/>
      <c r="M273" s="578"/>
      <c r="N273" s="577"/>
      <c r="O273" s="577"/>
      <c r="P273" s="577"/>
      <c r="Q273" s="577"/>
      <c r="R273" s="577"/>
      <c r="S273" s="577"/>
      <c r="T273" s="577"/>
      <c r="U273" s="577"/>
      <c r="V273" s="577"/>
      <c r="W273" s="577"/>
      <c r="X273" s="577"/>
      <c r="Y273" s="577"/>
      <c r="Z273" s="577"/>
      <c r="AA273" s="577"/>
      <c r="AB273" s="577"/>
      <c r="AC273" s="577"/>
      <c r="AD273" s="577"/>
      <c r="AE273" s="577"/>
      <c r="AF273" s="577"/>
      <c r="AG273" s="577"/>
      <c r="AH273" s="577"/>
      <c r="AI273" s="577"/>
      <c r="AJ273" s="577"/>
      <c r="AK273" s="577"/>
      <c r="AL273" s="577"/>
      <c r="AM273" s="577"/>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8"/>
      <c r="CP273" s="578"/>
      <c r="CQ273" s="578"/>
      <c r="CR273" s="578"/>
      <c r="CS273" s="578"/>
      <c r="CT273" s="578"/>
      <c r="CU273" s="578"/>
      <c r="CV273" s="578"/>
      <c r="CW273" s="578"/>
      <c r="CX273" s="578"/>
      <c r="CY273" s="578"/>
      <c r="CZ273" s="578"/>
      <c r="DA273" s="578"/>
      <c r="DB273" s="578"/>
      <c r="DC273" s="578"/>
    </row>
    <row r="274" ht="23.25" customHeight="1">
      <c r="A274" s="447"/>
      <c r="B274" s="577"/>
      <c r="C274" s="578"/>
      <c r="D274" s="555"/>
      <c r="E274" s="555"/>
      <c r="F274" s="578"/>
      <c r="G274" s="578"/>
      <c r="H274" s="578"/>
      <c r="I274" s="578"/>
      <c r="J274" s="578"/>
      <c r="K274" s="578"/>
      <c r="L274" s="578"/>
      <c r="M274" s="578"/>
      <c r="N274" s="577"/>
      <c r="O274" s="577"/>
      <c r="P274" s="577"/>
      <c r="Q274" s="577"/>
      <c r="R274" s="577"/>
      <c r="S274" s="577"/>
      <c r="T274" s="577"/>
      <c r="U274" s="577"/>
      <c r="V274" s="577"/>
      <c r="W274" s="577"/>
      <c r="X274" s="577"/>
      <c r="Y274" s="577"/>
      <c r="Z274" s="577"/>
      <c r="AA274" s="577"/>
      <c r="AB274" s="577"/>
      <c r="AC274" s="577"/>
      <c r="AD274" s="577"/>
      <c r="AE274" s="577"/>
      <c r="AF274" s="577"/>
      <c r="AG274" s="577"/>
      <c r="AH274" s="577"/>
      <c r="AI274" s="577"/>
      <c r="AJ274" s="577"/>
      <c r="AK274" s="577"/>
      <c r="AL274" s="577"/>
      <c r="AM274" s="577"/>
      <c r="AN274" s="577"/>
      <c r="AO274" s="577"/>
      <c r="AP274" s="577"/>
      <c r="AQ274" s="577"/>
      <c r="AR274" s="577"/>
      <c r="AS274" s="577"/>
      <c r="AT274" s="577"/>
      <c r="AU274" s="577"/>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8"/>
      <c r="CP274" s="578"/>
      <c r="CQ274" s="578"/>
      <c r="CR274" s="578"/>
      <c r="CS274" s="578"/>
      <c r="CT274" s="578"/>
      <c r="CU274" s="578"/>
      <c r="CV274" s="578"/>
      <c r="CW274" s="578"/>
      <c r="CX274" s="578"/>
      <c r="CY274" s="578"/>
      <c r="CZ274" s="578"/>
      <c r="DA274" s="578"/>
      <c r="DB274" s="578"/>
      <c r="DC274" s="578"/>
    </row>
    <row r="275" ht="23.25" customHeight="1">
      <c r="A275" s="447"/>
      <c r="B275" s="577"/>
      <c r="C275" s="578"/>
      <c r="D275" s="555"/>
      <c r="E275" s="555"/>
      <c r="F275" s="578"/>
      <c r="G275" s="578"/>
      <c r="H275" s="578"/>
      <c r="I275" s="578"/>
      <c r="J275" s="578"/>
      <c r="K275" s="578"/>
      <c r="L275" s="578"/>
      <c r="M275" s="578"/>
      <c r="N275" s="577"/>
      <c r="O275" s="577"/>
      <c r="P275" s="577"/>
      <c r="Q275" s="577"/>
      <c r="R275" s="577"/>
      <c r="S275" s="577"/>
      <c r="T275" s="577"/>
      <c r="U275" s="577"/>
      <c r="V275" s="577"/>
      <c r="W275" s="577"/>
      <c r="X275" s="577"/>
      <c r="Y275" s="577"/>
      <c r="Z275" s="577"/>
      <c r="AA275" s="577"/>
      <c r="AB275" s="577"/>
      <c r="AC275" s="577"/>
      <c r="AD275" s="577"/>
      <c r="AE275" s="577"/>
      <c r="AF275" s="577"/>
      <c r="AG275" s="577"/>
      <c r="AH275" s="577"/>
      <c r="AI275" s="577"/>
      <c r="AJ275" s="577"/>
      <c r="AK275" s="577"/>
      <c r="AL275" s="577"/>
      <c r="AM275" s="577"/>
      <c r="AN275" s="577"/>
      <c r="AO275" s="577"/>
      <c r="AP275" s="577"/>
      <c r="AQ275" s="577"/>
      <c r="AR275" s="577"/>
      <c r="AS275" s="577"/>
      <c r="AT275" s="577"/>
      <c r="AU275" s="577"/>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8"/>
      <c r="CP275" s="578"/>
      <c r="CQ275" s="578"/>
      <c r="CR275" s="578"/>
      <c r="CS275" s="578"/>
      <c r="CT275" s="578"/>
      <c r="CU275" s="578"/>
      <c r="CV275" s="578"/>
      <c r="CW275" s="578"/>
      <c r="CX275" s="578"/>
      <c r="CY275" s="578"/>
      <c r="CZ275" s="578"/>
      <c r="DA275" s="578"/>
      <c r="DB275" s="578"/>
      <c r="DC275" s="578"/>
    </row>
    <row r="276" ht="23.25" customHeight="1">
      <c r="A276" s="447"/>
      <c r="B276" s="577"/>
      <c r="C276" s="578"/>
      <c r="D276" s="555"/>
      <c r="E276" s="555"/>
      <c r="F276" s="578"/>
      <c r="G276" s="578"/>
      <c r="H276" s="578"/>
      <c r="I276" s="578"/>
      <c r="J276" s="578"/>
      <c r="K276" s="578"/>
      <c r="L276" s="578"/>
      <c r="M276" s="578"/>
      <c r="N276" s="577"/>
      <c r="O276" s="577"/>
      <c r="P276" s="577"/>
      <c r="Q276" s="577"/>
      <c r="R276" s="577"/>
      <c r="S276" s="577"/>
      <c r="T276" s="577"/>
      <c r="U276" s="577"/>
      <c r="V276" s="577"/>
      <c r="W276" s="577"/>
      <c r="X276" s="577"/>
      <c r="Y276" s="577"/>
      <c r="Z276" s="577"/>
      <c r="AA276" s="577"/>
      <c r="AB276" s="577"/>
      <c r="AC276" s="577"/>
      <c r="AD276" s="577"/>
      <c r="AE276" s="577"/>
      <c r="AF276" s="577"/>
      <c r="AG276" s="577"/>
      <c r="AH276" s="577"/>
      <c r="AI276" s="577"/>
      <c r="AJ276" s="577"/>
      <c r="AK276" s="577"/>
      <c r="AL276" s="577"/>
      <c r="AM276" s="577"/>
      <c r="AN276" s="577"/>
      <c r="AO276" s="577"/>
      <c r="AP276" s="577"/>
      <c r="AQ276" s="577"/>
      <c r="AR276" s="577"/>
      <c r="AS276" s="577"/>
      <c r="AT276" s="577"/>
      <c r="AU276" s="577"/>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8"/>
      <c r="CP276" s="578"/>
      <c r="CQ276" s="578"/>
      <c r="CR276" s="578"/>
      <c r="CS276" s="578"/>
      <c r="CT276" s="578"/>
      <c r="CU276" s="578"/>
      <c r="CV276" s="578"/>
      <c r="CW276" s="578"/>
      <c r="CX276" s="578"/>
      <c r="CY276" s="578"/>
      <c r="CZ276" s="578"/>
      <c r="DA276" s="578"/>
      <c r="DB276" s="578"/>
      <c r="DC276" s="578"/>
    </row>
    <row r="277" ht="23.25" customHeight="1">
      <c r="A277" s="447"/>
      <c r="B277" s="577"/>
      <c r="C277" s="578"/>
      <c r="D277" s="555"/>
      <c r="E277" s="555"/>
      <c r="F277" s="578"/>
      <c r="G277" s="578"/>
      <c r="H277" s="578"/>
      <c r="I277" s="578"/>
      <c r="J277" s="578"/>
      <c r="K277" s="578"/>
      <c r="L277" s="578"/>
      <c r="M277" s="578"/>
      <c r="N277" s="577"/>
      <c r="O277" s="577"/>
      <c r="P277" s="577"/>
      <c r="Q277" s="577"/>
      <c r="R277" s="577"/>
      <c r="S277" s="577"/>
      <c r="T277" s="577"/>
      <c r="U277" s="577"/>
      <c r="V277" s="577"/>
      <c r="W277" s="577"/>
      <c r="X277" s="577"/>
      <c r="Y277" s="577"/>
      <c r="Z277" s="577"/>
      <c r="AA277" s="577"/>
      <c r="AB277" s="577"/>
      <c r="AC277" s="577"/>
      <c r="AD277" s="577"/>
      <c r="AE277" s="577"/>
      <c r="AF277" s="577"/>
      <c r="AG277" s="577"/>
      <c r="AH277" s="577"/>
      <c r="AI277" s="577"/>
      <c r="AJ277" s="577"/>
      <c r="AK277" s="577"/>
      <c r="AL277" s="577"/>
      <c r="AM277" s="577"/>
      <c r="AN277" s="577"/>
      <c r="AO277" s="577"/>
      <c r="AP277" s="577"/>
      <c r="AQ277" s="577"/>
      <c r="AR277" s="577"/>
      <c r="AS277" s="577"/>
      <c r="AT277" s="577"/>
      <c r="AU277" s="577"/>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8"/>
      <c r="CP277" s="578"/>
      <c r="CQ277" s="578"/>
      <c r="CR277" s="578"/>
      <c r="CS277" s="578"/>
      <c r="CT277" s="578"/>
      <c r="CU277" s="578"/>
      <c r="CV277" s="578"/>
      <c r="CW277" s="578"/>
      <c r="CX277" s="578"/>
      <c r="CY277" s="578"/>
      <c r="CZ277" s="578"/>
      <c r="DA277" s="578"/>
      <c r="DB277" s="578"/>
      <c r="DC277" s="578"/>
    </row>
    <row r="278" ht="23.25" customHeight="1">
      <c r="A278" s="447"/>
      <c r="B278" s="577"/>
      <c r="C278" s="578"/>
      <c r="D278" s="555"/>
      <c r="E278" s="555"/>
      <c r="F278" s="578"/>
      <c r="G278" s="578"/>
      <c r="H278" s="578"/>
      <c r="I278" s="578"/>
      <c r="J278" s="578"/>
      <c r="K278" s="578"/>
      <c r="L278" s="578"/>
      <c r="M278" s="578"/>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8"/>
      <c r="CP278" s="578"/>
      <c r="CQ278" s="578"/>
      <c r="CR278" s="578"/>
      <c r="CS278" s="578"/>
      <c r="CT278" s="578"/>
      <c r="CU278" s="578"/>
      <c r="CV278" s="578"/>
      <c r="CW278" s="578"/>
      <c r="CX278" s="578"/>
      <c r="CY278" s="578"/>
      <c r="CZ278" s="578"/>
      <c r="DA278" s="578"/>
      <c r="DB278" s="578"/>
      <c r="DC278" s="578"/>
    </row>
    <row r="279" ht="23.25" customHeight="1">
      <c r="A279" s="447"/>
      <c r="B279" s="577"/>
      <c r="C279" s="578"/>
      <c r="D279" s="555"/>
      <c r="E279" s="555"/>
      <c r="F279" s="578"/>
      <c r="G279" s="578"/>
      <c r="H279" s="578"/>
      <c r="I279" s="578"/>
      <c r="J279" s="578"/>
      <c r="K279" s="578"/>
      <c r="L279" s="578"/>
      <c r="M279" s="578"/>
      <c r="N279" s="577"/>
      <c r="O279" s="577"/>
      <c r="P279" s="577"/>
      <c r="Q279" s="577"/>
      <c r="R279" s="577"/>
      <c r="S279" s="577"/>
      <c r="T279" s="577"/>
      <c r="U279" s="577"/>
      <c r="V279" s="577"/>
      <c r="W279" s="577"/>
      <c r="X279" s="577"/>
      <c r="Y279" s="577"/>
      <c r="Z279" s="577"/>
      <c r="AA279" s="577"/>
      <c r="AB279" s="577"/>
      <c r="AC279" s="577"/>
      <c r="AD279" s="577"/>
      <c r="AE279" s="577"/>
      <c r="AF279" s="577"/>
      <c r="AG279" s="577"/>
      <c r="AH279" s="577"/>
      <c r="AI279" s="577"/>
      <c r="AJ279" s="577"/>
      <c r="AK279" s="577"/>
      <c r="AL279" s="577"/>
      <c r="AM279" s="577"/>
      <c r="AN279" s="577"/>
      <c r="AO279" s="577"/>
      <c r="AP279" s="577"/>
      <c r="AQ279" s="577"/>
      <c r="AR279" s="577"/>
      <c r="AS279" s="577"/>
      <c r="AT279" s="577"/>
      <c r="AU279" s="577"/>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8"/>
      <c r="CP279" s="578"/>
      <c r="CQ279" s="578"/>
      <c r="CR279" s="578"/>
      <c r="CS279" s="578"/>
      <c r="CT279" s="578"/>
      <c r="CU279" s="578"/>
      <c r="CV279" s="578"/>
      <c r="CW279" s="578"/>
      <c r="CX279" s="578"/>
      <c r="CY279" s="578"/>
      <c r="CZ279" s="578"/>
      <c r="DA279" s="578"/>
      <c r="DB279" s="578"/>
      <c r="DC279" s="578"/>
    </row>
    <row r="280" ht="23.25" customHeight="1">
      <c r="A280" s="447"/>
      <c r="B280" s="577"/>
      <c r="C280" s="578"/>
      <c r="D280" s="555"/>
      <c r="E280" s="555"/>
      <c r="F280" s="578"/>
      <c r="G280" s="578"/>
      <c r="H280" s="578"/>
      <c r="I280" s="578"/>
      <c r="J280" s="578"/>
      <c r="K280" s="578"/>
      <c r="L280" s="578"/>
      <c r="M280" s="578"/>
      <c r="N280" s="577"/>
      <c r="O280" s="577"/>
      <c r="P280" s="577"/>
      <c r="Q280" s="577"/>
      <c r="R280" s="577"/>
      <c r="S280" s="577"/>
      <c r="T280" s="577"/>
      <c r="U280" s="577"/>
      <c r="V280" s="577"/>
      <c r="W280" s="577"/>
      <c r="X280" s="577"/>
      <c r="Y280" s="577"/>
      <c r="Z280" s="577"/>
      <c r="AA280" s="577"/>
      <c r="AB280" s="577"/>
      <c r="AC280" s="577"/>
      <c r="AD280" s="577"/>
      <c r="AE280" s="577"/>
      <c r="AF280" s="577"/>
      <c r="AG280" s="577"/>
      <c r="AH280" s="577"/>
      <c r="AI280" s="577"/>
      <c r="AJ280" s="577"/>
      <c r="AK280" s="577"/>
      <c r="AL280" s="577"/>
      <c r="AM280" s="577"/>
      <c r="AN280" s="577"/>
      <c r="AO280" s="577"/>
      <c r="AP280" s="577"/>
      <c r="AQ280" s="577"/>
      <c r="AR280" s="577"/>
      <c r="AS280" s="577"/>
      <c r="AT280" s="577"/>
      <c r="AU280" s="577"/>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8"/>
      <c r="CP280" s="578"/>
      <c r="CQ280" s="578"/>
      <c r="CR280" s="578"/>
      <c r="CS280" s="578"/>
      <c r="CT280" s="578"/>
      <c r="CU280" s="578"/>
      <c r="CV280" s="578"/>
      <c r="CW280" s="578"/>
      <c r="CX280" s="578"/>
      <c r="CY280" s="578"/>
      <c r="CZ280" s="578"/>
      <c r="DA280" s="578"/>
      <c r="DB280" s="578"/>
      <c r="DC280" s="578"/>
    </row>
    <row r="281" ht="23.25" customHeight="1">
      <c r="A281" s="447"/>
      <c r="B281" s="577"/>
      <c r="C281" s="578"/>
      <c r="D281" s="555"/>
      <c r="E281" s="555"/>
      <c r="F281" s="578"/>
      <c r="G281" s="578"/>
      <c r="H281" s="578"/>
      <c r="I281" s="578"/>
      <c r="J281" s="578"/>
      <c r="K281" s="578"/>
      <c r="L281" s="578"/>
      <c r="M281" s="578"/>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8"/>
      <c r="CP281" s="578"/>
      <c r="CQ281" s="578"/>
      <c r="CR281" s="578"/>
      <c r="CS281" s="578"/>
      <c r="CT281" s="578"/>
      <c r="CU281" s="578"/>
      <c r="CV281" s="578"/>
      <c r="CW281" s="578"/>
      <c r="CX281" s="578"/>
      <c r="CY281" s="578"/>
      <c r="CZ281" s="578"/>
      <c r="DA281" s="578"/>
      <c r="DB281" s="578"/>
      <c r="DC281" s="578"/>
    </row>
    <row r="282" ht="23.25" customHeight="1">
      <c r="A282" s="447"/>
      <c r="B282" s="577"/>
      <c r="C282" s="578"/>
      <c r="D282" s="555"/>
      <c r="E282" s="555"/>
      <c r="F282" s="578"/>
      <c r="G282" s="578"/>
      <c r="H282" s="578"/>
      <c r="I282" s="578"/>
      <c r="J282" s="578"/>
      <c r="K282" s="578"/>
      <c r="L282" s="578"/>
      <c r="M282" s="578"/>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8"/>
      <c r="CP282" s="578"/>
      <c r="CQ282" s="578"/>
      <c r="CR282" s="578"/>
      <c r="CS282" s="578"/>
      <c r="CT282" s="578"/>
      <c r="CU282" s="578"/>
      <c r="CV282" s="578"/>
      <c r="CW282" s="578"/>
      <c r="CX282" s="578"/>
      <c r="CY282" s="578"/>
      <c r="CZ282" s="578"/>
      <c r="DA282" s="578"/>
      <c r="DB282" s="578"/>
      <c r="DC282" s="578"/>
    </row>
    <row r="283" ht="23.25" customHeight="1">
      <c r="A283" s="447"/>
      <c r="B283" s="577"/>
      <c r="C283" s="578"/>
      <c r="D283" s="555"/>
      <c r="E283" s="555"/>
      <c r="F283" s="578"/>
      <c r="G283" s="578"/>
      <c r="H283" s="578"/>
      <c r="I283" s="578"/>
      <c r="J283" s="578"/>
      <c r="K283" s="578"/>
      <c r="L283" s="578"/>
      <c r="M283" s="578"/>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8"/>
      <c r="CP283" s="578"/>
      <c r="CQ283" s="578"/>
      <c r="CR283" s="578"/>
      <c r="CS283" s="578"/>
      <c r="CT283" s="578"/>
      <c r="CU283" s="578"/>
      <c r="CV283" s="578"/>
      <c r="CW283" s="578"/>
      <c r="CX283" s="578"/>
      <c r="CY283" s="578"/>
      <c r="CZ283" s="578"/>
      <c r="DA283" s="578"/>
      <c r="DB283" s="578"/>
      <c r="DC283" s="578"/>
    </row>
    <row r="284" ht="23.25" customHeight="1">
      <c r="A284" s="447"/>
      <c r="B284" s="577"/>
      <c r="C284" s="578"/>
      <c r="D284" s="555"/>
      <c r="E284" s="555"/>
      <c r="F284" s="578"/>
      <c r="G284" s="578"/>
      <c r="H284" s="578"/>
      <c r="I284" s="578"/>
      <c r="J284" s="578"/>
      <c r="K284" s="578"/>
      <c r="L284" s="578"/>
      <c r="M284" s="578"/>
      <c r="N284" s="577"/>
      <c r="O284" s="577"/>
      <c r="P284" s="577"/>
      <c r="Q284" s="577"/>
      <c r="R284" s="577"/>
      <c r="S284" s="577"/>
      <c r="T284" s="577"/>
      <c r="U284" s="577"/>
      <c r="V284" s="577"/>
      <c r="W284" s="577"/>
      <c r="X284" s="577"/>
      <c r="Y284" s="577"/>
      <c r="Z284" s="577"/>
      <c r="AA284" s="577"/>
      <c r="AB284" s="577"/>
      <c r="AC284" s="577"/>
      <c r="AD284" s="577"/>
      <c r="AE284" s="577"/>
      <c r="AF284" s="577"/>
      <c r="AG284" s="577"/>
      <c r="AH284" s="577"/>
      <c r="AI284" s="577"/>
      <c r="AJ284" s="577"/>
      <c r="AK284" s="577"/>
      <c r="AL284" s="577"/>
      <c r="AM284" s="577"/>
      <c r="AN284" s="577"/>
      <c r="AO284" s="577"/>
      <c r="AP284" s="577"/>
      <c r="AQ284" s="577"/>
      <c r="AR284" s="577"/>
      <c r="AS284" s="577"/>
      <c r="AT284" s="577"/>
      <c r="AU284" s="577"/>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8"/>
      <c r="CP284" s="578"/>
      <c r="CQ284" s="578"/>
      <c r="CR284" s="578"/>
      <c r="CS284" s="578"/>
      <c r="CT284" s="578"/>
      <c r="CU284" s="578"/>
      <c r="CV284" s="578"/>
      <c r="CW284" s="578"/>
      <c r="CX284" s="578"/>
      <c r="CY284" s="578"/>
      <c r="CZ284" s="578"/>
      <c r="DA284" s="578"/>
      <c r="DB284" s="578"/>
      <c r="DC284" s="578"/>
    </row>
    <row r="285" ht="23.25" customHeight="1">
      <c r="A285" s="447"/>
      <c r="B285" s="577"/>
      <c r="C285" s="578"/>
      <c r="D285" s="555"/>
      <c r="E285" s="555"/>
      <c r="F285" s="578"/>
      <c r="G285" s="578"/>
      <c r="H285" s="578"/>
      <c r="I285" s="578"/>
      <c r="J285" s="578"/>
      <c r="K285" s="578"/>
      <c r="L285" s="578"/>
      <c r="M285" s="578"/>
      <c r="N285" s="577"/>
      <c r="O285" s="577"/>
      <c r="P285" s="577"/>
      <c r="Q285" s="577"/>
      <c r="R285" s="577"/>
      <c r="S285" s="577"/>
      <c r="T285" s="577"/>
      <c r="U285" s="577"/>
      <c r="V285" s="577"/>
      <c r="W285" s="577"/>
      <c r="X285" s="577"/>
      <c r="Y285" s="577"/>
      <c r="Z285" s="577"/>
      <c r="AA285" s="577"/>
      <c r="AB285" s="577"/>
      <c r="AC285" s="577"/>
      <c r="AD285" s="577"/>
      <c r="AE285" s="577"/>
      <c r="AF285" s="577"/>
      <c r="AG285" s="577"/>
      <c r="AH285" s="577"/>
      <c r="AI285" s="577"/>
      <c r="AJ285" s="577"/>
      <c r="AK285" s="577"/>
      <c r="AL285" s="577"/>
      <c r="AM285" s="577"/>
      <c r="AN285" s="577"/>
      <c r="AO285" s="577"/>
      <c r="AP285" s="577"/>
      <c r="AQ285" s="577"/>
      <c r="AR285" s="577"/>
      <c r="AS285" s="577"/>
      <c r="AT285" s="577"/>
      <c r="AU285" s="577"/>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8"/>
      <c r="CP285" s="578"/>
      <c r="CQ285" s="578"/>
      <c r="CR285" s="578"/>
      <c r="CS285" s="578"/>
      <c r="CT285" s="578"/>
      <c r="CU285" s="578"/>
      <c r="CV285" s="578"/>
      <c r="CW285" s="578"/>
      <c r="CX285" s="578"/>
      <c r="CY285" s="578"/>
      <c r="CZ285" s="578"/>
      <c r="DA285" s="578"/>
      <c r="DB285" s="578"/>
      <c r="DC285" s="578"/>
    </row>
    <row r="286" ht="23.25" customHeight="1">
      <c r="A286" s="447"/>
      <c r="B286" s="577"/>
      <c r="C286" s="578"/>
      <c r="D286" s="555"/>
      <c r="E286" s="555"/>
      <c r="F286" s="578"/>
      <c r="G286" s="578"/>
      <c r="H286" s="578"/>
      <c r="I286" s="578"/>
      <c r="J286" s="578"/>
      <c r="K286" s="578"/>
      <c r="L286" s="578"/>
      <c r="M286" s="578"/>
      <c r="N286" s="577"/>
      <c r="O286" s="577"/>
      <c r="P286" s="577"/>
      <c r="Q286" s="577"/>
      <c r="R286" s="577"/>
      <c r="S286" s="577"/>
      <c r="T286" s="577"/>
      <c r="U286" s="577"/>
      <c r="V286" s="577"/>
      <c r="W286" s="577"/>
      <c r="X286" s="577"/>
      <c r="Y286" s="577"/>
      <c r="Z286" s="577"/>
      <c r="AA286" s="577"/>
      <c r="AB286" s="577"/>
      <c r="AC286" s="577"/>
      <c r="AD286" s="577"/>
      <c r="AE286" s="577"/>
      <c r="AF286" s="577"/>
      <c r="AG286" s="577"/>
      <c r="AH286" s="577"/>
      <c r="AI286" s="577"/>
      <c r="AJ286" s="577"/>
      <c r="AK286" s="577"/>
      <c r="AL286" s="577"/>
      <c r="AM286" s="577"/>
      <c r="AN286" s="577"/>
      <c r="AO286" s="577"/>
      <c r="AP286" s="577"/>
      <c r="AQ286" s="577"/>
      <c r="AR286" s="577"/>
      <c r="AS286" s="577"/>
      <c r="AT286" s="577"/>
      <c r="AU286" s="577"/>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8"/>
      <c r="CP286" s="578"/>
      <c r="CQ286" s="578"/>
      <c r="CR286" s="578"/>
      <c r="CS286" s="578"/>
      <c r="CT286" s="578"/>
      <c r="CU286" s="578"/>
      <c r="CV286" s="578"/>
      <c r="CW286" s="578"/>
      <c r="CX286" s="578"/>
      <c r="CY286" s="578"/>
      <c r="CZ286" s="578"/>
      <c r="DA286" s="578"/>
      <c r="DB286" s="578"/>
      <c r="DC286" s="578"/>
    </row>
    <row r="287" ht="23.25" customHeight="1">
      <c r="A287" s="447"/>
      <c r="B287" s="577"/>
      <c r="C287" s="578"/>
      <c r="D287" s="555"/>
      <c r="E287" s="555"/>
      <c r="F287" s="578"/>
      <c r="G287" s="578"/>
      <c r="H287" s="578"/>
      <c r="I287" s="578"/>
      <c r="J287" s="578"/>
      <c r="K287" s="578"/>
      <c r="L287" s="578"/>
      <c r="M287" s="578"/>
      <c r="N287" s="577"/>
      <c r="O287" s="577"/>
      <c r="P287" s="577"/>
      <c r="Q287" s="577"/>
      <c r="R287" s="577"/>
      <c r="S287" s="577"/>
      <c r="T287" s="577"/>
      <c r="U287" s="577"/>
      <c r="V287" s="577"/>
      <c r="W287" s="577"/>
      <c r="X287" s="577"/>
      <c r="Y287" s="577"/>
      <c r="Z287" s="577"/>
      <c r="AA287" s="577"/>
      <c r="AB287" s="577"/>
      <c r="AC287" s="577"/>
      <c r="AD287" s="577"/>
      <c r="AE287" s="577"/>
      <c r="AF287" s="577"/>
      <c r="AG287" s="577"/>
      <c r="AH287" s="577"/>
      <c r="AI287" s="577"/>
      <c r="AJ287" s="577"/>
      <c r="AK287" s="577"/>
      <c r="AL287" s="577"/>
      <c r="AM287" s="577"/>
      <c r="AN287" s="577"/>
      <c r="AO287" s="577"/>
      <c r="AP287" s="577"/>
      <c r="AQ287" s="577"/>
      <c r="AR287" s="577"/>
      <c r="AS287" s="577"/>
      <c r="AT287" s="577"/>
      <c r="AU287" s="577"/>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8"/>
      <c r="CP287" s="578"/>
      <c r="CQ287" s="578"/>
      <c r="CR287" s="578"/>
      <c r="CS287" s="578"/>
      <c r="CT287" s="578"/>
      <c r="CU287" s="578"/>
      <c r="CV287" s="578"/>
      <c r="CW287" s="578"/>
      <c r="CX287" s="578"/>
      <c r="CY287" s="578"/>
      <c r="CZ287" s="578"/>
      <c r="DA287" s="578"/>
      <c r="DB287" s="578"/>
      <c r="DC287" s="578"/>
    </row>
    <row r="288" ht="23.25" customHeight="1">
      <c r="A288" s="447"/>
      <c r="B288" s="577"/>
      <c r="C288" s="578"/>
      <c r="D288" s="555"/>
      <c r="E288" s="555"/>
      <c r="F288" s="578"/>
      <c r="G288" s="578"/>
      <c r="H288" s="578"/>
      <c r="I288" s="578"/>
      <c r="J288" s="578"/>
      <c r="K288" s="578"/>
      <c r="L288" s="578"/>
      <c r="M288" s="578"/>
      <c r="N288" s="577"/>
      <c r="O288" s="577"/>
      <c r="P288" s="577"/>
      <c r="Q288" s="577"/>
      <c r="R288" s="577"/>
      <c r="S288" s="577"/>
      <c r="T288" s="577"/>
      <c r="U288" s="577"/>
      <c r="V288" s="577"/>
      <c r="W288" s="577"/>
      <c r="X288" s="577"/>
      <c r="Y288" s="577"/>
      <c r="Z288" s="577"/>
      <c r="AA288" s="577"/>
      <c r="AB288" s="577"/>
      <c r="AC288" s="577"/>
      <c r="AD288" s="577"/>
      <c r="AE288" s="577"/>
      <c r="AF288" s="577"/>
      <c r="AG288" s="577"/>
      <c r="AH288" s="577"/>
      <c r="AI288" s="577"/>
      <c r="AJ288" s="577"/>
      <c r="AK288" s="577"/>
      <c r="AL288" s="577"/>
      <c r="AM288" s="577"/>
      <c r="AN288" s="577"/>
      <c r="AO288" s="577"/>
      <c r="AP288" s="577"/>
      <c r="AQ288" s="577"/>
      <c r="AR288" s="577"/>
      <c r="AS288" s="577"/>
      <c r="AT288" s="577"/>
      <c r="AU288" s="577"/>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8"/>
      <c r="CP288" s="578"/>
      <c r="CQ288" s="578"/>
      <c r="CR288" s="578"/>
      <c r="CS288" s="578"/>
      <c r="CT288" s="578"/>
      <c r="CU288" s="578"/>
      <c r="CV288" s="578"/>
      <c r="CW288" s="578"/>
      <c r="CX288" s="578"/>
      <c r="CY288" s="578"/>
      <c r="CZ288" s="578"/>
      <c r="DA288" s="578"/>
      <c r="DB288" s="578"/>
      <c r="DC288" s="578"/>
    </row>
    <row r="289" ht="23.25" customHeight="1">
      <c r="A289" s="447"/>
      <c r="B289" s="577"/>
      <c r="C289" s="578"/>
      <c r="D289" s="555"/>
      <c r="E289" s="555"/>
      <c r="F289" s="578"/>
      <c r="G289" s="578"/>
      <c r="H289" s="578"/>
      <c r="I289" s="578"/>
      <c r="J289" s="578"/>
      <c r="K289" s="578"/>
      <c r="L289" s="578"/>
      <c r="M289" s="578"/>
      <c r="N289" s="577"/>
      <c r="O289" s="577"/>
      <c r="P289" s="577"/>
      <c r="Q289" s="577"/>
      <c r="R289" s="577"/>
      <c r="S289" s="577"/>
      <c r="T289" s="577"/>
      <c r="U289" s="577"/>
      <c r="V289" s="577"/>
      <c r="W289" s="577"/>
      <c r="X289" s="577"/>
      <c r="Y289" s="577"/>
      <c r="Z289" s="577"/>
      <c r="AA289" s="577"/>
      <c r="AB289" s="577"/>
      <c r="AC289" s="577"/>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8"/>
      <c r="CP289" s="578"/>
      <c r="CQ289" s="578"/>
      <c r="CR289" s="578"/>
      <c r="CS289" s="578"/>
      <c r="CT289" s="578"/>
      <c r="CU289" s="578"/>
      <c r="CV289" s="578"/>
      <c r="CW289" s="578"/>
      <c r="CX289" s="578"/>
      <c r="CY289" s="578"/>
      <c r="CZ289" s="578"/>
      <c r="DA289" s="578"/>
      <c r="DB289" s="578"/>
      <c r="DC289" s="578"/>
    </row>
    <row r="290" ht="23.25" customHeight="1">
      <c r="A290" s="447"/>
      <c r="B290" s="577"/>
      <c r="C290" s="578"/>
      <c r="D290" s="555"/>
      <c r="E290" s="555"/>
      <c r="F290" s="578"/>
      <c r="G290" s="578"/>
      <c r="H290" s="578"/>
      <c r="I290" s="578"/>
      <c r="J290" s="578"/>
      <c r="K290" s="578"/>
      <c r="L290" s="578"/>
      <c r="M290" s="578"/>
      <c r="N290" s="577"/>
      <c r="O290" s="577"/>
      <c r="P290" s="577"/>
      <c r="Q290" s="577"/>
      <c r="R290" s="577"/>
      <c r="S290" s="577"/>
      <c r="T290" s="577"/>
      <c r="U290" s="577"/>
      <c r="V290" s="577"/>
      <c r="W290" s="577"/>
      <c r="X290" s="577"/>
      <c r="Y290" s="577"/>
      <c r="Z290" s="577"/>
      <c r="AA290" s="577"/>
      <c r="AB290" s="577"/>
      <c r="AC290" s="577"/>
      <c r="AD290" s="577"/>
      <c r="AE290" s="577"/>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8"/>
      <c r="CP290" s="578"/>
      <c r="CQ290" s="578"/>
      <c r="CR290" s="578"/>
      <c r="CS290" s="578"/>
      <c r="CT290" s="578"/>
      <c r="CU290" s="578"/>
      <c r="CV290" s="578"/>
      <c r="CW290" s="578"/>
      <c r="CX290" s="578"/>
      <c r="CY290" s="578"/>
      <c r="CZ290" s="578"/>
      <c r="DA290" s="578"/>
      <c r="DB290" s="578"/>
      <c r="DC290" s="578"/>
    </row>
    <row r="291" ht="23.25" customHeight="1">
      <c r="A291" s="447"/>
      <c r="B291" s="577"/>
      <c r="C291" s="578"/>
      <c r="D291" s="555"/>
      <c r="E291" s="555"/>
      <c r="F291" s="578"/>
      <c r="G291" s="578"/>
      <c r="H291" s="578"/>
      <c r="I291" s="578"/>
      <c r="J291" s="578"/>
      <c r="K291" s="578"/>
      <c r="L291" s="578"/>
      <c r="M291" s="578"/>
      <c r="N291" s="577"/>
      <c r="O291" s="577"/>
      <c r="P291" s="577"/>
      <c r="Q291" s="577"/>
      <c r="R291" s="577"/>
      <c r="S291" s="577"/>
      <c r="T291" s="577"/>
      <c r="U291" s="577"/>
      <c r="V291" s="577"/>
      <c r="W291" s="577"/>
      <c r="X291" s="577"/>
      <c r="Y291" s="577"/>
      <c r="Z291" s="577"/>
      <c r="AA291" s="577"/>
      <c r="AB291" s="577"/>
      <c r="AC291" s="577"/>
      <c r="AD291" s="577"/>
      <c r="AE291" s="577"/>
      <c r="AF291" s="577"/>
      <c r="AG291" s="577"/>
      <c r="AH291" s="577"/>
      <c r="AI291" s="577"/>
      <c r="AJ291" s="577"/>
      <c r="AK291" s="577"/>
      <c r="AL291" s="577"/>
      <c r="AM291" s="577"/>
      <c r="AN291" s="577"/>
      <c r="AO291" s="577"/>
      <c r="AP291" s="577"/>
      <c r="AQ291" s="577"/>
      <c r="AR291" s="577"/>
      <c r="AS291" s="577"/>
      <c r="AT291" s="577"/>
      <c r="AU291" s="577"/>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8"/>
      <c r="CP291" s="578"/>
      <c r="CQ291" s="578"/>
      <c r="CR291" s="578"/>
      <c r="CS291" s="578"/>
      <c r="CT291" s="578"/>
      <c r="CU291" s="578"/>
      <c r="CV291" s="578"/>
      <c r="CW291" s="578"/>
      <c r="CX291" s="578"/>
      <c r="CY291" s="578"/>
      <c r="CZ291" s="578"/>
      <c r="DA291" s="578"/>
      <c r="DB291" s="578"/>
      <c r="DC291" s="578"/>
    </row>
    <row r="292" ht="23.25" customHeight="1">
      <c r="A292" s="447"/>
      <c r="B292" s="577"/>
      <c r="C292" s="578"/>
      <c r="D292" s="555"/>
      <c r="E292" s="555"/>
      <c r="F292" s="578"/>
      <c r="G292" s="578"/>
      <c r="H292" s="578"/>
      <c r="I292" s="578"/>
      <c r="J292" s="578"/>
      <c r="K292" s="578"/>
      <c r="L292" s="578"/>
      <c r="M292" s="578"/>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8"/>
      <c r="CP292" s="578"/>
      <c r="CQ292" s="578"/>
      <c r="CR292" s="578"/>
      <c r="CS292" s="578"/>
      <c r="CT292" s="578"/>
      <c r="CU292" s="578"/>
      <c r="CV292" s="578"/>
      <c r="CW292" s="578"/>
      <c r="CX292" s="578"/>
      <c r="CY292" s="578"/>
      <c r="CZ292" s="578"/>
      <c r="DA292" s="578"/>
      <c r="DB292" s="578"/>
      <c r="DC292" s="578"/>
    </row>
    <row r="293" ht="23.25" customHeight="1">
      <c r="A293" s="447"/>
      <c r="B293" s="577"/>
      <c r="C293" s="578"/>
      <c r="D293" s="555"/>
      <c r="E293" s="555"/>
      <c r="F293" s="578"/>
      <c r="G293" s="578"/>
      <c r="H293" s="578"/>
      <c r="I293" s="578"/>
      <c r="J293" s="578"/>
      <c r="K293" s="578"/>
      <c r="L293" s="578"/>
      <c r="M293" s="578"/>
      <c r="N293" s="577"/>
      <c r="O293" s="577"/>
      <c r="P293" s="577"/>
      <c r="Q293" s="577"/>
      <c r="R293" s="577"/>
      <c r="S293" s="577"/>
      <c r="T293" s="577"/>
      <c r="U293" s="577"/>
      <c r="V293" s="577"/>
      <c r="W293" s="577"/>
      <c r="X293" s="577"/>
      <c r="Y293" s="577"/>
      <c r="Z293" s="577"/>
      <c r="AA293" s="577"/>
      <c r="AB293" s="577"/>
      <c r="AC293" s="577"/>
      <c r="AD293" s="577"/>
      <c r="AE293" s="577"/>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8"/>
      <c r="CP293" s="578"/>
      <c r="CQ293" s="578"/>
      <c r="CR293" s="578"/>
      <c r="CS293" s="578"/>
      <c r="CT293" s="578"/>
      <c r="CU293" s="578"/>
      <c r="CV293" s="578"/>
      <c r="CW293" s="578"/>
      <c r="CX293" s="578"/>
      <c r="CY293" s="578"/>
      <c r="CZ293" s="578"/>
      <c r="DA293" s="578"/>
      <c r="DB293" s="578"/>
      <c r="DC293" s="578"/>
    </row>
    <row r="294" ht="23.25" customHeight="1">
      <c r="A294" s="447"/>
      <c r="B294" s="577"/>
      <c r="C294" s="578"/>
      <c r="D294" s="555"/>
      <c r="E294" s="555"/>
      <c r="F294" s="578"/>
      <c r="G294" s="578"/>
      <c r="H294" s="578"/>
      <c r="I294" s="578"/>
      <c r="J294" s="578"/>
      <c r="K294" s="578"/>
      <c r="L294" s="578"/>
      <c r="M294" s="578"/>
      <c r="N294" s="577"/>
      <c r="O294" s="577"/>
      <c r="P294" s="577"/>
      <c r="Q294" s="577"/>
      <c r="R294" s="577"/>
      <c r="S294" s="577"/>
      <c r="T294" s="577"/>
      <c r="U294" s="577"/>
      <c r="V294" s="577"/>
      <c r="W294" s="577"/>
      <c r="X294" s="577"/>
      <c r="Y294" s="577"/>
      <c r="Z294" s="577"/>
      <c r="AA294" s="577"/>
      <c r="AB294" s="577"/>
      <c r="AC294" s="577"/>
      <c r="AD294" s="577"/>
      <c r="AE294" s="577"/>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8"/>
      <c r="CP294" s="578"/>
      <c r="CQ294" s="578"/>
      <c r="CR294" s="578"/>
      <c r="CS294" s="578"/>
      <c r="CT294" s="578"/>
      <c r="CU294" s="578"/>
      <c r="CV294" s="578"/>
      <c r="CW294" s="578"/>
      <c r="CX294" s="578"/>
      <c r="CY294" s="578"/>
      <c r="CZ294" s="578"/>
      <c r="DA294" s="578"/>
      <c r="DB294" s="578"/>
      <c r="DC294" s="578"/>
    </row>
    <row r="295" ht="23.25" customHeight="1">
      <c r="A295" s="447"/>
      <c r="B295" s="577"/>
      <c r="C295" s="578"/>
      <c r="D295" s="555"/>
      <c r="E295" s="555"/>
      <c r="F295" s="578"/>
      <c r="G295" s="578"/>
      <c r="H295" s="578"/>
      <c r="I295" s="578"/>
      <c r="J295" s="578"/>
      <c r="K295" s="578"/>
      <c r="L295" s="578"/>
      <c r="M295" s="578"/>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8"/>
      <c r="CP295" s="578"/>
      <c r="CQ295" s="578"/>
      <c r="CR295" s="578"/>
      <c r="CS295" s="578"/>
      <c r="CT295" s="578"/>
      <c r="CU295" s="578"/>
      <c r="CV295" s="578"/>
      <c r="CW295" s="578"/>
      <c r="CX295" s="578"/>
      <c r="CY295" s="578"/>
      <c r="CZ295" s="578"/>
      <c r="DA295" s="578"/>
      <c r="DB295" s="578"/>
      <c r="DC295" s="578"/>
    </row>
    <row r="296" ht="23.25" customHeight="1">
      <c r="A296" s="447"/>
      <c r="B296" s="577"/>
      <c r="C296" s="578"/>
      <c r="D296" s="555"/>
      <c r="E296" s="555"/>
      <c r="F296" s="578"/>
      <c r="G296" s="578"/>
      <c r="H296" s="578"/>
      <c r="I296" s="578"/>
      <c r="J296" s="578"/>
      <c r="K296" s="578"/>
      <c r="L296" s="578"/>
      <c r="M296" s="578"/>
      <c r="N296" s="577"/>
      <c r="O296" s="577"/>
      <c r="P296" s="577"/>
      <c r="Q296" s="577"/>
      <c r="R296" s="577"/>
      <c r="S296" s="577"/>
      <c r="T296" s="577"/>
      <c r="U296" s="577"/>
      <c r="V296" s="577"/>
      <c r="W296" s="577"/>
      <c r="X296" s="577"/>
      <c r="Y296" s="577"/>
      <c r="Z296" s="577"/>
      <c r="AA296" s="577"/>
      <c r="AB296" s="577"/>
      <c r="AC296" s="577"/>
      <c r="AD296" s="577"/>
      <c r="AE296" s="577"/>
      <c r="AF296" s="577"/>
      <c r="AG296" s="577"/>
      <c r="AH296" s="577"/>
      <c r="AI296" s="577"/>
      <c r="AJ296" s="577"/>
      <c r="AK296" s="577"/>
      <c r="AL296" s="577"/>
      <c r="AM296" s="577"/>
      <c r="AN296" s="577"/>
      <c r="AO296" s="577"/>
      <c r="AP296" s="577"/>
      <c r="AQ296" s="577"/>
      <c r="AR296" s="577"/>
      <c r="AS296" s="577"/>
      <c r="AT296" s="577"/>
      <c r="AU296" s="577"/>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8"/>
      <c r="CP296" s="578"/>
      <c r="CQ296" s="578"/>
      <c r="CR296" s="578"/>
      <c r="CS296" s="578"/>
      <c r="CT296" s="578"/>
      <c r="CU296" s="578"/>
      <c r="CV296" s="578"/>
      <c r="CW296" s="578"/>
      <c r="CX296" s="578"/>
      <c r="CY296" s="578"/>
      <c r="CZ296" s="578"/>
      <c r="DA296" s="578"/>
      <c r="DB296" s="578"/>
      <c r="DC296" s="578"/>
    </row>
    <row r="297" ht="23.25" customHeight="1">
      <c r="A297" s="447"/>
      <c r="B297" s="577"/>
      <c r="C297" s="578"/>
      <c r="D297" s="555"/>
      <c r="E297" s="555"/>
      <c r="F297" s="578"/>
      <c r="G297" s="578"/>
      <c r="H297" s="578"/>
      <c r="I297" s="578"/>
      <c r="J297" s="578"/>
      <c r="K297" s="578"/>
      <c r="L297" s="578"/>
      <c r="M297" s="578"/>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8"/>
      <c r="CP297" s="578"/>
      <c r="CQ297" s="578"/>
      <c r="CR297" s="578"/>
      <c r="CS297" s="578"/>
      <c r="CT297" s="578"/>
      <c r="CU297" s="578"/>
      <c r="CV297" s="578"/>
      <c r="CW297" s="578"/>
      <c r="CX297" s="578"/>
      <c r="CY297" s="578"/>
      <c r="CZ297" s="578"/>
      <c r="DA297" s="578"/>
      <c r="DB297" s="578"/>
      <c r="DC297" s="578"/>
    </row>
    <row r="298" ht="23.25" customHeight="1">
      <c r="A298" s="447"/>
      <c r="B298" s="577"/>
      <c r="C298" s="578"/>
      <c r="D298" s="555"/>
      <c r="E298" s="555"/>
      <c r="F298" s="578"/>
      <c r="G298" s="578"/>
      <c r="H298" s="578"/>
      <c r="I298" s="578"/>
      <c r="J298" s="578"/>
      <c r="K298" s="578"/>
      <c r="L298" s="578"/>
      <c r="M298" s="578"/>
      <c r="N298" s="577"/>
      <c r="O298" s="577"/>
      <c r="P298" s="577"/>
      <c r="Q298" s="577"/>
      <c r="R298" s="577"/>
      <c r="S298" s="577"/>
      <c r="T298" s="577"/>
      <c r="U298" s="577"/>
      <c r="V298" s="577"/>
      <c r="W298" s="577"/>
      <c r="X298" s="577"/>
      <c r="Y298" s="577"/>
      <c r="Z298" s="577"/>
      <c r="AA298" s="577"/>
      <c r="AB298" s="577"/>
      <c r="AC298" s="577"/>
      <c r="AD298" s="577"/>
      <c r="AE298" s="577"/>
      <c r="AF298" s="577"/>
      <c r="AG298" s="577"/>
      <c r="AH298" s="577"/>
      <c r="AI298" s="577"/>
      <c r="AJ298" s="577"/>
      <c r="AK298" s="577"/>
      <c r="AL298" s="577"/>
      <c r="AM298" s="577"/>
      <c r="AN298" s="577"/>
      <c r="AO298" s="577"/>
      <c r="AP298" s="577"/>
      <c r="AQ298" s="577"/>
      <c r="AR298" s="577"/>
      <c r="AS298" s="577"/>
      <c r="AT298" s="577"/>
      <c r="AU298" s="577"/>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8"/>
      <c r="CP298" s="578"/>
      <c r="CQ298" s="578"/>
      <c r="CR298" s="578"/>
      <c r="CS298" s="578"/>
      <c r="CT298" s="578"/>
      <c r="CU298" s="578"/>
      <c r="CV298" s="578"/>
      <c r="CW298" s="578"/>
      <c r="CX298" s="578"/>
      <c r="CY298" s="578"/>
      <c r="CZ298" s="578"/>
      <c r="DA298" s="578"/>
      <c r="DB298" s="578"/>
      <c r="DC298" s="578"/>
    </row>
    <row r="299" ht="23.25" customHeight="1">
      <c r="A299" s="447"/>
      <c r="B299" s="577"/>
      <c r="C299" s="578"/>
      <c r="D299" s="555"/>
      <c r="E299" s="555"/>
      <c r="F299" s="578"/>
      <c r="G299" s="578"/>
      <c r="H299" s="578"/>
      <c r="I299" s="578"/>
      <c r="J299" s="578"/>
      <c r="K299" s="578"/>
      <c r="L299" s="578"/>
      <c r="M299" s="578"/>
      <c r="N299" s="577"/>
      <c r="O299" s="577"/>
      <c r="P299" s="577"/>
      <c r="Q299" s="577"/>
      <c r="R299" s="577"/>
      <c r="S299" s="577"/>
      <c r="T299" s="577"/>
      <c r="U299" s="577"/>
      <c r="V299" s="577"/>
      <c r="W299" s="577"/>
      <c r="X299" s="577"/>
      <c r="Y299" s="577"/>
      <c r="Z299" s="577"/>
      <c r="AA299" s="577"/>
      <c r="AB299" s="577"/>
      <c r="AC299" s="577"/>
      <c r="AD299" s="577"/>
      <c r="AE299" s="577"/>
      <c r="AF299" s="577"/>
      <c r="AG299" s="577"/>
      <c r="AH299" s="577"/>
      <c r="AI299" s="577"/>
      <c r="AJ299" s="577"/>
      <c r="AK299" s="577"/>
      <c r="AL299" s="577"/>
      <c r="AM299" s="577"/>
      <c r="AN299" s="577"/>
      <c r="AO299" s="577"/>
      <c r="AP299" s="577"/>
      <c r="AQ299" s="577"/>
      <c r="AR299" s="577"/>
      <c r="AS299" s="577"/>
      <c r="AT299" s="577"/>
      <c r="AU299" s="577"/>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8"/>
      <c r="CP299" s="578"/>
      <c r="CQ299" s="578"/>
      <c r="CR299" s="578"/>
      <c r="CS299" s="578"/>
      <c r="CT299" s="578"/>
      <c r="CU299" s="578"/>
      <c r="CV299" s="578"/>
      <c r="CW299" s="578"/>
      <c r="CX299" s="578"/>
      <c r="CY299" s="578"/>
      <c r="CZ299" s="578"/>
      <c r="DA299" s="578"/>
      <c r="DB299" s="578"/>
      <c r="DC299" s="578"/>
    </row>
    <row r="300" ht="23.25" customHeight="1">
      <c r="A300" s="447"/>
      <c r="B300" s="577"/>
      <c r="C300" s="578"/>
      <c r="D300" s="555"/>
      <c r="E300" s="555"/>
      <c r="F300" s="578"/>
      <c r="G300" s="578"/>
      <c r="H300" s="578"/>
      <c r="I300" s="578"/>
      <c r="J300" s="578"/>
      <c r="K300" s="578"/>
      <c r="L300" s="578"/>
      <c r="M300" s="578"/>
      <c r="N300" s="577"/>
      <c r="O300" s="577"/>
      <c r="P300" s="577"/>
      <c r="Q300" s="577"/>
      <c r="R300" s="577"/>
      <c r="S300" s="577"/>
      <c r="T300" s="577"/>
      <c r="U300" s="577"/>
      <c r="V300" s="577"/>
      <c r="W300" s="577"/>
      <c r="X300" s="577"/>
      <c r="Y300" s="577"/>
      <c r="Z300" s="577"/>
      <c r="AA300" s="577"/>
      <c r="AB300" s="577"/>
      <c r="AC300" s="577"/>
      <c r="AD300" s="577"/>
      <c r="AE300" s="577"/>
      <c r="AF300" s="577"/>
      <c r="AG300" s="577"/>
      <c r="AH300" s="577"/>
      <c r="AI300" s="577"/>
      <c r="AJ300" s="577"/>
      <c r="AK300" s="577"/>
      <c r="AL300" s="577"/>
      <c r="AM300" s="577"/>
      <c r="AN300" s="577"/>
      <c r="AO300" s="577"/>
      <c r="AP300" s="577"/>
      <c r="AQ300" s="577"/>
      <c r="AR300" s="577"/>
      <c r="AS300" s="577"/>
      <c r="AT300" s="577"/>
      <c r="AU300" s="577"/>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8"/>
      <c r="CP300" s="578"/>
      <c r="CQ300" s="578"/>
      <c r="CR300" s="578"/>
      <c r="CS300" s="578"/>
      <c r="CT300" s="578"/>
      <c r="CU300" s="578"/>
      <c r="CV300" s="578"/>
      <c r="CW300" s="578"/>
      <c r="CX300" s="578"/>
      <c r="CY300" s="578"/>
      <c r="CZ300" s="578"/>
      <c r="DA300" s="578"/>
      <c r="DB300" s="578"/>
      <c r="DC300" s="578"/>
    </row>
    <row r="301" ht="23.25" customHeight="1">
      <c r="A301" s="447"/>
      <c r="B301" s="577"/>
      <c r="C301" s="578"/>
      <c r="D301" s="555"/>
      <c r="E301" s="555"/>
      <c r="F301" s="578"/>
      <c r="G301" s="578"/>
      <c r="H301" s="578"/>
      <c r="I301" s="578"/>
      <c r="J301" s="578"/>
      <c r="K301" s="578"/>
      <c r="L301" s="578"/>
      <c r="M301" s="578"/>
      <c r="N301" s="577"/>
      <c r="O301" s="577"/>
      <c r="P301" s="577"/>
      <c r="Q301" s="577"/>
      <c r="R301" s="577"/>
      <c r="S301" s="577"/>
      <c r="T301" s="577"/>
      <c r="U301" s="577"/>
      <c r="V301" s="577"/>
      <c r="W301" s="577"/>
      <c r="X301" s="577"/>
      <c r="Y301" s="577"/>
      <c r="Z301" s="577"/>
      <c r="AA301" s="577"/>
      <c r="AB301" s="577"/>
      <c r="AC301" s="577"/>
      <c r="AD301" s="577"/>
      <c r="AE301" s="577"/>
      <c r="AF301" s="577"/>
      <c r="AG301" s="577"/>
      <c r="AH301" s="577"/>
      <c r="AI301" s="577"/>
      <c r="AJ301" s="577"/>
      <c r="AK301" s="577"/>
      <c r="AL301" s="577"/>
      <c r="AM301" s="577"/>
      <c r="AN301" s="577"/>
      <c r="AO301" s="577"/>
      <c r="AP301" s="577"/>
      <c r="AQ301" s="577"/>
      <c r="AR301" s="577"/>
      <c r="AS301" s="577"/>
      <c r="AT301" s="577"/>
      <c r="AU301" s="577"/>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8"/>
      <c r="CP301" s="578"/>
      <c r="CQ301" s="578"/>
      <c r="CR301" s="578"/>
      <c r="CS301" s="578"/>
      <c r="CT301" s="578"/>
      <c r="CU301" s="578"/>
      <c r="CV301" s="578"/>
      <c r="CW301" s="578"/>
      <c r="CX301" s="578"/>
      <c r="CY301" s="578"/>
      <c r="CZ301" s="578"/>
      <c r="DA301" s="578"/>
      <c r="DB301" s="578"/>
      <c r="DC301" s="578"/>
    </row>
    <row r="302" ht="23.25" customHeight="1">
      <c r="A302" s="447"/>
      <c r="B302" s="577"/>
      <c r="C302" s="578"/>
      <c r="D302" s="555"/>
      <c r="E302" s="555"/>
      <c r="F302" s="578"/>
      <c r="G302" s="578"/>
      <c r="H302" s="578"/>
      <c r="I302" s="578"/>
      <c r="J302" s="578"/>
      <c r="K302" s="578"/>
      <c r="L302" s="578"/>
      <c r="M302" s="578"/>
      <c r="N302" s="577"/>
      <c r="O302" s="577"/>
      <c r="P302" s="577"/>
      <c r="Q302" s="577"/>
      <c r="R302" s="577"/>
      <c r="S302" s="577"/>
      <c r="T302" s="577"/>
      <c r="U302" s="577"/>
      <c r="V302" s="577"/>
      <c r="W302" s="577"/>
      <c r="X302" s="577"/>
      <c r="Y302" s="577"/>
      <c r="Z302" s="577"/>
      <c r="AA302" s="577"/>
      <c r="AB302" s="577"/>
      <c r="AC302" s="577"/>
      <c r="AD302" s="577"/>
      <c r="AE302" s="577"/>
      <c r="AF302" s="577"/>
      <c r="AG302" s="577"/>
      <c r="AH302" s="577"/>
      <c r="AI302" s="577"/>
      <c r="AJ302" s="577"/>
      <c r="AK302" s="577"/>
      <c r="AL302" s="577"/>
      <c r="AM302" s="577"/>
      <c r="AN302" s="577"/>
      <c r="AO302" s="577"/>
      <c r="AP302" s="577"/>
      <c r="AQ302" s="577"/>
      <c r="AR302" s="577"/>
      <c r="AS302" s="577"/>
      <c r="AT302" s="577"/>
      <c r="AU302" s="577"/>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8"/>
      <c r="CP302" s="578"/>
      <c r="CQ302" s="578"/>
      <c r="CR302" s="578"/>
      <c r="CS302" s="578"/>
      <c r="CT302" s="578"/>
      <c r="CU302" s="578"/>
      <c r="CV302" s="578"/>
      <c r="CW302" s="578"/>
      <c r="CX302" s="578"/>
      <c r="CY302" s="578"/>
      <c r="CZ302" s="578"/>
      <c r="DA302" s="578"/>
      <c r="DB302" s="578"/>
      <c r="DC302" s="578"/>
    </row>
    <row r="303" ht="23.25" customHeight="1">
      <c r="A303" s="447"/>
      <c r="B303" s="577"/>
      <c r="C303" s="578"/>
      <c r="D303" s="555"/>
      <c r="E303" s="555"/>
      <c r="F303" s="578"/>
      <c r="G303" s="578"/>
      <c r="H303" s="578"/>
      <c r="I303" s="578"/>
      <c r="J303" s="578"/>
      <c r="K303" s="578"/>
      <c r="L303" s="578"/>
      <c r="M303" s="578"/>
      <c r="N303" s="577"/>
      <c r="O303" s="577"/>
      <c r="P303" s="577"/>
      <c r="Q303" s="577"/>
      <c r="R303" s="577"/>
      <c r="S303" s="577"/>
      <c r="T303" s="577"/>
      <c r="U303" s="577"/>
      <c r="V303" s="577"/>
      <c r="W303" s="577"/>
      <c r="X303" s="577"/>
      <c r="Y303" s="577"/>
      <c r="Z303" s="577"/>
      <c r="AA303" s="577"/>
      <c r="AB303" s="577"/>
      <c r="AC303" s="577"/>
      <c r="AD303" s="577"/>
      <c r="AE303" s="577"/>
      <c r="AF303" s="577"/>
      <c r="AG303" s="577"/>
      <c r="AH303" s="577"/>
      <c r="AI303" s="577"/>
      <c r="AJ303" s="577"/>
      <c r="AK303" s="577"/>
      <c r="AL303" s="577"/>
      <c r="AM303" s="577"/>
      <c r="AN303" s="577"/>
      <c r="AO303" s="577"/>
      <c r="AP303" s="577"/>
      <c r="AQ303" s="577"/>
      <c r="AR303" s="577"/>
      <c r="AS303" s="577"/>
      <c r="AT303" s="577"/>
      <c r="AU303" s="577"/>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8"/>
      <c r="CP303" s="578"/>
      <c r="CQ303" s="578"/>
      <c r="CR303" s="578"/>
      <c r="CS303" s="578"/>
      <c r="CT303" s="578"/>
      <c r="CU303" s="578"/>
      <c r="CV303" s="578"/>
      <c r="CW303" s="578"/>
      <c r="CX303" s="578"/>
      <c r="CY303" s="578"/>
      <c r="CZ303" s="578"/>
      <c r="DA303" s="578"/>
      <c r="DB303" s="578"/>
      <c r="DC303" s="578"/>
    </row>
    <row r="304" ht="23.25" customHeight="1">
      <c r="A304" s="447"/>
      <c r="B304" s="577"/>
      <c r="C304" s="578"/>
      <c r="D304" s="555"/>
      <c r="E304" s="555"/>
      <c r="F304" s="578"/>
      <c r="G304" s="578"/>
      <c r="H304" s="578"/>
      <c r="I304" s="578"/>
      <c r="J304" s="578"/>
      <c r="K304" s="578"/>
      <c r="L304" s="578"/>
      <c r="M304" s="578"/>
      <c r="N304" s="577"/>
      <c r="O304" s="577"/>
      <c r="P304" s="577"/>
      <c r="Q304" s="577"/>
      <c r="R304" s="577"/>
      <c r="S304" s="577"/>
      <c r="T304" s="577"/>
      <c r="U304" s="577"/>
      <c r="V304" s="577"/>
      <c r="W304" s="577"/>
      <c r="X304" s="577"/>
      <c r="Y304" s="577"/>
      <c r="Z304" s="577"/>
      <c r="AA304" s="577"/>
      <c r="AB304" s="577"/>
      <c r="AC304" s="577"/>
      <c r="AD304" s="577"/>
      <c r="AE304" s="577"/>
      <c r="AF304" s="577"/>
      <c r="AG304" s="577"/>
      <c r="AH304" s="577"/>
      <c r="AI304" s="577"/>
      <c r="AJ304" s="577"/>
      <c r="AK304" s="577"/>
      <c r="AL304" s="577"/>
      <c r="AM304" s="577"/>
      <c r="AN304" s="577"/>
      <c r="AO304" s="577"/>
      <c r="AP304" s="577"/>
      <c r="AQ304" s="577"/>
      <c r="AR304" s="577"/>
      <c r="AS304" s="577"/>
      <c r="AT304" s="577"/>
      <c r="AU304" s="577"/>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8"/>
      <c r="CP304" s="578"/>
      <c r="CQ304" s="578"/>
      <c r="CR304" s="578"/>
      <c r="CS304" s="578"/>
      <c r="CT304" s="578"/>
      <c r="CU304" s="578"/>
      <c r="CV304" s="578"/>
      <c r="CW304" s="578"/>
      <c r="CX304" s="578"/>
      <c r="CY304" s="578"/>
      <c r="CZ304" s="578"/>
      <c r="DA304" s="578"/>
      <c r="DB304" s="578"/>
      <c r="DC304" s="578"/>
    </row>
    <row r="305" ht="23.25" customHeight="1">
      <c r="A305" s="447"/>
      <c r="B305" s="577"/>
      <c r="C305" s="578"/>
      <c r="D305" s="555"/>
      <c r="E305" s="555"/>
      <c r="F305" s="578"/>
      <c r="G305" s="578"/>
      <c r="H305" s="578"/>
      <c r="I305" s="578"/>
      <c r="J305" s="578"/>
      <c r="K305" s="578"/>
      <c r="L305" s="578"/>
      <c r="M305" s="578"/>
      <c r="N305" s="577"/>
      <c r="O305" s="577"/>
      <c r="P305" s="577"/>
      <c r="Q305" s="577"/>
      <c r="R305" s="577"/>
      <c r="S305" s="577"/>
      <c r="T305" s="577"/>
      <c r="U305" s="577"/>
      <c r="V305" s="577"/>
      <c r="W305" s="577"/>
      <c r="X305" s="577"/>
      <c r="Y305" s="577"/>
      <c r="Z305" s="577"/>
      <c r="AA305" s="577"/>
      <c r="AB305" s="577"/>
      <c r="AC305" s="577"/>
      <c r="AD305" s="577"/>
      <c r="AE305" s="577"/>
      <c r="AF305" s="577"/>
      <c r="AG305" s="577"/>
      <c r="AH305" s="577"/>
      <c r="AI305" s="577"/>
      <c r="AJ305" s="577"/>
      <c r="AK305" s="577"/>
      <c r="AL305" s="577"/>
      <c r="AM305" s="577"/>
      <c r="AN305" s="577"/>
      <c r="AO305" s="577"/>
      <c r="AP305" s="577"/>
      <c r="AQ305" s="577"/>
      <c r="AR305" s="577"/>
      <c r="AS305" s="577"/>
      <c r="AT305" s="577"/>
      <c r="AU305" s="577"/>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8"/>
      <c r="CP305" s="578"/>
      <c r="CQ305" s="578"/>
      <c r="CR305" s="578"/>
      <c r="CS305" s="578"/>
      <c r="CT305" s="578"/>
      <c r="CU305" s="578"/>
      <c r="CV305" s="578"/>
      <c r="CW305" s="578"/>
      <c r="CX305" s="578"/>
      <c r="CY305" s="578"/>
      <c r="CZ305" s="578"/>
      <c r="DA305" s="578"/>
      <c r="DB305" s="578"/>
      <c r="DC305" s="578"/>
    </row>
    <row r="306" ht="23.25" customHeight="1">
      <c r="A306" s="447"/>
      <c r="B306" s="577"/>
      <c r="C306" s="578"/>
      <c r="D306" s="555"/>
      <c r="E306" s="555"/>
      <c r="F306" s="578"/>
      <c r="G306" s="578"/>
      <c r="H306" s="578"/>
      <c r="I306" s="578"/>
      <c r="J306" s="578"/>
      <c r="K306" s="578"/>
      <c r="L306" s="578"/>
      <c r="M306" s="578"/>
      <c r="N306" s="577"/>
      <c r="O306" s="577"/>
      <c r="P306" s="577"/>
      <c r="Q306" s="577"/>
      <c r="R306" s="577"/>
      <c r="S306" s="577"/>
      <c r="T306" s="577"/>
      <c r="U306" s="577"/>
      <c r="V306" s="577"/>
      <c r="W306" s="577"/>
      <c r="X306" s="577"/>
      <c r="Y306" s="577"/>
      <c r="Z306" s="577"/>
      <c r="AA306" s="577"/>
      <c r="AB306" s="577"/>
      <c r="AC306" s="577"/>
      <c r="AD306" s="577"/>
      <c r="AE306" s="577"/>
      <c r="AF306" s="577"/>
      <c r="AG306" s="577"/>
      <c r="AH306" s="577"/>
      <c r="AI306" s="577"/>
      <c r="AJ306" s="577"/>
      <c r="AK306" s="577"/>
      <c r="AL306" s="577"/>
      <c r="AM306" s="577"/>
      <c r="AN306" s="577"/>
      <c r="AO306" s="577"/>
      <c r="AP306" s="577"/>
      <c r="AQ306" s="577"/>
      <c r="AR306" s="577"/>
      <c r="AS306" s="577"/>
      <c r="AT306" s="577"/>
      <c r="AU306" s="577"/>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8"/>
      <c r="CP306" s="578"/>
      <c r="CQ306" s="578"/>
      <c r="CR306" s="578"/>
      <c r="CS306" s="578"/>
      <c r="CT306" s="578"/>
      <c r="CU306" s="578"/>
      <c r="CV306" s="578"/>
      <c r="CW306" s="578"/>
      <c r="CX306" s="578"/>
      <c r="CY306" s="578"/>
      <c r="CZ306" s="578"/>
      <c r="DA306" s="578"/>
      <c r="DB306" s="578"/>
      <c r="DC306" s="578"/>
    </row>
    <row r="307" ht="23.25" customHeight="1">
      <c r="A307" s="447"/>
      <c r="B307" s="577"/>
      <c r="C307" s="578"/>
      <c r="D307" s="555"/>
      <c r="E307" s="555"/>
      <c r="F307" s="578"/>
      <c r="G307" s="578"/>
      <c r="H307" s="578"/>
      <c r="I307" s="578"/>
      <c r="J307" s="578"/>
      <c r="K307" s="578"/>
      <c r="L307" s="578"/>
      <c r="M307" s="578"/>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8"/>
      <c r="CP307" s="578"/>
      <c r="CQ307" s="578"/>
      <c r="CR307" s="578"/>
      <c r="CS307" s="578"/>
      <c r="CT307" s="578"/>
      <c r="CU307" s="578"/>
      <c r="CV307" s="578"/>
      <c r="CW307" s="578"/>
      <c r="CX307" s="578"/>
      <c r="CY307" s="578"/>
      <c r="CZ307" s="578"/>
      <c r="DA307" s="578"/>
      <c r="DB307" s="578"/>
      <c r="DC307" s="578"/>
    </row>
    <row r="308" ht="23.25" customHeight="1">
      <c r="A308" s="447"/>
      <c r="B308" s="577"/>
      <c r="C308" s="578"/>
      <c r="D308" s="555"/>
      <c r="E308" s="555"/>
      <c r="F308" s="578"/>
      <c r="G308" s="578"/>
      <c r="H308" s="578"/>
      <c r="I308" s="578"/>
      <c r="J308" s="578"/>
      <c r="K308" s="578"/>
      <c r="L308" s="578"/>
      <c r="M308" s="578"/>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7"/>
      <c r="AO308" s="577"/>
      <c r="AP308" s="577"/>
      <c r="AQ308" s="577"/>
      <c r="AR308" s="577"/>
      <c r="AS308" s="577"/>
      <c r="AT308" s="577"/>
      <c r="AU308" s="577"/>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8"/>
      <c r="CP308" s="578"/>
      <c r="CQ308" s="578"/>
      <c r="CR308" s="578"/>
      <c r="CS308" s="578"/>
      <c r="CT308" s="578"/>
      <c r="CU308" s="578"/>
      <c r="CV308" s="578"/>
      <c r="CW308" s="578"/>
      <c r="CX308" s="578"/>
      <c r="CY308" s="578"/>
      <c r="CZ308" s="578"/>
      <c r="DA308" s="578"/>
      <c r="DB308" s="578"/>
      <c r="DC308" s="578"/>
    </row>
    <row r="309" ht="23.25" customHeight="1">
      <c r="A309" s="447"/>
      <c r="B309" s="577"/>
      <c r="C309" s="578"/>
      <c r="D309" s="555"/>
      <c r="E309" s="555"/>
      <c r="F309" s="578"/>
      <c r="G309" s="578"/>
      <c r="H309" s="578"/>
      <c r="I309" s="578"/>
      <c r="J309" s="578"/>
      <c r="K309" s="578"/>
      <c r="L309" s="578"/>
      <c r="M309" s="578"/>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8"/>
      <c r="CP309" s="578"/>
      <c r="CQ309" s="578"/>
      <c r="CR309" s="578"/>
      <c r="CS309" s="578"/>
      <c r="CT309" s="578"/>
      <c r="CU309" s="578"/>
      <c r="CV309" s="578"/>
      <c r="CW309" s="578"/>
      <c r="CX309" s="578"/>
      <c r="CY309" s="578"/>
      <c r="CZ309" s="578"/>
      <c r="DA309" s="578"/>
      <c r="DB309" s="578"/>
      <c r="DC309" s="578"/>
    </row>
    <row r="310" ht="23.25" customHeight="1">
      <c r="A310" s="447"/>
      <c r="B310" s="577"/>
      <c r="C310" s="578"/>
      <c r="D310" s="555"/>
      <c r="E310" s="555"/>
      <c r="F310" s="578"/>
      <c r="G310" s="578"/>
      <c r="H310" s="578"/>
      <c r="I310" s="578"/>
      <c r="J310" s="578"/>
      <c r="K310" s="578"/>
      <c r="L310" s="578"/>
      <c r="M310" s="578"/>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8"/>
      <c r="CP310" s="578"/>
      <c r="CQ310" s="578"/>
      <c r="CR310" s="578"/>
      <c r="CS310" s="578"/>
      <c r="CT310" s="578"/>
      <c r="CU310" s="578"/>
      <c r="CV310" s="578"/>
      <c r="CW310" s="578"/>
      <c r="CX310" s="578"/>
      <c r="CY310" s="578"/>
      <c r="CZ310" s="578"/>
      <c r="DA310" s="578"/>
      <c r="DB310" s="578"/>
      <c r="DC310" s="578"/>
    </row>
    <row r="311" ht="23.25" customHeight="1">
      <c r="A311" s="447"/>
      <c r="B311" s="577"/>
      <c r="C311" s="578"/>
      <c r="D311" s="555"/>
      <c r="E311" s="555"/>
      <c r="F311" s="578"/>
      <c r="G311" s="578"/>
      <c r="H311" s="578"/>
      <c r="I311" s="578"/>
      <c r="J311" s="578"/>
      <c r="K311" s="578"/>
      <c r="L311" s="578"/>
      <c r="M311" s="578"/>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8"/>
      <c r="CP311" s="578"/>
      <c r="CQ311" s="578"/>
      <c r="CR311" s="578"/>
      <c r="CS311" s="578"/>
      <c r="CT311" s="578"/>
      <c r="CU311" s="578"/>
      <c r="CV311" s="578"/>
      <c r="CW311" s="578"/>
      <c r="CX311" s="578"/>
      <c r="CY311" s="578"/>
      <c r="CZ311" s="578"/>
      <c r="DA311" s="578"/>
      <c r="DB311" s="578"/>
      <c r="DC311" s="578"/>
    </row>
    <row r="312" ht="23.25" customHeight="1">
      <c r="A312" s="447"/>
      <c r="B312" s="577"/>
      <c r="C312" s="578"/>
      <c r="D312" s="555"/>
      <c r="E312" s="555"/>
      <c r="F312" s="578"/>
      <c r="G312" s="578"/>
      <c r="H312" s="578"/>
      <c r="I312" s="578"/>
      <c r="J312" s="578"/>
      <c r="K312" s="578"/>
      <c r="L312" s="578"/>
      <c r="M312" s="578"/>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7"/>
      <c r="AO312" s="577"/>
      <c r="AP312" s="577"/>
      <c r="AQ312" s="577"/>
      <c r="AR312" s="577"/>
      <c r="AS312" s="577"/>
      <c r="AT312" s="577"/>
      <c r="AU312" s="577"/>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8"/>
      <c r="CP312" s="578"/>
      <c r="CQ312" s="578"/>
      <c r="CR312" s="578"/>
      <c r="CS312" s="578"/>
      <c r="CT312" s="578"/>
      <c r="CU312" s="578"/>
      <c r="CV312" s="578"/>
      <c r="CW312" s="578"/>
      <c r="CX312" s="578"/>
      <c r="CY312" s="578"/>
      <c r="CZ312" s="578"/>
      <c r="DA312" s="578"/>
      <c r="DB312" s="578"/>
      <c r="DC312" s="578"/>
    </row>
    <row r="313" ht="23.25" customHeight="1">
      <c r="A313" s="447"/>
      <c r="B313" s="577"/>
      <c r="C313" s="578"/>
      <c r="D313" s="555"/>
      <c r="E313" s="555"/>
      <c r="F313" s="578"/>
      <c r="G313" s="578"/>
      <c r="H313" s="578"/>
      <c r="I313" s="578"/>
      <c r="J313" s="578"/>
      <c r="K313" s="578"/>
      <c r="L313" s="578"/>
      <c r="M313" s="578"/>
      <c r="N313" s="577"/>
      <c r="O313" s="577"/>
      <c r="P313" s="577"/>
      <c r="Q313" s="577"/>
      <c r="R313" s="577"/>
      <c r="S313" s="577"/>
      <c r="T313" s="577"/>
      <c r="U313" s="577"/>
      <c r="V313" s="577"/>
      <c r="W313" s="577"/>
      <c r="X313" s="577"/>
      <c r="Y313" s="577"/>
      <c r="Z313" s="577"/>
      <c r="AA313" s="577"/>
      <c r="AB313" s="577"/>
      <c r="AC313" s="577"/>
      <c r="AD313" s="577"/>
      <c r="AE313" s="577"/>
      <c r="AF313" s="577"/>
      <c r="AG313" s="577"/>
      <c r="AH313" s="577"/>
      <c r="AI313" s="577"/>
      <c r="AJ313" s="577"/>
      <c r="AK313" s="577"/>
      <c r="AL313" s="577"/>
      <c r="AM313" s="577"/>
      <c r="AN313" s="577"/>
      <c r="AO313" s="577"/>
      <c r="AP313" s="577"/>
      <c r="AQ313" s="577"/>
      <c r="AR313" s="577"/>
      <c r="AS313" s="577"/>
      <c r="AT313" s="577"/>
      <c r="AU313" s="577"/>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8"/>
      <c r="CP313" s="578"/>
      <c r="CQ313" s="578"/>
      <c r="CR313" s="578"/>
      <c r="CS313" s="578"/>
      <c r="CT313" s="578"/>
      <c r="CU313" s="578"/>
      <c r="CV313" s="578"/>
      <c r="CW313" s="578"/>
      <c r="CX313" s="578"/>
      <c r="CY313" s="578"/>
      <c r="CZ313" s="578"/>
      <c r="DA313" s="578"/>
      <c r="DB313" s="578"/>
      <c r="DC313" s="578"/>
    </row>
    <row r="314" ht="23.25" customHeight="1">
      <c r="A314" s="447"/>
      <c r="B314" s="577"/>
      <c r="C314" s="578"/>
      <c r="D314" s="555"/>
      <c r="E314" s="555"/>
      <c r="F314" s="578"/>
      <c r="G314" s="578"/>
      <c r="H314" s="578"/>
      <c r="I314" s="578"/>
      <c r="J314" s="578"/>
      <c r="K314" s="578"/>
      <c r="L314" s="578"/>
      <c r="M314" s="578"/>
      <c r="N314" s="577"/>
      <c r="O314" s="577"/>
      <c r="P314" s="577"/>
      <c r="Q314" s="577"/>
      <c r="R314" s="577"/>
      <c r="S314" s="577"/>
      <c r="T314" s="577"/>
      <c r="U314" s="577"/>
      <c r="V314" s="577"/>
      <c r="W314" s="577"/>
      <c r="X314" s="577"/>
      <c r="Y314" s="577"/>
      <c r="Z314" s="577"/>
      <c r="AA314" s="577"/>
      <c r="AB314" s="577"/>
      <c r="AC314" s="577"/>
      <c r="AD314" s="577"/>
      <c r="AE314" s="577"/>
      <c r="AF314" s="577"/>
      <c r="AG314" s="577"/>
      <c r="AH314" s="577"/>
      <c r="AI314" s="577"/>
      <c r="AJ314" s="577"/>
      <c r="AK314" s="577"/>
      <c r="AL314" s="577"/>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8"/>
      <c r="CP314" s="578"/>
      <c r="CQ314" s="578"/>
      <c r="CR314" s="578"/>
      <c r="CS314" s="578"/>
      <c r="CT314" s="578"/>
      <c r="CU314" s="578"/>
      <c r="CV314" s="578"/>
      <c r="CW314" s="578"/>
      <c r="CX314" s="578"/>
      <c r="CY314" s="578"/>
      <c r="CZ314" s="578"/>
      <c r="DA314" s="578"/>
      <c r="DB314" s="578"/>
      <c r="DC314" s="578"/>
    </row>
    <row r="315" ht="23.25" customHeight="1">
      <c r="A315" s="447"/>
      <c r="B315" s="577"/>
      <c r="C315" s="578"/>
      <c r="D315" s="555"/>
      <c r="E315" s="555"/>
      <c r="F315" s="578"/>
      <c r="G315" s="578"/>
      <c r="H315" s="578"/>
      <c r="I315" s="578"/>
      <c r="J315" s="578"/>
      <c r="K315" s="578"/>
      <c r="L315" s="578"/>
      <c r="M315" s="578"/>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8"/>
      <c r="CP315" s="578"/>
      <c r="CQ315" s="578"/>
      <c r="CR315" s="578"/>
      <c r="CS315" s="578"/>
      <c r="CT315" s="578"/>
      <c r="CU315" s="578"/>
      <c r="CV315" s="578"/>
      <c r="CW315" s="578"/>
      <c r="CX315" s="578"/>
      <c r="CY315" s="578"/>
      <c r="CZ315" s="578"/>
      <c r="DA315" s="578"/>
      <c r="DB315" s="578"/>
      <c r="DC315" s="578"/>
    </row>
    <row r="316" ht="23.25" customHeight="1">
      <c r="A316" s="447"/>
      <c r="B316" s="577"/>
      <c r="C316" s="578"/>
      <c r="D316" s="555"/>
      <c r="E316" s="555"/>
      <c r="F316" s="578"/>
      <c r="G316" s="578"/>
      <c r="H316" s="578"/>
      <c r="I316" s="578"/>
      <c r="J316" s="578"/>
      <c r="K316" s="578"/>
      <c r="L316" s="578"/>
      <c r="M316" s="578"/>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7"/>
      <c r="AO316" s="577"/>
      <c r="AP316" s="577"/>
      <c r="AQ316" s="577"/>
      <c r="AR316" s="577"/>
      <c r="AS316" s="577"/>
      <c r="AT316" s="577"/>
      <c r="AU316" s="577"/>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8"/>
      <c r="CP316" s="578"/>
      <c r="CQ316" s="578"/>
      <c r="CR316" s="578"/>
      <c r="CS316" s="578"/>
      <c r="CT316" s="578"/>
      <c r="CU316" s="578"/>
      <c r="CV316" s="578"/>
      <c r="CW316" s="578"/>
      <c r="CX316" s="578"/>
      <c r="CY316" s="578"/>
      <c r="CZ316" s="578"/>
      <c r="DA316" s="578"/>
      <c r="DB316" s="578"/>
      <c r="DC316" s="578"/>
    </row>
    <row r="317" ht="23.25" customHeight="1">
      <c r="A317" s="447"/>
      <c r="B317" s="577"/>
      <c r="C317" s="578"/>
      <c r="D317" s="555"/>
      <c r="E317" s="555"/>
      <c r="F317" s="578"/>
      <c r="G317" s="578"/>
      <c r="H317" s="578"/>
      <c r="I317" s="578"/>
      <c r="J317" s="578"/>
      <c r="K317" s="578"/>
      <c r="L317" s="578"/>
      <c r="M317" s="578"/>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7"/>
      <c r="AO317" s="577"/>
      <c r="AP317" s="577"/>
      <c r="AQ317" s="577"/>
      <c r="AR317" s="577"/>
      <c r="AS317" s="577"/>
      <c r="AT317" s="577"/>
      <c r="AU317" s="577"/>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8"/>
      <c r="CP317" s="578"/>
      <c r="CQ317" s="578"/>
      <c r="CR317" s="578"/>
      <c r="CS317" s="578"/>
      <c r="CT317" s="578"/>
      <c r="CU317" s="578"/>
      <c r="CV317" s="578"/>
      <c r="CW317" s="578"/>
      <c r="CX317" s="578"/>
      <c r="CY317" s="578"/>
      <c r="CZ317" s="578"/>
      <c r="DA317" s="578"/>
      <c r="DB317" s="578"/>
      <c r="DC317" s="578"/>
    </row>
    <row r="318" ht="23.25" customHeight="1">
      <c r="A318" s="447"/>
      <c r="B318" s="577"/>
      <c r="C318" s="578"/>
      <c r="D318" s="555"/>
      <c r="E318" s="555"/>
      <c r="F318" s="578"/>
      <c r="G318" s="578"/>
      <c r="H318" s="578"/>
      <c r="I318" s="578"/>
      <c r="J318" s="578"/>
      <c r="K318" s="578"/>
      <c r="L318" s="578"/>
      <c r="M318" s="578"/>
      <c r="N318" s="577"/>
      <c r="O318" s="577"/>
      <c r="P318" s="577"/>
      <c r="Q318" s="577"/>
      <c r="R318" s="577"/>
      <c r="S318" s="577"/>
      <c r="T318" s="577"/>
      <c r="U318" s="577"/>
      <c r="V318" s="577"/>
      <c r="W318" s="577"/>
      <c r="X318" s="577"/>
      <c r="Y318" s="577"/>
      <c r="Z318" s="577"/>
      <c r="AA318" s="577"/>
      <c r="AB318" s="577"/>
      <c r="AC318" s="577"/>
      <c r="AD318" s="577"/>
      <c r="AE318" s="577"/>
      <c r="AF318" s="577"/>
      <c r="AG318" s="577"/>
      <c r="AH318" s="577"/>
      <c r="AI318" s="577"/>
      <c r="AJ318" s="577"/>
      <c r="AK318" s="577"/>
      <c r="AL318" s="577"/>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8"/>
      <c r="CP318" s="578"/>
      <c r="CQ318" s="578"/>
      <c r="CR318" s="578"/>
      <c r="CS318" s="578"/>
      <c r="CT318" s="578"/>
      <c r="CU318" s="578"/>
      <c r="CV318" s="578"/>
      <c r="CW318" s="578"/>
      <c r="CX318" s="578"/>
      <c r="CY318" s="578"/>
      <c r="CZ318" s="578"/>
      <c r="DA318" s="578"/>
      <c r="DB318" s="578"/>
      <c r="DC318" s="578"/>
    </row>
    <row r="319" ht="23.25" customHeight="1">
      <c r="A319" s="447"/>
      <c r="B319" s="577"/>
      <c r="C319" s="578"/>
      <c r="D319" s="555"/>
      <c r="E319" s="555"/>
      <c r="F319" s="578"/>
      <c r="G319" s="578"/>
      <c r="H319" s="578"/>
      <c r="I319" s="578"/>
      <c r="J319" s="578"/>
      <c r="K319" s="578"/>
      <c r="L319" s="578"/>
      <c r="M319" s="578"/>
      <c r="N319" s="577"/>
      <c r="O319" s="577"/>
      <c r="P319" s="577"/>
      <c r="Q319" s="577"/>
      <c r="R319" s="577"/>
      <c r="S319" s="577"/>
      <c r="T319" s="577"/>
      <c r="U319" s="577"/>
      <c r="V319" s="577"/>
      <c r="W319" s="577"/>
      <c r="X319" s="577"/>
      <c r="Y319" s="577"/>
      <c r="Z319" s="577"/>
      <c r="AA319" s="577"/>
      <c r="AB319" s="577"/>
      <c r="AC319" s="577"/>
      <c r="AD319" s="577"/>
      <c r="AE319" s="577"/>
      <c r="AF319" s="577"/>
      <c r="AG319" s="577"/>
      <c r="AH319" s="577"/>
      <c r="AI319" s="577"/>
      <c r="AJ319" s="577"/>
      <c r="AK319" s="577"/>
      <c r="AL319" s="577"/>
      <c r="AM319" s="577"/>
      <c r="AN319" s="577"/>
      <c r="AO319" s="577"/>
      <c r="AP319" s="577"/>
      <c r="AQ319" s="577"/>
      <c r="AR319" s="577"/>
      <c r="AS319" s="577"/>
      <c r="AT319" s="577"/>
      <c r="AU319" s="577"/>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8"/>
      <c r="CP319" s="578"/>
      <c r="CQ319" s="578"/>
      <c r="CR319" s="578"/>
      <c r="CS319" s="578"/>
      <c r="CT319" s="578"/>
      <c r="CU319" s="578"/>
      <c r="CV319" s="578"/>
      <c r="CW319" s="578"/>
      <c r="CX319" s="578"/>
      <c r="CY319" s="578"/>
      <c r="CZ319" s="578"/>
      <c r="DA319" s="578"/>
      <c r="DB319" s="578"/>
      <c r="DC319" s="578"/>
    </row>
    <row r="320" ht="23.25" customHeight="1">
      <c r="A320" s="447"/>
      <c r="B320" s="577"/>
      <c r="C320" s="578"/>
      <c r="D320" s="555"/>
      <c r="E320" s="555"/>
      <c r="F320" s="578"/>
      <c r="G320" s="578"/>
      <c r="H320" s="578"/>
      <c r="I320" s="578"/>
      <c r="J320" s="578"/>
      <c r="K320" s="578"/>
      <c r="L320" s="578"/>
      <c r="M320" s="578"/>
      <c r="N320" s="577"/>
      <c r="O320" s="577"/>
      <c r="P320" s="577"/>
      <c r="Q320" s="577"/>
      <c r="R320" s="577"/>
      <c r="S320" s="577"/>
      <c r="T320" s="577"/>
      <c r="U320" s="577"/>
      <c r="V320" s="577"/>
      <c r="W320" s="577"/>
      <c r="X320" s="577"/>
      <c r="Y320" s="577"/>
      <c r="Z320" s="577"/>
      <c r="AA320" s="577"/>
      <c r="AB320" s="577"/>
      <c r="AC320" s="577"/>
      <c r="AD320" s="577"/>
      <c r="AE320" s="577"/>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8"/>
      <c r="CP320" s="578"/>
      <c r="CQ320" s="578"/>
      <c r="CR320" s="578"/>
      <c r="CS320" s="578"/>
      <c r="CT320" s="578"/>
      <c r="CU320" s="578"/>
      <c r="CV320" s="578"/>
      <c r="CW320" s="578"/>
      <c r="CX320" s="578"/>
      <c r="CY320" s="578"/>
      <c r="CZ320" s="578"/>
      <c r="DA320" s="578"/>
      <c r="DB320" s="578"/>
      <c r="DC320" s="578"/>
    </row>
    <row r="321" ht="23.25" customHeight="1">
      <c r="A321" s="447"/>
      <c r="B321" s="577"/>
      <c r="C321" s="578"/>
      <c r="D321" s="555"/>
      <c r="E321" s="555"/>
      <c r="F321" s="578"/>
      <c r="G321" s="578"/>
      <c r="H321" s="578"/>
      <c r="I321" s="578"/>
      <c r="J321" s="578"/>
      <c r="K321" s="578"/>
      <c r="L321" s="578"/>
      <c r="M321" s="578"/>
      <c r="N321" s="577"/>
      <c r="O321" s="577"/>
      <c r="P321" s="577"/>
      <c r="Q321" s="577"/>
      <c r="R321" s="577"/>
      <c r="S321" s="577"/>
      <c r="T321" s="577"/>
      <c r="U321" s="577"/>
      <c r="V321" s="577"/>
      <c r="W321" s="577"/>
      <c r="X321" s="577"/>
      <c r="Y321" s="577"/>
      <c r="Z321" s="577"/>
      <c r="AA321" s="577"/>
      <c r="AB321" s="577"/>
      <c r="AC321" s="577"/>
      <c r="AD321" s="577"/>
      <c r="AE321" s="577"/>
      <c r="AF321" s="577"/>
      <c r="AG321" s="577"/>
      <c r="AH321" s="577"/>
      <c r="AI321" s="577"/>
      <c r="AJ321" s="577"/>
      <c r="AK321" s="577"/>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8"/>
      <c r="CP321" s="578"/>
      <c r="CQ321" s="578"/>
      <c r="CR321" s="578"/>
      <c r="CS321" s="578"/>
      <c r="CT321" s="578"/>
      <c r="CU321" s="578"/>
      <c r="CV321" s="578"/>
      <c r="CW321" s="578"/>
      <c r="CX321" s="578"/>
      <c r="CY321" s="578"/>
      <c r="CZ321" s="578"/>
      <c r="DA321" s="578"/>
      <c r="DB321" s="578"/>
      <c r="DC321" s="578"/>
    </row>
    <row r="322" ht="23.25" customHeight="1">
      <c r="A322" s="447"/>
      <c r="B322" s="577"/>
      <c r="C322" s="578"/>
      <c r="D322" s="555"/>
      <c r="E322" s="555"/>
      <c r="F322" s="578"/>
      <c r="G322" s="578"/>
      <c r="H322" s="578"/>
      <c r="I322" s="578"/>
      <c r="J322" s="578"/>
      <c r="K322" s="578"/>
      <c r="L322" s="578"/>
      <c r="M322" s="578"/>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8"/>
      <c r="CP322" s="578"/>
      <c r="CQ322" s="578"/>
      <c r="CR322" s="578"/>
      <c r="CS322" s="578"/>
      <c r="CT322" s="578"/>
      <c r="CU322" s="578"/>
      <c r="CV322" s="578"/>
      <c r="CW322" s="578"/>
      <c r="CX322" s="578"/>
      <c r="CY322" s="578"/>
      <c r="CZ322" s="578"/>
      <c r="DA322" s="578"/>
      <c r="DB322" s="578"/>
      <c r="DC322" s="578"/>
    </row>
    <row r="323" ht="23.25" customHeight="1">
      <c r="A323" s="447"/>
      <c r="B323" s="577"/>
      <c r="C323" s="578"/>
      <c r="D323" s="555"/>
      <c r="E323" s="555"/>
      <c r="F323" s="578"/>
      <c r="G323" s="578"/>
      <c r="H323" s="578"/>
      <c r="I323" s="578"/>
      <c r="J323" s="578"/>
      <c r="K323" s="578"/>
      <c r="L323" s="578"/>
      <c r="M323" s="578"/>
      <c r="N323" s="577"/>
      <c r="O323" s="577"/>
      <c r="P323" s="577"/>
      <c r="Q323" s="577"/>
      <c r="R323" s="577"/>
      <c r="S323" s="577"/>
      <c r="T323" s="577"/>
      <c r="U323" s="577"/>
      <c r="V323" s="577"/>
      <c r="W323" s="577"/>
      <c r="X323" s="577"/>
      <c r="Y323" s="577"/>
      <c r="Z323" s="577"/>
      <c r="AA323" s="577"/>
      <c r="AB323" s="577"/>
      <c r="AC323" s="577"/>
      <c r="AD323" s="577"/>
      <c r="AE323" s="577"/>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8"/>
      <c r="CP323" s="578"/>
      <c r="CQ323" s="578"/>
      <c r="CR323" s="578"/>
      <c r="CS323" s="578"/>
      <c r="CT323" s="578"/>
      <c r="CU323" s="578"/>
      <c r="CV323" s="578"/>
      <c r="CW323" s="578"/>
      <c r="CX323" s="578"/>
      <c r="CY323" s="578"/>
      <c r="CZ323" s="578"/>
      <c r="DA323" s="578"/>
      <c r="DB323" s="578"/>
      <c r="DC323" s="578"/>
    </row>
    <row r="324" ht="23.25" customHeight="1">
      <c r="A324" s="447"/>
      <c r="B324" s="577"/>
      <c r="C324" s="578"/>
      <c r="D324" s="555"/>
      <c r="E324" s="555"/>
      <c r="F324" s="578"/>
      <c r="G324" s="578"/>
      <c r="H324" s="578"/>
      <c r="I324" s="578"/>
      <c r="J324" s="578"/>
      <c r="K324" s="578"/>
      <c r="L324" s="578"/>
      <c r="M324" s="578"/>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8"/>
      <c r="CP324" s="578"/>
      <c r="CQ324" s="578"/>
      <c r="CR324" s="578"/>
      <c r="CS324" s="578"/>
      <c r="CT324" s="578"/>
      <c r="CU324" s="578"/>
      <c r="CV324" s="578"/>
      <c r="CW324" s="578"/>
      <c r="CX324" s="578"/>
      <c r="CY324" s="578"/>
      <c r="CZ324" s="578"/>
      <c r="DA324" s="578"/>
      <c r="DB324" s="578"/>
      <c r="DC324" s="578"/>
    </row>
    <row r="325" ht="23.25" customHeight="1">
      <c r="A325" s="447"/>
      <c r="B325" s="577"/>
      <c r="C325" s="578"/>
      <c r="D325" s="555"/>
      <c r="E325" s="555"/>
      <c r="F325" s="578"/>
      <c r="G325" s="578"/>
      <c r="H325" s="578"/>
      <c r="I325" s="578"/>
      <c r="J325" s="578"/>
      <c r="K325" s="578"/>
      <c r="L325" s="578"/>
      <c r="M325" s="578"/>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8"/>
      <c r="CP325" s="578"/>
      <c r="CQ325" s="578"/>
      <c r="CR325" s="578"/>
      <c r="CS325" s="578"/>
      <c r="CT325" s="578"/>
      <c r="CU325" s="578"/>
      <c r="CV325" s="578"/>
      <c r="CW325" s="578"/>
      <c r="CX325" s="578"/>
      <c r="CY325" s="578"/>
      <c r="CZ325" s="578"/>
      <c r="DA325" s="578"/>
      <c r="DB325" s="578"/>
      <c r="DC325" s="578"/>
    </row>
    <row r="326" ht="23.25" customHeight="1">
      <c r="A326" s="447"/>
      <c r="B326" s="577"/>
      <c r="C326" s="578"/>
      <c r="D326" s="555"/>
      <c r="E326" s="555"/>
      <c r="F326" s="578"/>
      <c r="G326" s="578"/>
      <c r="H326" s="578"/>
      <c r="I326" s="578"/>
      <c r="J326" s="578"/>
      <c r="K326" s="578"/>
      <c r="L326" s="578"/>
      <c r="M326" s="578"/>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8"/>
      <c r="CP326" s="578"/>
      <c r="CQ326" s="578"/>
      <c r="CR326" s="578"/>
      <c r="CS326" s="578"/>
      <c r="CT326" s="578"/>
      <c r="CU326" s="578"/>
      <c r="CV326" s="578"/>
      <c r="CW326" s="578"/>
      <c r="CX326" s="578"/>
      <c r="CY326" s="578"/>
      <c r="CZ326" s="578"/>
      <c r="DA326" s="578"/>
      <c r="DB326" s="578"/>
      <c r="DC326" s="578"/>
    </row>
    <row r="327" ht="23.25" customHeight="1">
      <c r="A327" s="447"/>
      <c r="B327" s="577"/>
      <c r="C327" s="578"/>
      <c r="D327" s="555"/>
      <c r="E327" s="555"/>
      <c r="F327" s="578"/>
      <c r="G327" s="578"/>
      <c r="H327" s="578"/>
      <c r="I327" s="578"/>
      <c r="J327" s="578"/>
      <c r="K327" s="578"/>
      <c r="L327" s="578"/>
      <c r="M327" s="578"/>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c r="AP327" s="577"/>
      <c r="AQ327" s="577"/>
      <c r="AR327" s="577"/>
      <c r="AS327" s="577"/>
      <c r="AT327" s="577"/>
      <c r="AU327" s="577"/>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8"/>
      <c r="CP327" s="578"/>
      <c r="CQ327" s="578"/>
      <c r="CR327" s="578"/>
      <c r="CS327" s="578"/>
      <c r="CT327" s="578"/>
      <c r="CU327" s="578"/>
      <c r="CV327" s="578"/>
      <c r="CW327" s="578"/>
      <c r="CX327" s="578"/>
      <c r="CY327" s="578"/>
      <c r="CZ327" s="578"/>
      <c r="DA327" s="578"/>
      <c r="DB327" s="578"/>
      <c r="DC327" s="578"/>
    </row>
    <row r="328" ht="23.25" customHeight="1">
      <c r="A328" s="447"/>
      <c r="B328" s="577"/>
      <c r="C328" s="578"/>
      <c r="D328" s="555"/>
      <c r="E328" s="555"/>
      <c r="F328" s="578"/>
      <c r="G328" s="578"/>
      <c r="H328" s="578"/>
      <c r="I328" s="578"/>
      <c r="J328" s="578"/>
      <c r="K328" s="578"/>
      <c r="L328" s="578"/>
      <c r="M328" s="578"/>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8"/>
      <c r="CP328" s="578"/>
      <c r="CQ328" s="578"/>
      <c r="CR328" s="578"/>
      <c r="CS328" s="578"/>
      <c r="CT328" s="578"/>
      <c r="CU328" s="578"/>
      <c r="CV328" s="578"/>
      <c r="CW328" s="578"/>
      <c r="CX328" s="578"/>
      <c r="CY328" s="578"/>
      <c r="CZ328" s="578"/>
      <c r="DA328" s="578"/>
      <c r="DB328" s="578"/>
      <c r="DC328" s="578"/>
    </row>
    <row r="329" ht="23.25" customHeight="1">
      <c r="A329" s="447"/>
      <c r="B329" s="577"/>
      <c r="C329" s="578"/>
      <c r="D329" s="555"/>
      <c r="E329" s="555"/>
      <c r="F329" s="578"/>
      <c r="G329" s="578"/>
      <c r="H329" s="578"/>
      <c r="I329" s="578"/>
      <c r="J329" s="578"/>
      <c r="K329" s="578"/>
      <c r="L329" s="578"/>
      <c r="M329" s="578"/>
      <c r="N329" s="577"/>
      <c r="O329" s="577"/>
      <c r="P329" s="577"/>
      <c r="Q329" s="577"/>
      <c r="R329" s="577"/>
      <c r="S329" s="577"/>
      <c r="T329" s="577"/>
      <c r="U329" s="577"/>
      <c r="V329" s="577"/>
      <c r="W329" s="577"/>
      <c r="X329" s="577"/>
      <c r="Y329" s="577"/>
      <c r="Z329" s="577"/>
      <c r="AA329" s="577"/>
      <c r="AB329" s="577"/>
      <c r="AC329" s="577"/>
      <c r="AD329" s="577"/>
      <c r="AE329" s="577"/>
      <c r="AF329" s="577"/>
      <c r="AG329" s="577"/>
      <c r="AH329" s="577"/>
      <c r="AI329" s="577"/>
      <c r="AJ329" s="577"/>
      <c r="AK329" s="577"/>
      <c r="AL329" s="577"/>
      <c r="AM329" s="577"/>
      <c r="AN329" s="577"/>
      <c r="AO329" s="577"/>
      <c r="AP329" s="577"/>
      <c r="AQ329" s="577"/>
      <c r="AR329" s="577"/>
      <c r="AS329" s="577"/>
      <c r="AT329" s="577"/>
      <c r="AU329" s="577"/>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8"/>
      <c r="CP329" s="578"/>
      <c r="CQ329" s="578"/>
      <c r="CR329" s="578"/>
      <c r="CS329" s="578"/>
      <c r="CT329" s="578"/>
      <c r="CU329" s="578"/>
      <c r="CV329" s="578"/>
      <c r="CW329" s="578"/>
      <c r="CX329" s="578"/>
      <c r="CY329" s="578"/>
      <c r="CZ329" s="578"/>
      <c r="DA329" s="578"/>
      <c r="DB329" s="578"/>
      <c r="DC329" s="578"/>
    </row>
    <row r="330" ht="23.25" customHeight="1">
      <c r="A330" s="447"/>
      <c r="B330" s="577"/>
      <c r="C330" s="578"/>
      <c r="D330" s="555"/>
      <c r="E330" s="555"/>
      <c r="F330" s="578"/>
      <c r="G330" s="578"/>
      <c r="H330" s="578"/>
      <c r="I330" s="578"/>
      <c r="J330" s="578"/>
      <c r="K330" s="578"/>
      <c r="L330" s="578"/>
      <c r="M330" s="578"/>
      <c r="N330" s="577"/>
      <c r="O330" s="577"/>
      <c r="P330" s="577"/>
      <c r="Q330" s="577"/>
      <c r="R330" s="577"/>
      <c r="S330" s="577"/>
      <c r="T330" s="577"/>
      <c r="U330" s="577"/>
      <c r="V330" s="577"/>
      <c r="W330" s="577"/>
      <c r="X330" s="577"/>
      <c r="Y330" s="577"/>
      <c r="Z330" s="577"/>
      <c r="AA330" s="577"/>
      <c r="AB330" s="577"/>
      <c r="AC330" s="577"/>
      <c r="AD330" s="577"/>
      <c r="AE330" s="577"/>
      <c r="AF330" s="577"/>
      <c r="AG330" s="577"/>
      <c r="AH330" s="577"/>
      <c r="AI330" s="577"/>
      <c r="AJ330" s="577"/>
      <c r="AK330" s="577"/>
      <c r="AL330" s="577"/>
      <c r="AM330" s="577"/>
      <c r="AN330" s="577"/>
      <c r="AO330" s="577"/>
      <c r="AP330" s="577"/>
      <c r="AQ330" s="577"/>
      <c r="AR330" s="577"/>
      <c r="AS330" s="577"/>
      <c r="AT330" s="577"/>
      <c r="AU330" s="577"/>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8"/>
      <c r="CP330" s="578"/>
      <c r="CQ330" s="578"/>
      <c r="CR330" s="578"/>
      <c r="CS330" s="578"/>
      <c r="CT330" s="578"/>
      <c r="CU330" s="578"/>
      <c r="CV330" s="578"/>
      <c r="CW330" s="578"/>
      <c r="CX330" s="578"/>
      <c r="CY330" s="578"/>
      <c r="CZ330" s="578"/>
      <c r="DA330" s="578"/>
      <c r="DB330" s="578"/>
      <c r="DC330" s="578"/>
    </row>
    <row r="331" ht="23.25" customHeight="1">
      <c r="A331" s="447"/>
      <c r="B331" s="577"/>
      <c r="C331" s="578"/>
      <c r="D331" s="555"/>
      <c r="E331" s="555"/>
      <c r="F331" s="578"/>
      <c r="G331" s="578"/>
      <c r="H331" s="578"/>
      <c r="I331" s="578"/>
      <c r="J331" s="578"/>
      <c r="K331" s="578"/>
      <c r="L331" s="578"/>
      <c r="M331" s="578"/>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8"/>
      <c r="CP331" s="578"/>
      <c r="CQ331" s="578"/>
      <c r="CR331" s="578"/>
      <c r="CS331" s="578"/>
      <c r="CT331" s="578"/>
      <c r="CU331" s="578"/>
      <c r="CV331" s="578"/>
      <c r="CW331" s="578"/>
      <c r="CX331" s="578"/>
      <c r="CY331" s="578"/>
      <c r="CZ331" s="578"/>
      <c r="DA331" s="578"/>
      <c r="DB331" s="578"/>
      <c r="DC331" s="578"/>
    </row>
    <row r="332" ht="23.25" customHeight="1">
      <c r="A332" s="447"/>
      <c r="B332" s="577"/>
      <c r="C332" s="578"/>
      <c r="D332" s="555"/>
      <c r="E332" s="555"/>
      <c r="F332" s="578"/>
      <c r="G332" s="578"/>
      <c r="H332" s="578"/>
      <c r="I332" s="578"/>
      <c r="J332" s="578"/>
      <c r="K332" s="578"/>
      <c r="L332" s="578"/>
      <c r="M332" s="578"/>
      <c r="N332" s="577"/>
      <c r="O332" s="577"/>
      <c r="P332" s="577"/>
      <c r="Q332" s="577"/>
      <c r="R332" s="577"/>
      <c r="S332" s="577"/>
      <c r="T332" s="577"/>
      <c r="U332" s="577"/>
      <c r="V332" s="577"/>
      <c r="W332" s="577"/>
      <c r="X332" s="577"/>
      <c r="Y332" s="577"/>
      <c r="Z332" s="577"/>
      <c r="AA332" s="577"/>
      <c r="AB332" s="577"/>
      <c r="AC332" s="577"/>
      <c r="AD332" s="577"/>
      <c r="AE332" s="577"/>
      <c r="AF332" s="577"/>
      <c r="AG332" s="577"/>
      <c r="AH332" s="577"/>
      <c r="AI332" s="577"/>
      <c r="AJ332" s="577"/>
      <c r="AK332" s="577"/>
      <c r="AL332" s="577"/>
      <c r="AM332" s="577"/>
      <c r="AN332" s="577"/>
      <c r="AO332" s="577"/>
      <c r="AP332" s="577"/>
      <c r="AQ332" s="577"/>
      <c r="AR332" s="577"/>
      <c r="AS332" s="577"/>
      <c r="AT332" s="577"/>
      <c r="AU332" s="577"/>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8"/>
      <c r="CP332" s="578"/>
      <c r="CQ332" s="578"/>
      <c r="CR332" s="578"/>
      <c r="CS332" s="578"/>
      <c r="CT332" s="578"/>
      <c r="CU332" s="578"/>
      <c r="CV332" s="578"/>
      <c r="CW332" s="578"/>
      <c r="CX332" s="578"/>
      <c r="CY332" s="578"/>
      <c r="CZ332" s="578"/>
      <c r="DA332" s="578"/>
      <c r="DB332" s="578"/>
      <c r="DC332" s="578"/>
    </row>
    <row r="333" ht="23.25" customHeight="1">
      <c r="A333" s="447"/>
      <c r="B333" s="577"/>
      <c r="C333" s="578"/>
      <c r="D333" s="555"/>
      <c r="E333" s="555"/>
      <c r="F333" s="578"/>
      <c r="G333" s="578"/>
      <c r="H333" s="578"/>
      <c r="I333" s="578"/>
      <c r="J333" s="578"/>
      <c r="K333" s="578"/>
      <c r="L333" s="578"/>
      <c r="M333" s="578"/>
      <c r="N333" s="577"/>
      <c r="O333" s="577"/>
      <c r="P333" s="577"/>
      <c r="Q333" s="577"/>
      <c r="R333" s="577"/>
      <c r="S333" s="577"/>
      <c r="T333" s="577"/>
      <c r="U333" s="577"/>
      <c r="V333" s="577"/>
      <c r="W333" s="577"/>
      <c r="X333" s="577"/>
      <c r="Y333" s="577"/>
      <c r="Z333" s="577"/>
      <c r="AA333" s="577"/>
      <c r="AB333" s="577"/>
      <c r="AC333" s="577"/>
      <c r="AD333" s="577"/>
      <c r="AE333" s="577"/>
      <c r="AF333" s="577"/>
      <c r="AG333" s="577"/>
      <c r="AH333" s="577"/>
      <c r="AI333" s="577"/>
      <c r="AJ333" s="577"/>
      <c r="AK333" s="577"/>
      <c r="AL333" s="577"/>
      <c r="AM333" s="577"/>
      <c r="AN333" s="577"/>
      <c r="AO333" s="577"/>
      <c r="AP333" s="577"/>
      <c r="AQ333" s="577"/>
      <c r="AR333" s="577"/>
      <c r="AS333" s="577"/>
      <c r="AT333" s="577"/>
      <c r="AU333" s="577"/>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8"/>
      <c r="CP333" s="578"/>
      <c r="CQ333" s="578"/>
      <c r="CR333" s="578"/>
      <c r="CS333" s="578"/>
      <c r="CT333" s="578"/>
      <c r="CU333" s="578"/>
      <c r="CV333" s="578"/>
      <c r="CW333" s="578"/>
      <c r="CX333" s="578"/>
      <c r="CY333" s="578"/>
      <c r="CZ333" s="578"/>
      <c r="DA333" s="578"/>
      <c r="DB333" s="578"/>
      <c r="DC333" s="578"/>
    </row>
    <row r="334" ht="23.25" customHeight="1">
      <c r="A334" s="447"/>
      <c r="B334" s="577"/>
      <c r="C334" s="578"/>
      <c r="D334" s="555"/>
      <c r="E334" s="555"/>
      <c r="F334" s="578"/>
      <c r="G334" s="578"/>
      <c r="H334" s="578"/>
      <c r="I334" s="578"/>
      <c r="J334" s="578"/>
      <c r="K334" s="578"/>
      <c r="L334" s="578"/>
      <c r="M334" s="578"/>
      <c r="N334" s="577"/>
      <c r="O334" s="577"/>
      <c r="P334" s="577"/>
      <c r="Q334" s="577"/>
      <c r="R334" s="577"/>
      <c r="S334" s="577"/>
      <c r="T334" s="577"/>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8"/>
      <c r="CP334" s="578"/>
      <c r="CQ334" s="578"/>
      <c r="CR334" s="578"/>
      <c r="CS334" s="578"/>
      <c r="CT334" s="578"/>
      <c r="CU334" s="578"/>
      <c r="CV334" s="578"/>
      <c r="CW334" s="578"/>
      <c r="CX334" s="578"/>
      <c r="CY334" s="578"/>
      <c r="CZ334" s="578"/>
      <c r="DA334" s="578"/>
      <c r="DB334" s="578"/>
      <c r="DC334" s="578"/>
    </row>
    <row r="335" ht="23.25" customHeight="1">
      <c r="A335" s="447"/>
      <c r="B335" s="577"/>
      <c r="C335" s="578"/>
      <c r="D335" s="555"/>
      <c r="E335" s="555"/>
      <c r="F335" s="578"/>
      <c r="G335" s="578"/>
      <c r="H335" s="578"/>
      <c r="I335" s="578"/>
      <c r="J335" s="578"/>
      <c r="K335" s="578"/>
      <c r="L335" s="578"/>
      <c r="M335" s="578"/>
      <c r="N335" s="577"/>
      <c r="O335" s="577"/>
      <c r="P335" s="577"/>
      <c r="Q335" s="577"/>
      <c r="R335" s="577"/>
      <c r="S335" s="577"/>
      <c r="T335" s="577"/>
      <c r="U335" s="577"/>
      <c r="V335" s="577"/>
      <c r="W335" s="577"/>
      <c r="X335" s="577"/>
      <c r="Y335" s="577"/>
      <c r="Z335" s="577"/>
      <c r="AA335" s="577"/>
      <c r="AB335" s="577"/>
      <c r="AC335" s="577"/>
      <c r="AD335" s="577"/>
      <c r="AE335" s="577"/>
      <c r="AF335" s="577"/>
      <c r="AG335" s="577"/>
      <c r="AH335" s="577"/>
      <c r="AI335" s="577"/>
      <c r="AJ335" s="577"/>
      <c r="AK335" s="577"/>
      <c r="AL335" s="577"/>
      <c r="AM335" s="577"/>
      <c r="AN335" s="577"/>
      <c r="AO335" s="577"/>
      <c r="AP335" s="577"/>
      <c r="AQ335" s="577"/>
      <c r="AR335" s="577"/>
      <c r="AS335" s="577"/>
      <c r="AT335" s="577"/>
      <c r="AU335" s="577"/>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8"/>
      <c r="CP335" s="578"/>
      <c r="CQ335" s="578"/>
      <c r="CR335" s="578"/>
      <c r="CS335" s="578"/>
      <c r="CT335" s="578"/>
      <c r="CU335" s="578"/>
      <c r="CV335" s="578"/>
      <c r="CW335" s="578"/>
      <c r="CX335" s="578"/>
      <c r="CY335" s="578"/>
      <c r="CZ335" s="578"/>
      <c r="DA335" s="578"/>
      <c r="DB335" s="578"/>
      <c r="DC335" s="578"/>
    </row>
    <row r="336" ht="23.25" customHeight="1">
      <c r="A336" s="447"/>
      <c r="B336" s="577"/>
      <c r="C336" s="578"/>
      <c r="D336" s="555"/>
      <c r="E336" s="555"/>
      <c r="F336" s="578"/>
      <c r="G336" s="578"/>
      <c r="H336" s="578"/>
      <c r="I336" s="578"/>
      <c r="J336" s="578"/>
      <c r="K336" s="578"/>
      <c r="L336" s="578"/>
      <c r="M336" s="578"/>
      <c r="N336" s="577"/>
      <c r="O336" s="577"/>
      <c r="P336" s="577"/>
      <c r="Q336" s="577"/>
      <c r="R336" s="577"/>
      <c r="S336" s="577"/>
      <c r="T336" s="577"/>
      <c r="U336" s="577"/>
      <c r="V336" s="577"/>
      <c r="W336" s="577"/>
      <c r="X336" s="577"/>
      <c r="Y336" s="577"/>
      <c r="Z336" s="577"/>
      <c r="AA336" s="577"/>
      <c r="AB336" s="577"/>
      <c r="AC336" s="577"/>
      <c r="AD336" s="577"/>
      <c r="AE336" s="577"/>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8"/>
      <c r="CP336" s="578"/>
      <c r="CQ336" s="578"/>
      <c r="CR336" s="578"/>
      <c r="CS336" s="578"/>
      <c r="CT336" s="578"/>
      <c r="CU336" s="578"/>
      <c r="CV336" s="578"/>
      <c r="CW336" s="578"/>
      <c r="CX336" s="578"/>
      <c r="CY336" s="578"/>
      <c r="CZ336" s="578"/>
      <c r="DA336" s="578"/>
      <c r="DB336" s="578"/>
      <c r="DC336" s="578"/>
    </row>
    <row r="337" ht="23.25" customHeight="1">
      <c r="A337" s="447"/>
      <c r="B337" s="577"/>
      <c r="C337" s="578"/>
      <c r="D337" s="555"/>
      <c r="E337" s="555"/>
      <c r="F337" s="578"/>
      <c r="G337" s="578"/>
      <c r="H337" s="578"/>
      <c r="I337" s="578"/>
      <c r="J337" s="578"/>
      <c r="K337" s="578"/>
      <c r="L337" s="578"/>
      <c r="M337" s="578"/>
      <c r="N337" s="577"/>
      <c r="O337" s="577"/>
      <c r="P337" s="577"/>
      <c r="Q337" s="577"/>
      <c r="R337" s="577"/>
      <c r="S337" s="577"/>
      <c r="T337" s="577"/>
      <c r="U337" s="577"/>
      <c r="V337" s="577"/>
      <c r="W337" s="577"/>
      <c r="X337" s="577"/>
      <c r="Y337" s="577"/>
      <c r="Z337" s="577"/>
      <c r="AA337" s="577"/>
      <c r="AB337" s="577"/>
      <c r="AC337" s="577"/>
      <c r="AD337" s="577"/>
      <c r="AE337" s="577"/>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8"/>
      <c r="CP337" s="578"/>
      <c r="CQ337" s="578"/>
      <c r="CR337" s="578"/>
      <c r="CS337" s="578"/>
      <c r="CT337" s="578"/>
      <c r="CU337" s="578"/>
      <c r="CV337" s="578"/>
      <c r="CW337" s="578"/>
      <c r="CX337" s="578"/>
      <c r="CY337" s="578"/>
      <c r="CZ337" s="578"/>
      <c r="DA337" s="578"/>
      <c r="DB337" s="578"/>
      <c r="DC337" s="578"/>
    </row>
    <row r="338" ht="23.25" customHeight="1">
      <c r="A338" s="447"/>
      <c r="B338" s="577"/>
      <c r="C338" s="578"/>
      <c r="D338" s="555"/>
      <c r="E338" s="555"/>
      <c r="F338" s="578"/>
      <c r="G338" s="578"/>
      <c r="H338" s="578"/>
      <c r="I338" s="578"/>
      <c r="J338" s="578"/>
      <c r="K338" s="578"/>
      <c r="L338" s="578"/>
      <c r="M338" s="578"/>
      <c r="N338" s="577"/>
      <c r="O338" s="577"/>
      <c r="P338" s="577"/>
      <c r="Q338" s="577"/>
      <c r="R338" s="577"/>
      <c r="S338" s="577"/>
      <c r="T338" s="577"/>
      <c r="U338" s="577"/>
      <c r="V338" s="577"/>
      <c r="W338" s="577"/>
      <c r="X338" s="577"/>
      <c r="Y338" s="577"/>
      <c r="Z338" s="577"/>
      <c r="AA338" s="577"/>
      <c r="AB338" s="577"/>
      <c r="AC338" s="577"/>
      <c r="AD338" s="577"/>
      <c r="AE338" s="577"/>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8"/>
      <c r="CP338" s="578"/>
      <c r="CQ338" s="578"/>
      <c r="CR338" s="578"/>
      <c r="CS338" s="578"/>
      <c r="CT338" s="578"/>
      <c r="CU338" s="578"/>
      <c r="CV338" s="578"/>
      <c r="CW338" s="578"/>
      <c r="CX338" s="578"/>
      <c r="CY338" s="578"/>
      <c r="CZ338" s="578"/>
      <c r="DA338" s="578"/>
      <c r="DB338" s="578"/>
      <c r="DC338" s="578"/>
    </row>
    <row r="339" ht="23.25" customHeight="1">
      <c r="A339" s="447"/>
      <c r="B339" s="577"/>
      <c r="C339" s="578"/>
      <c r="D339" s="555"/>
      <c r="E339" s="555"/>
      <c r="F339" s="578"/>
      <c r="G339" s="578"/>
      <c r="H339" s="578"/>
      <c r="I339" s="578"/>
      <c r="J339" s="578"/>
      <c r="K339" s="578"/>
      <c r="L339" s="578"/>
      <c r="M339" s="578"/>
      <c r="N339" s="577"/>
      <c r="O339" s="577"/>
      <c r="P339" s="577"/>
      <c r="Q339" s="577"/>
      <c r="R339" s="577"/>
      <c r="S339" s="577"/>
      <c r="T339" s="577"/>
      <c r="U339" s="577"/>
      <c r="V339" s="577"/>
      <c r="W339" s="577"/>
      <c r="X339" s="577"/>
      <c r="Y339" s="577"/>
      <c r="Z339" s="577"/>
      <c r="AA339" s="577"/>
      <c r="AB339" s="577"/>
      <c r="AC339" s="577"/>
      <c r="AD339" s="577"/>
      <c r="AE339" s="577"/>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8"/>
      <c r="CP339" s="578"/>
      <c r="CQ339" s="578"/>
      <c r="CR339" s="578"/>
      <c r="CS339" s="578"/>
      <c r="CT339" s="578"/>
      <c r="CU339" s="578"/>
      <c r="CV339" s="578"/>
      <c r="CW339" s="578"/>
      <c r="CX339" s="578"/>
      <c r="CY339" s="578"/>
      <c r="CZ339" s="578"/>
      <c r="DA339" s="578"/>
      <c r="DB339" s="578"/>
      <c r="DC339" s="578"/>
    </row>
    <row r="340" ht="23.25" customHeight="1">
      <c r="A340" s="447"/>
      <c r="B340" s="577"/>
      <c r="C340" s="578"/>
      <c r="D340" s="555"/>
      <c r="E340" s="555"/>
      <c r="F340" s="578"/>
      <c r="G340" s="578"/>
      <c r="H340" s="578"/>
      <c r="I340" s="578"/>
      <c r="J340" s="578"/>
      <c r="K340" s="578"/>
      <c r="L340" s="578"/>
      <c r="M340" s="578"/>
      <c r="N340" s="577"/>
      <c r="O340" s="577"/>
      <c r="P340" s="577"/>
      <c r="Q340" s="577"/>
      <c r="R340" s="577"/>
      <c r="S340" s="577"/>
      <c r="T340" s="577"/>
      <c r="U340" s="577"/>
      <c r="V340" s="577"/>
      <c r="W340" s="577"/>
      <c r="X340" s="577"/>
      <c r="Y340" s="577"/>
      <c r="Z340" s="577"/>
      <c r="AA340" s="577"/>
      <c r="AB340" s="577"/>
      <c r="AC340" s="577"/>
      <c r="AD340" s="577"/>
      <c r="AE340" s="577"/>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8"/>
      <c r="CP340" s="578"/>
      <c r="CQ340" s="578"/>
      <c r="CR340" s="578"/>
      <c r="CS340" s="578"/>
      <c r="CT340" s="578"/>
      <c r="CU340" s="578"/>
      <c r="CV340" s="578"/>
      <c r="CW340" s="578"/>
      <c r="CX340" s="578"/>
      <c r="CY340" s="578"/>
      <c r="CZ340" s="578"/>
      <c r="DA340" s="578"/>
      <c r="DB340" s="578"/>
      <c r="DC340" s="578"/>
    </row>
    <row r="341" ht="23.25" customHeight="1">
      <c r="A341" s="447"/>
      <c r="B341" s="577"/>
      <c r="C341" s="578"/>
      <c r="D341" s="555"/>
      <c r="E341" s="555"/>
      <c r="F341" s="578"/>
      <c r="G341" s="578"/>
      <c r="H341" s="578"/>
      <c r="I341" s="578"/>
      <c r="J341" s="578"/>
      <c r="K341" s="578"/>
      <c r="L341" s="578"/>
      <c r="M341" s="578"/>
      <c r="N341" s="577"/>
      <c r="O341" s="577"/>
      <c r="P341" s="577"/>
      <c r="Q341" s="577"/>
      <c r="R341" s="577"/>
      <c r="S341" s="577"/>
      <c r="T341" s="577"/>
      <c r="U341" s="577"/>
      <c r="V341" s="577"/>
      <c r="W341" s="577"/>
      <c r="X341" s="577"/>
      <c r="Y341" s="577"/>
      <c r="Z341" s="577"/>
      <c r="AA341" s="577"/>
      <c r="AB341" s="577"/>
      <c r="AC341" s="577"/>
      <c r="AD341" s="577"/>
      <c r="AE341" s="577"/>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8"/>
      <c r="CP341" s="578"/>
      <c r="CQ341" s="578"/>
      <c r="CR341" s="578"/>
      <c r="CS341" s="578"/>
      <c r="CT341" s="578"/>
      <c r="CU341" s="578"/>
      <c r="CV341" s="578"/>
      <c r="CW341" s="578"/>
      <c r="CX341" s="578"/>
      <c r="CY341" s="578"/>
      <c r="CZ341" s="578"/>
      <c r="DA341" s="578"/>
      <c r="DB341" s="578"/>
      <c r="DC341" s="578"/>
    </row>
    <row r="342" ht="23.25" customHeight="1">
      <c r="A342" s="447"/>
      <c r="B342" s="577"/>
      <c r="C342" s="578"/>
      <c r="D342" s="555"/>
      <c r="E342" s="555"/>
      <c r="F342" s="578"/>
      <c r="G342" s="578"/>
      <c r="H342" s="578"/>
      <c r="I342" s="578"/>
      <c r="J342" s="578"/>
      <c r="K342" s="578"/>
      <c r="L342" s="578"/>
      <c r="M342" s="578"/>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8"/>
      <c r="CP342" s="578"/>
      <c r="CQ342" s="578"/>
      <c r="CR342" s="578"/>
      <c r="CS342" s="578"/>
      <c r="CT342" s="578"/>
      <c r="CU342" s="578"/>
      <c r="CV342" s="578"/>
      <c r="CW342" s="578"/>
      <c r="CX342" s="578"/>
      <c r="CY342" s="578"/>
      <c r="CZ342" s="578"/>
      <c r="DA342" s="578"/>
      <c r="DB342" s="578"/>
      <c r="DC342" s="578"/>
    </row>
    <row r="343" ht="23.25" customHeight="1">
      <c r="A343" s="447"/>
      <c r="B343" s="577"/>
      <c r="C343" s="578"/>
      <c r="D343" s="555"/>
      <c r="E343" s="555"/>
      <c r="F343" s="578"/>
      <c r="G343" s="578"/>
      <c r="H343" s="578"/>
      <c r="I343" s="578"/>
      <c r="J343" s="578"/>
      <c r="K343" s="578"/>
      <c r="L343" s="578"/>
      <c r="M343" s="578"/>
      <c r="N343" s="577"/>
      <c r="O343" s="577"/>
      <c r="P343" s="577"/>
      <c r="Q343" s="577"/>
      <c r="R343" s="577"/>
      <c r="S343" s="577"/>
      <c r="T343" s="577"/>
      <c r="U343" s="577"/>
      <c r="V343" s="577"/>
      <c r="W343" s="577"/>
      <c r="X343" s="577"/>
      <c r="Y343" s="577"/>
      <c r="Z343" s="577"/>
      <c r="AA343" s="577"/>
      <c r="AB343" s="577"/>
      <c r="AC343" s="577"/>
      <c r="AD343" s="577"/>
      <c r="AE343" s="577"/>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8"/>
      <c r="CP343" s="578"/>
      <c r="CQ343" s="578"/>
      <c r="CR343" s="578"/>
      <c r="CS343" s="578"/>
      <c r="CT343" s="578"/>
      <c r="CU343" s="578"/>
      <c r="CV343" s="578"/>
      <c r="CW343" s="578"/>
      <c r="CX343" s="578"/>
      <c r="CY343" s="578"/>
      <c r="CZ343" s="578"/>
      <c r="DA343" s="578"/>
      <c r="DB343" s="578"/>
      <c r="DC343" s="578"/>
    </row>
    <row r="344" ht="23.25" customHeight="1">
      <c r="A344" s="447"/>
      <c r="B344" s="577"/>
      <c r="C344" s="578"/>
      <c r="D344" s="555"/>
      <c r="E344" s="555"/>
      <c r="F344" s="578"/>
      <c r="G344" s="578"/>
      <c r="H344" s="578"/>
      <c r="I344" s="578"/>
      <c r="J344" s="578"/>
      <c r="K344" s="578"/>
      <c r="L344" s="578"/>
      <c r="M344" s="578"/>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8"/>
      <c r="CP344" s="578"/>
      <c r="CQ344" s="578"/>
      <c r="CR344" s="578"/>
      <c r="CS344" s="578"/>
      <c r="CT344" s="578"/>
      <c r="CU344" s="578"/>
      <c r="CV344" s="578"/>
      <c r="CW344" s="578"/>
      <c r="CX344" s="578"/>
      <c r="CY344" s="578"/>
      <c r="CZ344" s="578"/>
      <c r="DA344" s="578"/>
      <c r="DB344" s="578"/>
      <c r="DC344" s="578"/>
    </row>
    <row r="345" ht="23.25" customHeight="1">
      <c r="A345" s="447"/>
      <c r="B345" s="577"/>
      <c r="C345" s="578"/>
      <c r="D345" s="555"/>
      <c r="E345" s="555"/>
      <c r="F345" s="578"/>
      <c r="G345" s="578"/>
      <c r="H345" s="578"/>
      <c r="I345" s="578"/>
      <c r="J345" s="578"/>
      <c r="K345" s="578"/>
      <c r="L345" s="578"/>
      <c r="M345" s="578"/>
      <c r="N345" s="577"/>
      <c r="O345" s="577"/>
      <c r="P345" s="577"/>
      <c r="Q345" s="577"/>
      <c r="R345" s="577"/>
      <c r="S345" s="577"/>
      <c r="T345" s="577"/>
      <c r="U345" s="577"/>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8"/>
      <c r="CP345" s="578"/>
      <c r="CQ345" s="578"/>
      <c r="CR345" s="578"/>
      <c r="CS345" s="578"/>
      <c r="CT345" s="578"/>
      <c r="CU345" s="578"/>
      <c r="CV345" s="578"/>
      <c r="CW345" s="578"/>
      <c r="CX345" s="578"/>
      <c r="CY345" s="578"/>
      <c r="CZ345" s="578"/>
      <c r="DA345" s="578"/>
      <c r="DB345" s="578"/>
      <c r="DC345" s="578"/>
    </row>
    <row r="346" ht="23.25" customHeight="1">
      <c r="A346" s="447"/>
      <c r="B346" s="577"/>
      <c r="C346" s="578"/>
      <c r="D346" s="555"/>
      <c r="E346" s="555"/>
      <c r="F346" s="578"/>
      <c r="G346" s="578"/>
      <c r="H346" s="578"/>
      <c r="I346" s="578"/>
      <c r="J346" s="578"/>
      <c r="K346" s="578"/>
      <c r="L346" s="578"/>
      <c r="M346" s="578"/>
      <c r="N346" s="577"/>
      <c r="O346" s="577"/>
      <c r="P346" s="577"/>
      <c r="Q346" s="577"/>
      <c r="R346" s="577"/>
      <c r="S346" s="577"/>
      <c r="T346" s="577"/>
      <c r="U346" s="577"/>
      <c r="V346" s="577"/>
      <c r="W346" s="577"/>
      <c r="X346" s="577"/>
      <c r="Y346" s="577"/>
      <c r="Z346" s="577"/>
      <c r="AA346" s="577"/>
      <c r="AB346" s="577"/>
      <c r="AC346" s="577"/>
      <c r="AD346" s="577"/>
      <c r="AE346" s="577"/>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D346" s="577"/>
      <c r="CE346" s="577"/>
      <c r="CF346" s="577"/>
      <c r="CG346" s="577"/>
      <c r="CH346" s="577"/>
      <c r="CI346" s="577"/>
      <c r="CJ346" s="577"/>
      <c r="CK346" s="577"/>
      <c r="CL346" s="577"/>
      <c r="CM346" s="577"/>
      <c r="CN346" s="577"/>
      <c r="CO346" s="578"/>
      <c r="CP346" s="578"/>
      <c r="CQ346" s="578"/>
      <c r="CR346" s="578"/>
      <c r="CS346" s="578"/>
      <c r="CT346" s="578"/>
      <c r="CU346" s="578"/>
      <c r="CV346" s="578"/>
      <c r="CW346" s="578"/>
      <c r="CX346" s="578"/>
      <c r="CY346" s="578"/>
      <c r="CZ346" s="578"/>
      <c r="DA346" s="578"/>
      <c r="DB346" s="578"/>
      <c r="DC346" s="578"/>
    </row>
    <row r="347" ht="23.25" customHeight="1">
      <c r="A347" s="447"/>
      <c r="B347" s="577"/>
      <c r="C347" s="578"/>
      <c r="D347" s="555"/>
      <c r="E347" s="555"/>
      <c r="F347" s="578"/>
      <c r="G347" s="578"/>
      <c r="H347" s="578"/>
      <c r="I347" s="578"/>
      <c r="J347" s="578"/>
      <c r="K347" s="578"/>
      <c r="L347" s="578"/>
      <c r="M347" s="578"/>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7"/>
      <c r="BN347" s="577"/>
      <c r="BO347" s="577"/>
      <c r="BP347" s="577"/>
      <c r="BQ347" s="577"/>
      <c r="BR347" s="577"/>
      <c r="BS347" s="577"/>
      <c r="BT347" s="577"/>
      <c r="BU347" s="577"/>
      <c r="BV347" s="577"/>
      <c r="BW347" s="577"/>
      <c r="BX347" s="577"/>
      <c r="BY347" s="577"/>
      <c r="BZ347" s="577"/>
      <c r="CA347" s="577"/>
      <c r="CB347" s="577"/>
      <c r="CC347" s="577"/>
      <c r="CD347" s="577"/>
      <c r="CE347" s="577"/>
      <c r="CF347" s="577"/>
      <c r="CG347" s="577"/>
      <c r="CH347" s="577"/>
      <c r="CI347" s="577"/>
      <c r="CJ347" s="577"/>
      <c r="CK347" s="577"/>
      <c r="CL347" s="577"/>
      <c r="CM347" s="577"/>
      <c r="CN347" s="577"/>
      <c r="CO347" s="578"/>
      <c r="CP347" s="578"/>
      <c r="CQ347" s="578"/>
      <c r="CR347" s="578"/>
      <c r="CS347" s="578"/>
      <c r="CT347" s="578"/>
      <c r="CU347" s="578"/>
      <c r="CV347" s="578"/>
      <c r="CW347" s="578"/>
      <c r="CX347" s="578"/>
      <c r="CY347" s="578"/>
      <c r="CZ347" s="578"/>
      <c r="DA347" s="578"/>
      <c r="DB347" s="578"/>
      <c r="DC347" s="578"/>
    </row>
    <row r="348" ht="23.25" customHeight="1">
      <c r="A348" s="447"/>
      <c r="B348" s="577"/>
      <c r="C348" s="578"/>
      <c r="D348" s="555"/>
      <c r="E348" s="555"/>
      <c r="F348" s="578"/>
      <c r="G348" s="578"/>
      <c r="H348" s="578"/>
      <c r="I348" s="578"/>
      <c r="J348" s="578"/>
      <c r="K348" s="578"/>
      <c r="L348" s="578"/>
      <c r="M348" s="578"/>
      <c r="N348" s="577"/>
      <c r="O348" s="577"/>
      <c r="P348" s="577"/>
      <c r="Q348" s="577"/>
      <c r="R348" s="577"/>
      <c r="S348" s="577"/>
      <c r="T348" s="577"/>
      <c r="U348" s="577"/>
      <c r="V348" s="577"/>
      <c r="W348" s="577"/>
      <c r="X348" s="577"/>
      <c r="Y348" s="577"/>
      <c r="Z348" s="577"/>
      <c r="AA348" s="577"/>
      <c r="AB348" s="577"/>
      <c r="AC348" s="577"/>
      <c r="AD348" s="577"/>
      <c r="AE348" s="577"/>
      <c r="AF348" s="577"/>
      <c r="AG348" s="577"/>
      <c r="AH348" s="577"/>
      <c r="AI348" s="577"/>
      <c r="AJ348" s="577"/>
      <c r="AK348" s="577"/>
      <c r="AL348" s="577"/>
      <c r="AM348" s="577"/>
      <c r="AN348" s="577"/>
      <c r="AO348" s="577"/>
      <c r="AP348" s="577"/>
      <c r="AQ348" s="577"/>
      <c r="AR348" s="577"/>
      <c r="AS348" s="577"/>
      <c r="AT348" s="577"/>
      <c r="AU348" s="577"/>
      <c r="AV348" s="577"/>
      <c r="AW348" s="577"/>
      <c r="AX348" s="577"/>
      <c r="AY348" s="577"/>
      <c r="AZ348" s="577"/>
      <c r="BA348" s="577"/>
      <c r="BB348" s="577"/>
      <c r="BC348" s="577"/>
      <c r="BD348" s="577"/>
      <c r="BE348" s="577"/>
      <c r="BF348" s="577"/>
      <c r="BG348" s="577"/>
      <c r="BH348" s="577"/>
      <c r="BI348" s="577"/>
      <c r="BJ348" s="577"/>
      <c r="BK348" s="577"/>
      <c r="BL348" s="577"/>
      <c r="BM348" s="577"/>
      <c r="BN348" s="577"/>
      <c r="BO348" s="577"/>
      <c r="BP348" s="577"/>
      <c r="BQ348" s="577"/>
      <c r="BR348" s="577"/>
      <c r="BS348" s="577"/>
      <c r="BT348" s="577"/>
      <c r="BU348" s="577"/>
      <c r="BV348" s="577"/>
      <c r="BW348" s="577"/>
      <c r="BX348" s="577"/>
      <c r="BY348" s="577"/>
      <c r="BZ348" s="577"/>
      <c r="CA348" s="577"/>
      <c r="CB348" s="577"/>
      <c r="CC348" s="577"/>
      <c r="CD348" s="577"/>
      <c r="CE348" s="577"/>
      <c r="CF348" s="577"/>
      <c r="CG348" s="577"/>
      <c r="CH348" s="577"/>
      <c r="CI348" s="577"/>
      <c r="CJ348" s="577"/>
      <c r="CK348" s="577"/>
      <c r="CL348" s="577"/>
      <c r="CM348" s="577"/>
      <c r="CN348" s="577"/>
      <c r="CO348" s="578"/>
      <c r="CP348" s="578"/>
      <c r="CQ348" s="578"/>
      <c r="CR348" s="578"/>
      <c r="CS348" s="578"/>
      <c r="CT348" s="578"/>
      <c r="CU348" s="578"/>
      <c r="CV348" s="578"/>
      <c r="CW348" s="578"/>
      <c r="CX348" s="578"/>
      <c r="CY348" s="578"/>
      <c r="CZ348" s="578"/>
      <c r="DA348" s="578"/>
      <c r="DB348" s="578"/>
      <c r="DC348" s="578"/>
    </row>
    <row r="349" ht="23.25" customHeight="1">
      <c r="A349" s="447"/>
      <c r="B349" s="577"/>
      <c r="C349" s="578"/>
      <c r="D349" s="555"/>
      <c r="E349" s="555"/>
      <c r="F349" s="578"/>
      <c r="G349" s="578"/>
      <c r="H349" s="578"/>
      <c r="I349" s="578"/>
      <c r="J349" s="578"/>
      <c r="K349" s="578"/>
      <c r="L349" s="578"/>
      <c r="M349" s="578"/>
      <c r="N349" s="577"/>
      <c r="O349" s="577"/>
      <c r="P349" s="577"/>
      <c r="Q349" s="577"/>
      <c r="R349" s="577"/>
      <c r="S349" s="577"/>
      <c r="T349" s="577"/>
      <c r="U349" s="577"/>
      <c r="V349" s="577"/>
      <c r="W349" s="577"/>
      <c r="X349" s="577"/>
      <c r="Y349" s="577"/>
      <c r="Z349" s="577"/>
      <c r="AA349" s="577"/>
      <c r="AB349" s="577"/>
      <c r="AC349" s="577"/>
      <c r="AD349" s="577"/>
      <c r="AE349" s="577"/>
      <c r="AF349" s="577"/>
      <c r="AG349" s="577"/>
      <c r="AH349" s="577"/>
      <c r="AI349" s="577"/>
      <c r="AJ349" s="577"/>
      <c r="AK349" s="577"/>
      <c r="AL349" s="577"/>
      <c r="AM349" s="577"/>
      <c r="AN349" s="577"/>
      <c r="AO349" s="577"/>
      <c r="AP349" s="577"/>
      <c r="AQ349" s="577"/>
      <c r="AR349" s="577"/>
      <c r="AS349" s="577"/>
      <c r="AT349" s="577"/>
      <c r="AU349" s="577"/>
      <c r="AV349" s="577"/>
      <c r="AW349" s="577"/>
      <c r="AX349" s="577"/>
      <c r="AY349" s="577"/>
      <c r="AZ349" s="577"/>
      <c r="BA349" s="577"/>
      <c r="BB349" s="577"/>
      <c r="BC349" s="577"/>
      <c r="BD349" s="577"/>
      <c r="BE349" s="577"/>
      <c r="BF349" s="577"/>
      <c r="BG349" s="577"/>
      <c r="BH349" s="577"/>
      <c r="BI349" s="577"/>
      <c r="BJ349" s="577"/>
      <c r="BK349" s="577"/>
      <c r="BL349" s="577"/>
      <c r="BM349" s="577"/>
      <c r="BN349" s="577"/>
      <c r="BO349" s="577"/>
      <c r="BP349" s="577"/>
      <c r="BQ349" s="577"/>
      <c r="BR349" s="577"/>
      <c r="BS349" s="577"/>
      <c r="BT349" s="577"/>
      <c r="BU349" s="577"/>
      <c r="BV349" s="577"/>
      <c r="BW349" s="577"/>
      <c r="BX349" s="577"/>
      <c r="BY349" s="577"/>
      <c r="BZ349" s="577"/>
      <c r="CA349" s="577"/>
      <c r="CB349" s="577"/>
      <c r="CC349" s="577"/>
      <c r="CD349" s="577"/>
      <c r="CE349" s="577"/>
      <c r="CF349" s="577"/>
      <c r="CG349" s="577"/>
      <c r="CH349" s="577"/>
      <c r="CI349" s="577"/>
      <c r="CJ349" s="577"/>
      <c r="CK349" s="577"/>
      <c r="CL349" s="577"/>
      <c r="CM349" s="577"/>
      <c r="CN349" s="577"/>
      <c r="CO349" s="578"/>
      <c r="CP349" s="578"/>
      <c r="CQ349" s="578"/>
      <c r="CR349" s="578"/>
      <c r="CS349" s="578"/>
      <c r="CT349" s="578"/>
      <c r="CU349" s="578"/>
      <c r="CV349" s="578"/>
      <c r="CW349" s="578"/>
      <c r="CX349" s="578"/>
      <c r="CY349" s="578"/>
      <c r="CZ349" s="578"/>
      <c r="DA349" s="578"/>
      <c r="DB349" s="578"/>
      <c r="DC349" s="578"/>
    </row>
    <row r="350" ht="23.25" customHeight="1">
      <c r="A350" s="447"/>
      <c r="B350" s="577"/>
      <c r="C350" s="578"/>
      <c r="D350" s="555"/>
      <c r="E350" s="555"/>
      <c r="F350" s="578"/>
      <c r="G350" s="578"/>
      <c r="H350" s="578"/>
      <c r="I350" s="578"/>
      <c r="J350" s="578"/>
      <c r="K350" s="578"/>
      <c r="L350" s="578"/>
      <c r="M350" s="578"/>
      <c r="N350" s="577"/>
      <c r="O350" s="577"/>
      <c r="P350" s="577"/>
      <c r="Q350" s="577"/>
      <c r="R350" s="577"/>
      <c r="S350" s="577"/>
      <c r="T350" s="577"/>
      <c r="U350" s="577"/>
      <c r="V350" s="577"/>
      <c r="W350" s="577"/>
      <c r="X350" s="577"/>
      <c r="Y350" s="577"/>
      <c r="Z350" s="577"/>
      <c r="AA350" s="577"/>
      <c r="AB350" s="577"/>
      <c r="AC350" s="577"/>
      <c r="AD350" s="577"/>
      <c r="AE350" s="577"/>
      <c r="AF350" s="577"/>
      <c r="AG350" s="577"/>
      <c r="AH350" s="577"/>
      <c r="AI350" s="577"/>
      <c r="AJ350" s="577"/>
      <c r="AK350" s="577"/>
      <c r="AL350" s="577"/>
      <c r="AM350" s="577"/>
      <c r="AN350" s="577"/>
      <c r="AO350" s="577"/>
      <c r="AP350" s="577"/>
      <c r="AQ350" s="577"/>
      <c r="AR350" s="577"/>
      <c r="AS350" s="577"/>
      <c r="AT350" s="577"/>
      <c r="AU350" s="577"/>
      <c r="AV350" s="577"/>
      <c r="AW350" s="577"/>
      <c r="AX350" s="577"/>
      <c r="AY350" s="577"/>
      <c r="AZ350" s="577"/>
      <c r="BA350" s="577"/>
      <c r="BB350" s="577"/>
      <c r="BC350" s="577"/>
      <c r="BD350" s="577"/>
      <c r="BE350" s="577"/>
      <c r="BF350" s="577"/>
      <c r="BG350" s="577"/>
      <c r="BH350" s="577"/>
      <c r="BI350" s="577"/>
      <c r="BJ350" s="577"/>
      <c r="BK350" s="577"/>
      <c r="BL350" s="577"/>
      <c r="BM350" s="577"/>
      <c r="BN350" s="577"/>
      <c r="BO350" s="577"/>
      <c r="BP350" s="577"/>
      <c r="BQ350" s="577"/>
      <c r="BR350" s="577"/>
      <c r="BS350" s="577"/>
      <c r="BT350" s="577"/>
      <c r="BU350" s="577"/>
      <c r="BV350" s="577"/>
      <c r="BW350" s="577"/>
      <c r="BX350" s="577"/>
      <c r="BY350" s="577"/>
      <c r="BZ350" s="577"/>
      <c r="CA350" s="577"/>
      <c r="CB350" s="577"/>
      <c r="CC350" s="577"/>
      <c r="CD350" s="577"/>
      <c r="CE350" s="577"/>
      <c r="CF350" s="577"/>
      <c r="CG350" s="577"/>
      <c r="CH350" s="577"/>
      <c r="CI350" s="577"/>
      <c r="CJ350" s="577"/>
      <c r="CK350" s="577"/>
      <c r="CL350" s="577"/>
      <c r="CM350" s="577"/>
      <c r="CN350" s="577"/>
      <c r="CO350" s="578"/>
      <c r="CP350" s="578"/>
      <c r="CQ350" s="578"/>
      <c r="CR350" s="578"/>
      <c r="CS350" s="578"/>
      <c r="CT350" s="578"/>
      <c r="CU350" s="578"/>
      <c r="CV350" s="578"/>
      <c r="CW350" s="578"/>
      <c r="CX350" s="578"/>
      <c r="CY350" s="578"/>
      <c r="CZ350" s="578"/>
      <c r="DA350" s="578"/>
      <c r="DB350" s="578"/>
      <c r="DC350" s="578"/>
    </row>
    <row r="351" ht="23.25" customHeight="1">
      <c r="A351" s="447"/>
      <c r="B351" s="577"/>
      <c r="C351" s="578"/>
      <c r="D351" s="555"/>
      <c r="E351" s="555"/>
      <c r="F351" s="578"/>
      <c r="G351" s="578"/>
      <c r="H351" s="578"/>
      <c r="I351" s="578"/>
      <c r="J351" s="578"/>
      <c r="K351" s="578"/>
      <c r="L351" s="578"/>
      <c r="M351" s="578"/>
      <c r="N351" s="577"/>
      <c r="O351" s="577"/>
      <c r="P351" s="577"/>
      <c r="Q351" s="577"/>
      <c r="R351" s="577"/>
      <c r="S351" s="577"/>
      <c r="T351" s="577"/>
      <c r="U351" s="577"/>
      <c r="V351" s="577"/>
      <c r="W351" s="577"/>
      <c r="X351" s="577"/>
      <c r="Y351" s="577"/>
      <c r="Z351" s="577"/>
      <c r="AA351" s="577"/>
      <c r="AB351" s="577"/>
      <c r="AC351" s="577"/>
      <c r="AD351" s="577"/>
      <c r="AE351" s="577"/>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7"/>
      <c r="BN351" s="577"/>
      <c r="BO351" s="577"/>
      <c r="BP351" s="577"/>
      <c r="BQ351" s="577"/>
      <c r="BR351" s="577"/>
      <c r="BS351" s="577"/>
      <c r="BT351" s="577"/>
      <c r="BU351" s="577"/>
      <c r="BV351" s="577"/>
      <c r="BW351" s="577"/>
      <c r="BX351" s="577"/>
      <c r="BY351" s="577"/>
      <c r="BZ351" s="577"/>
      <c r="CA351" s="577"/>
      <c r="CB351" s="577"/>
      <c r="CC351" s="577"/>
      <c r="CD351" s="577"/>
      <c r="CE351" s="577"/>
      <c r="CF351" s="577"/>
      <c r="CG351" s="577"/>
      <c r="CH351" s="577"/>
      <c r="CI351" s="577"/>
      <c r="CJ351" s="577"/>
      <c r="CK351" s="577"/>
      <c r="CL351" s="577"/>
      <c r="CM351" s="577"/>
      <c r="CN351" s="577"/>
      <c r="CO351" s="578"/>
      <c r="CP351" s="578"/>
      <c r="CQ351" s="578"/>
      <c r="CR351" s="578"/>
      <c r="CS351" s="578"/>
      <c r="CT351" s="578"/>
      <c r="CU351" s="578"/>
      <c r="CV351" s="578"/>
      <c r="CW351" s="578"/>
      <c r="CX351" s="578"/>
      <c r="CY351" s="578"/>
      <c r="CZ351" s="578"/>
      <c r="DA351" s="578"/>
      <c r="DB351" s="578"/>
      <c r="DC351" s="578"/>
    </row>
    <row r="352" ht="23.25" customHeight="1">
      <c r="A352" s="447"/>
      <c r="B352" s="577"/>
      <c r="C352" s="578"/>
      <c r="D352" s="555"/>
      <c r="E352" s="555"/>
      <c r="F352" s="578"/>
      <c r="G352" s="578"/>
      <c r="H352" s="578"/>
      <c r="I352" s="578"/>
      <c r="J352" s="578"/>
      <c r="K352" s="578"/>
      <c r="L352" s="578"/>
      <c r="M352" s="578"/>
      <c r="N352" s="577"/>
      <c r="O352" s="577"/>
      <c r="P352" s="577"/>
      <c r="Q352" s="577"/>
      <c r="R352" s="577"/>
      <c r="S352" s="577"/>
      <c r="T352" s="577"/>
      <c r="U352" s="577"/>
      <c r="V352" s="577"/>
      <c r="W352" s="577"/>
      <c r="X352" s="577"/>
      <c r="Y352" s="577"/>
      <c r="Z352" s="577"/>
      <c r="AA352" s="577"/>
      <c r="AB352" s="577"/>
      <c r="AC352" s="577"/>
      <c r="AD352" s="577"/>
      <c r="AE352" s="577"/>
      <c r="AF352" s="577"/>
      <c r="AG352" s="577"/>
      <c r="AH352" s="577"/>
      <c r="AI352" s="577"/>
      <c r="AJ352" s="577"/>
      <c r="AK352" s="577"/>
      <c r="AL352" s="577"/>
      <c r="AM352" s="577"/>
      <c r="AN352" s="577"/>
      <c r="AO352" s="577"/>
      <c r="AP352" s="577"/>
      <c r="AQ352" s="577"/>
      <c r="AR352" s="577"/>
      <c r="AS352" s="577"/>
      <c r="AT352" s="577"/>
      <c r="AU352" s="577"/>
      <c r="AV352" s="577"/>
      <c r="AW352" s="577"/>
      <c r="AX352" s="577"/>
      <c r="AY352" s="577"/>
      <c r="AZ352" s="577"/>
      <c r="BA352" s="577"/>
      <c r="BB352" s="577"/>
      <c r="BC352" s="577"/>
      <c r="BD352" s="577"/>
      <c r="BE352" s="577"/>
      <c r="BF352" s="577"/>
      <c r="BG352" s="577"/>
      <c r="BH352" s="577"/>
      <c r="BI352" s="577"/>
      <c r="BJ352" s="577"/>
      <c r="BK352" s="577"/>
      <c r="BL352" s="577"/>
      <c r="BM352" s="577"/>
      <c r="BN352" s="577"/>
      <c r="BO352" s="577"/>
      <c r="BP352" s="577"/>
      <c r="BQ352" s="577"/>
      <c r="BR352" s="577"/>
      <c r="BS352" s="577"/>
      <c r="BT352" s="577"/>
      <c r="BU352" s="577"/>
      <c r="BV352" s="577"/>
      <c r="BW352" s="577"/>
      <c r="BX352" s="577"/>
      <c r="BY352" s="577"/>
      <c r="BZ352" s="577"/>
      <c r="CA352" s="577"/>
      <c r="CB352" s="577"/>
      <c r="CC352" s="577"/>
      <c r="CD352" s="577"/>
      <c r="CE352" s="577"/>
      <c r="CF352" s="577"/>
      <c r="CG352" s="577"/>
      <c r="CH352" s="577"/>
      <c r="CI352" s="577"/>
      <c r="CJ352" s="577"/>
      <c r="CK352" s="577"/>
      <c r="CL352" s="577"/>
      <c r="CM352" s="577"/>
      <c r="CN352" s="577"/>
      <c r="CO352" s="578"/>
      <c r="CP352" s="578"/>
      <c r="CQ352" s="578"/>
      <c r="CR352" s="578"/>
      <c r="CS352" s="578"/>
      <c r="CT352" s="578"/>
      <c r="CU352" s="578"/>
      <c r="CV352" s="578"/>
      <c r="CW352" s="578"/>
      <c r="CX352" s="578"/>
      <c r="CY352" s="578"/>
      <c r="CZ352" s="578"/>
      <c r="DA352" s="578"/>
      <c r="DB352" s="578"/>
      <c r="DC352" s="578"/>
    </row>
    <row r="353" ht="23.25" customHeight="1">
      <c r="A353" s="447"/>
      <c r="B353" s="577"/>
      <c r="C353" s="578"/>
      <c r="D353" s="555"/>
      <c r="E353" s="555"/>
      <c r="F353" s="578"/>
      <c r="G353" s="578"/>
      <c r="H353" s="578"/>
      <c r="I353" s="578"/>
      <c r="J353" s="578"/>
      <c r="K353" s="578"/>
      <c r="L353" s="578"/>
      <c r="M353" s="578"/>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7"/>
      <c r="BN353" s="577"/>
      <c r="BO353" s="577"/>
      <c r="BP353" s="577"/>
      <c r="BQ353" s="577"/>
      <c r="BR353" s="577"/>
      <c r="BS353" s="577"/>
      <c r="BT353" s="577"/>
      <c r="BU353" s="577"/>
      <c r="BV353" s="577"/>
      <c r="BW353" s="577"/>
      <c r="BX353" s="577"/>
      <c r="BY353" s="577"/>
      <c r="BZ353" s="577"/>
      <c r="CA353" s="577"/>
      <c r="CB353" s="577"/>
      <c r="CC353" s="577"/>
      <c r="CD353" s="577"/>
      <c r="CE353" s="577"/>
      <c r="CF353" s="577"/>
      <c r="CG353" s="577"/>
      <c r="CH353" s="577"/>
      <c r="CI353" s="577"/>
      <c r="CJ353" s="577"/>
      <c r="CK353" s="577"/>
      <c r="CL353" s="577"/>
      <c r="CM353" s="577"/>
      <c r="CN353" s="577"/>
      <c r="CO353" s="578"/>
      <c r="CP353" s="578"/>
      <c r="CQ353" s="578"/>
      <c r="CR353" s="578"/>
      <c r="CS353" s="578"/>
      <c r="CT353" s="578"/>
      <c r="CU353" s="578"/>
      <c r="CV353" s="578"/>
      <c r="CW353" s="578"/>
      <c r="CX353" s="578"/>
      <c r="CY353" s="578"/>
      <c r="CZ353" s="578"/>
      <c r="DA353" s="578"/>
      <c r="DB353" s="578"/>
      <c r="DC353" s="578"/>
    </row>
    <row r="354" ht="23.25" customHeight="1">
      <c r="A354" s="447"/>
      <c r="B354" s="577"/>
      <c r="C354" s="578"/>
      <c r="D354" s="555"/>
      <c r="E354" s="555"/>
      <c r="F354" s="578"/>
      <c r="G354" s="578"/>
      <c r="H354" s="578"/>
      <c r="I354" s="578"/>
      <c r="J354" s="578"/>
      <c r="K354" s="578"/>
      <c r="L354" s="578"/>
      <c r="M354" s="578"/>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7"/>
      <c r="AO354" s="577"/>
      <c r="AP354" s="577"/>
      <c r="AQ354" s="577"/>
      <c r="AR354" s="577"/>
      <c r="AS354" s="577"/>
      <c r="AT354" s="577"/>
      <c r="AU354" s="577"/>
      <c r="AV354" s="577"/>
      <c r="AW354" s="577"/>
      <c r="AX354" s="577"/>
      <c r="AY354" s="577"/>
      <c r="AZ354" s="577"/>
      <c r="BA354" s="577"/>
      <c r="BB354" s="577"/>
      <c r="BC354" s="577"/>
      <c r="BD354" s="577"/>
      <c r="BE354" s="577"/>
      <c r="BF354" s="577"/>
      <c r="BG354" s="577"/>
      <c r="BH354" s="577"/>
      <c r="BI354" s="577"/>
      <c r="BJ354" s="577"/>
      <c r="BK354" s="577"/>
      <c r="BL354" s="577"/>
      <c r="BM354" s="577"/>
      <c r="BN354" s="577"/>
      <c r="BO354" s="577"/>
      <c r="BP354" s="577"/>
      <c r="BQ354" s="577"/>
      <c r="BR354" s="577"/>
      <c r="BS354" s="577"/>
      <c r="BT354" s="577"/>
      <c r="BU354" s="577"/>
      <c r="BV354" s="577"/>
      <c r="BW354" s="577"/>
      <c r="BX354" s="577"/>
      <c r="BY354" s="577"/>
      <c r="BZ354" s="577"/>
      <c r="CA354" s="577"/>
      <c r="CB354" s="577"/>
      <c r="CC354" s="577"/>
      <c r="CD354" s="577"/>
      <c r="CE354" s="577"/>
      <c r="CF354" s="577"/>
      <c r="CG354" s="577"/>
      <c r="CH354" s="577"/>
      <c r="CI354" s="577"/>
      <c r="CJ354" s="577"/>
      <c r="CK354" s="577"/>
      <c r="CL354" s="577"/>
      <c r="CM354" s="577"/>
      <c r="CN354" s="577"/>
      <c r="CO354" s="578"/>
      <c r="CP354" s="578"/>
      <c r="CQ354" s="578"/>
      <c r="CR354" s="578"/>
      <c r="CS354" s="578"/>
      <c r="CT354" s="578"/>
      <c r="CU354" s="578"/>
      <c r="CV354" s="578"/>
      <c r="CW354" s="578"/>
      <c r="CX354" s="578"/>
      <c r="CY354" s="578"/>
      <c r="CZ354" s="578"/>
      <c r="DA354" s="578"/>
      <c r="DB354" s="578"/>
      <c r="DC354" s="578"/>
    </row>
    <row r="355" ht="23.25" customHeight="1">
      <c r="A355" s="447"/>
      <c r="B355" s="577"/>
      <c r="C355" s="578"/>
      <c r="D355" s="555"/>
      <c r="E355" s="555"/>
      <c r="F355" s="578"/>
      <c r="G355" s="578"/>
      <c r="H355" s="578"/>
      <c r="I355" s="578"/>
      <c r="J355" s="578"/>
      <c r="K355" s="578"/>
      <c r="L355" s="578"/>
      <c r="M355" s="578"/>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7"/>
      <c r="BN355" s="577"/>
      <c r="BO355" s="577"/>
      <c r="BP355" s="577"/>
      <c r="BQ355" s="577"/>
      <c r="BR355" s="577"/>
      <c r="BS355" s="577"/>
      <c r="BT355" s="577"/>
      <c r="BU355" s="577"/>
      <c r="BV355" s="577"/>
      <c r="BW355" s="577"/>
      <c r="BX355" s="577"/>
      <c r="BY355" s="577"/>
      <c r="BZ355" s="577"/>
      <c r="CA355" s="577"/>
      <c r="CB355" s="577"/>
      <c r="CC355" s="577"/>
      <c r="CD355" s="577"/>
      <c r="CE355" s="577"/>
      <c r="CF355" s="577"/>
      <c r="CG355" s="577"/>
      <c r="CH355" s="577"/>
      <c r="CI355" s="577"/>
      <c r="CJ355" s="577"/>
      <c r="CK355" s="577"/>
      <c r="CL355" s="577"/>
      <c r="CM355" s="577"/>
      <c r="CN355" s="577"/>
      <c r="CO355" s="578"/>
      <c r="CP355" s="578"/>
      <c r="CQ355" s="578"/>
      <c r="CR355" s="578"/>
      <c r="CS355" s="578"/>
      <c r="CT355" s="578"/>
      <c r="CU355" s="578"/>
      <c r="CV355" s="578"/>
      <c r="CW355" s="578"/>
      <c r="CX355" s="578"/>
      <c r="CY355" s="578"/>
      <c r="CZ355" s="578"/>
      <c r="DA355" s="578"/>
      <c r="DB355" s="578"/>
      <c r="DC355" s="578"/>
    </row>
    <row r="356" ht="23.25" customHeight="1">
      <c r="A356" s="447"/>
      <c r="B356" s="577"/>
      <c r="C356" s="578"/>
      <c r="D356" s="555"/>
      <c r="E356" s="555"/>
      <c r="F356" s="578"/>
      <c r="G356" s="578"/>
      <c r="H356" s="578"/>
      <c r="I356" s="578"/>
      <c r="J356" s="578"/>
      <c r="K356" s="578"/>
      <c r="L356" s="578"/>
      <c r="M356" s="578"/>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7"/>
      <c r="BN356" s="577"/>
      <c r="BO356" s="577"/>
      <c r="BP356" s="577"/>
      <c r="BQ356" s="577"/>
      <c r="BR356" s="577"/>
      <c r="BS356" s="577"/>
      <c r="BT356" s="577"/>
      <c r="BU356" s="577"/>
      <c r="BV356" s="577"/>
      <c r="BW356" s="577"/>
      <c r="BX356" s="577"/>
      <c r="BY356" s="577"/>
      <c r="BZ356" s="577"/>
      <c r="CA356" s="577"/>
      <c r="CB356" s="577"/>
      <c r="CC356" s="577"/>
      <c r="CD356" s="577"/>
      <c r="CE356" s="577"/>
      <c r="CF356" s="577"/>
      <c r="CG356" s="577"/>
      <c r="CH356" s="577"/>
      <c r="CI356" s="577"/>
      <c r="CJ356" s="577"/>
      <c r="CK356" s="577"/>
      <c r="CL356" s="577"/>
      <c r="CM356" s="577"/>
      <c r="CN356" s="577"/>
      <c r="CO356" s="578"/>
      <c r="CP356" s="578"/>
      <c r="CQ356" s="578"/>
      <c r="CR356" s="578"/>
      <c r="CS356" s="578"/>
      <c r="CT356" s="578"/>
      <c r="CU356" s="578"/>
      <c r="CV356" s="578"/>
      <c r="CW356" s="578"/>
      <c r="CX356" s="578"/>
      <c r="CY356" s="578"/>
      <c r="CZ356" s="578"/>
      <c r="DA356" s="578"/>
      <c r="DB356" s="578"/>
      <c r="DC356" s="578"/>
    </row>
    <row r="357" ht="23.25" customHeight="1">
      <c r="A357" s="447"/>
      <c r="B357" s="577"/>
      <c r="C357" s="578"/>
      <c r="D357" s="555"/>
      <c r="E357" s="555"/>
      <c r="F357" s="578"/>
      <c r="G357" s="578"/>
      <c r="H357" s="578"/>
      <c r="I357" s="578"/>
      <c r="J357" s="578"/>
      <c r="K357" s="578"/>
      <c r="L357" s="578"/>
      <c r="M357" s="578"/>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7"/>
      <c r="BN357" s="577"/>
      <c r="BO357" s="577"/>
      <c r="BP357" s="577"/>
      <c r="BQ357" s="577"/>
      <c r="BR357" s="577"/>
      <c r="BS357" s="577"/>
      <c r="BT357" s="577"/>
      <c r="BU357" s="577"/>
      <c r="BV357" s="577"/>
      <c r="BW357" s="577"/>
      <c r="BX357" s="577"/>
      <c r="BY357" s="577"/>
      <c r="BZ357" s="577"/>
      <c r="CA357" s="577"/>
      <c r="CB357" s="577"/>
      <c r="CC357" s="577"/>
      <c r="CD357" s="577"/>
      <c r="CE357" s="577"/>
      <c r="CF357" s="577"/>
      <c r="CG357" s="577"/>
      <c r="CH357" s="577"/>
      <c r="CI357" s="577"/>
      <c r="CJ357" s="577"/>
      <c r="CK357" s="577"/>
      <c r="CL357" s="577"/>
      <c r="CM357" s="577"/>
      <c r="CN357" s="577"/>
      <c r="CO357" s="578"/>
      <c r="CP357" s="578"/>
      <c r="CQ357" s="578"/>
      <c r="CR357" s="578"/>
      <c r="CS357" s="578"/>
      <c r="CT357" s="578"/>
      <c r="CU357" s="578"/>
      <c r="CV357" s="578"/>
      <c r="CW357" s="578"/>
      <c r="CX357" s="578"/>
      <c r="CY357" s="578"/>
      <c r="CZ357" s="578"/>
      <c r="DA357" s="578"/>
      <c r="DB357" s="578"/>
      <c r="DC357" s="578"/>
    </row>
    <row r="358" ht="23.25" customHeight="1">
      <c r="A358" s="447"/>
      <c r="B358" s="577"/>
      <c r="C358" s="578"/>
      <c r="D358" s="555"/>
      <c r="E358" s="555"/>
      <c r="F358" s="578"/>
      <c r="G358" s="578"/>
      <c r="H358" s="578"/>
      <c r="I358" s="578"/>
      <c r="J358" s="578"/>
      <c r="K358" s="578"/>
      <c r="L358" s="578"/>
      <c r="M358" s="578"/>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c r="BD358" s="577"/>
      <c r="BE358" s="577"/>
      <c r="BF358" s="577"/>
      <c r="BG358" s="577"/>
      <c r="BH358" s="577"/>
      <c r="BI358" s="577"/>
      <c r="BJ358" s="577"/>
      <c r="BK358" s="577"/>
      <c r="BL358" s="577"/>
      <c r="BM358" s="577"/>
      <c r="BN358" s="577"/>
      <c r="BO358" s="577"/>
      <c r="BP358" s="577"/>
      <c r="BQ358" s="577"/>
      <c r="BR358" s="577"/>
      <c r="BS358" s="577"/>
      <c r="BT358" s="577"/>
      <c r="BU358" s="577"/>
      <c r="BV358" s="577"/>
      <c r="BW358" s="577"/>
      <c r="BX358" s="577"/>
      <c r="BY358" s="577"/>
      <c r="BZ358" s="577"/>
      <c r="CA358" s="577"/>
      <c r="CB358" s="577"/>
      <c r="CC358" s="577"/>
      <c r="CD358" s="577"/>
      <c r="CE358" s="577"/>
      <c r="CF358" s="577"/>
      <c r="CG358" s="577"/>
      <c r="CH358" s="577"/>
      <c r="CI358" s="577"/>
      <c r="CJ358" s="577"/>
      <c r="CK358" s="577"/>
      <c r="CL358" s="577"/>
      <c r="CM358" s="577"/>
      <c r="CN358" s="577"/>
      <c r="CO358" s="578"/>
      <c r="CP358" s="578"/>
      <c r="CQ358" s="578"/>
      <c r="CR358" s="578"/>
      <c r="CS358" s="578"/>
      <c r="CT358" s="578"/>
      <c r="CU358" s="578"/>
      <c r="CV358" s="578"/>
      <c r="CW358" s="578"/>
      <c r="CX358" s="578"/>
      <c r="CY358" s="578"/>
      <c r="CZ358" s="578"/>
      <c r="DA358" s="578"/>
      <c r="DB358" s="578"/>
      <c r="DC358" s="578"/>
    </row>
    <row r="359" ht="23.25" customHeight="1">
      <c r="A359" s="447"/>
      <c r="B359" s="577"/>
      <c r="C359" s="578"/>
      <c r="D359" s="555"/>
      <c r="E359" s="555"/>
      <c r="F359" s="578"/>
      <c r="G359" s="578"/>
      <c r="H359" s="578"/>
      <c r="I359" s="578"/>
      <c r="J359" s="578"/>
      <c r="K359" s="578"/>
      <c r="L359" s="578"/>
      <c r="M359" s="578"/>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7"/>
      <c r="AO359" s="577"/>
      <c r="AP359" s="577"/>
      <c r="AQ359" s="577"/>
      <c r="AR359" s="577"/>
      <c r="AS359" s="577"/>
      <c r="AT359" s="577"/>
      <c r="AU359" s="577"/>
      <c r="AV359" s="577"/>
      <c r="AW359" s="577"/>
      <c r="AX359" s="577"/>
      <c r="AY359" s="577"/>
      <c r="AZ359" s="577"/>
      <c r="BA359" s="577"/>
      <c r="BB359" s="577"/>
      <c r="BC359" s="577"/>
      <c r="BD359" s="577"/>
      <c r="BE359" s="577"/>
      <c r="BF359" s="577"/>
      <c r="BG359" s="577"/>
      <c r="BH359" s="577"/>
      <c r="BI359" s="577"/>
      <c r="BJ359" s="577"/>
      <c r="BK359" s="577"/>
      <c r="BL359" s="577"/>
      <c r="BM359" s="577"/>
      <c r="BN359" s="577"/>
      <c r="BO359" s="577"/>
      <c r="BP359" s="577"/>
      <c r="BQ359" s="577"/>
      <c r="BR359" s="577"/>
      <c r="BS359" s="577"/>
      <c r="BT359" s="577"/>
      <c r="BU359" s="577"/>
      <c r="BV359" s="577"/>
      <c r="BW359" s="577"/>
      <c r="BX359" s="577"/>
      <c r="BY359" s="577"/>
      <c r="BZ359" s="577"/>
      <c r="CA359" s="577"/>
      <c r="CB359" s="577"/>
      <c r="CC359" s="577"/>
      <c r="CD359" s="577"/>
      <c r="CE359" s="577"/>
      <c r="CF359" s="577"/>
      <c r="CG359" s="577"/>
      <c r="CH359" s="577"/>
      <c r="CI359" s="577"/>
      <c r="CJ359" s="577"/>
      <c r="CK359" s="577"/>
      <c r="CL359" s="577"/>
      <c r="CM359" s="577"/>
      <c r="CN359" s="577"/>
      <c r="CO359" s="578"/>
      <c r="CP359" s="578"/>
      <c r="CQ359" s="578"/>
      <c r="CR359" s="578"/>
      <c r="CS359" s="578"/>
      <c r="CT359" s="578"/>
      <c r="CU359" s="578"/>
      <c r="CV359" s="578"/>
      <c r="CW359" s="578"/>
      <c r="CX359" s="578"/>
      <c r="CY359" s="578"/>
      <c r="CZ359" s="578"/>
      <c r="DA359" s="578"/>
      <c r="DB359" s="578"/>
      <c r="DC359" s="578"/>
    </row>
    <row r="360" ht="23.25" customHeight="1">
      <c r="A360" s="447"/>
      <c r="B360" s="577"/>
      <c r="C360" s="578"/>
      <c r="D360" s="555"/>
      <c r="E360" s="555"/>
      <c r="F360" s="578"/>
      <c r="G360" s="578"/>
      <c r="H360" s="578"/>
      <c r="I360" s="578"/>
      <c r="J360" s="578"/>
      <c r="K360" s="578"/>
      <c r="L360" s="578"/>
      <c r="M360" s="578"/>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7"/>
      <c r="AO360" s="577"/>
      <c r="AP360" s="577"/>
      <c r="AQ360" s="577"/>
      <c r="AR360" s="577"/>
      <c r="AS360" s="577"/>
      <c r="AT360" s="577"/>
      <c r="AU360" s="577"/>
      <c r="AV360" s="577"/>
      <c r="AW360" s="577"/>
      <c r="AX360" s="577"/>
      <c r="AY360" s="577"/>
      <c r="AZ360" s="577"/>
      <c r="BA360" s="577"/>
      <c r="BB360" s="577"/>
      <c r="BC360" s="577"/>
      <c r="BD360" s="577"/>
      <c r="BE360" s="577"/>
      <c r="BF360" s="577"/>
      <c r="BG360" s="577"/>
      <c r="BH360" s="577"/>
      <c r="BI360" s="577"/>
      <c r="BJ360" s="577"/>
      <c r="BK360" s="577"/>
      <c r="BL360" s="577"/>
      <c r="BM360" s="577"/>
      <c r="BN360" s="577"/>
      <c r="BO360" s="577"/>
      <c r="BP360" s="577"/>
      <c r="BQ360" s="577"/>
      <c r="BR360" s="577"/>
      <c r="BS360" s="577"/>
      <c r="BT360" s="577"/>
      <c r="BU360" s="577"/>
      <c r="BV360" s="577"/>
      <c r="BW360" s="577"/>
      <c r="BX360" s="577"/>
      <c r="BY360" s="577"/>
      <c r="BZ360" s="577"/>
      <c r="CA360" s="577"/>
      <c r="CB360" s="577"/>
      <c r="CC360" s="577"/>
      <c r="CD360" s="577"/>
      <c r="CE360" s="577"/>
      <c r="CF360" s="577"/>
      <c r="CG360" s="577"/>
      <c r="CH360" s="577"/>
      <c r="CI360" s="577"/>
      <c r="CJ360" s="577"/>
      <c r="CK360" s="577"/>
      <c r="CL360" s="577"/>
      <c r="CM360" s="577"/>
      <c r="CN360" s="577"/>
      <c r="CO360" s="578"/>
      <c r="CP360" s="578"/>
      <c r="CQ360" s="578"/>
      <c r="CR360" s="578"/>
      <c r="CS360" s="578"/>
      <c r="CT360" s="578"/>
      <c r="CU360" s="578"/>
      <c r="CV360" s="578"/>
      <c r="CW360" s="578"/>
      <c r="CX360" s="578"/>
      <c r="CY360" s="578"/>
      <c r="CZ360" s="578"/>
      <c r="DA360" s="578"/>
      <c r="DB360" s="578"/>
      <c r="DC360" s="578"/>
    </row>
    <row r="361" ht="23.25" customHeight="1">
      <c r="A361" s="447"/>
      <c r="B361" s="577"/>
      <c r="C361" s="578"/>
      <c r="D361" s="555"/>
      <c r="E361" s="555"/>
      <c r="F361" s="578"/>
      <c r="G361" s="578"/>
      <c r="H361" s="578"/>
      <c r="I361" s="578"/>
      <c r="J361" s="578"/>
      <c r="K361" s="578"/>
      <c r="L361" s="578"/>
      <c r="M361" s="578"/>
      <c r="N361" s="577"/>
      <c r="O361" s="577"/>
      <c r="P361" s="577"/>
      <c r="Q361" s="577"/>
      <c r="R361" s="577"/>
      <c r="S361" s="577"/>
      <c r="T361" s="577"/>
      <c r="U361" s="577"/>
      <c r="V361" s="577"/>
      <c r="W361" s="577"/>
      <c r="X361" s="577"/>
      <c r="Y361" s="577"/>
      <c r="Z361" s="577"/>
      <c r="AA361" s="577"/>
      <c r="AB361" s="577"/>
      <c r="AC361" s="577"/>
      <c r="AD361" s="577"/>
      <c r="AE361" s="577"/>
      <c r="AF361" s="577"/>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7"/>
      <c r="BN361" s="577"/>
      <c r="BO361" s="577"/>
      <c r="BP361" s="577"/>
      <c r="BQ361" s="577"/>
      <c r="BR361" s="577"/>
      <c r="BS361" s="577"/>
      <c r="BT361" s="577"/>
      <c r="BU361" s="577"/>
      <c r="BV361" s="577"/>
      <c r="BW361" s="577"/>
      <c r="BX361" s="577"/>
      <c r="BY361" s="577"/>
      <c r="BZ361" s="577"/>
      <c r="CA361" s="577"/>
      <c r="CB361" s="577"/>
      <c r="CC361" s="577"/>
      <c r="CD361" s="577"/>
      <c r="CE361" s="577"/>
      <c r="CF361" s="577"/>
      <c r="CG361" s="577"/>
      <c r="CH361" s="577"/>
      <c r="CI361" s="577"/>
      <c r="CJ361" s="577"/>
      <c r="CK361" s="577"/>
      <c r="CL361" s="577"/>
      <c r="CM361" s="577"/>
      <c r="CN361" s="577"/>
      <c r="CO361" s="578"/>
      <c r="CP361" s="578"/>
      <c r="CQ361" s="578"/>
      <c r="CR361" s="578"/>
      <c r="CS361" s="578"/>
      <c r="CT361" s="578"/>
      <c r="CU361" s="578"/>
      <c r="CV361" s="578"/>
      <c r="CW361" s="578"/>
      <c r="CX361" s="578"/>
      <c r="CY361" s="578"/>
      <c r="CZ361" s="578"/>
      <c r="DA361" s="578"/>
      <c r="DB361" s="578"/>
      <c r="DC361" s="578"/>
    </row>
    <row r="362" ht="23.25" customHeight="1">
      <c r="A362" s="447"/>
      <c r="B362" s="577"/>
      <c r="C362" s="578"/>
      <c r="D362" s="555"/>
      <c r="E362" s="555"/>
      <c r="F362" s="578"/>
      <c r="G362" s="578"/>
      <c r="H362" s="578"/>
      <c r="I362" s="578"/>
      <c r="J362" s="578"/>
      <c r="K362" s="578"/>
      <c r="L362" s="578"/>
      <c r="M362" s="578"/>
      <c r="N362" s="577"/>
      <c r="O362" s="577"/>
      <c r="P362" s="577"/>
      <c r="Q362" s="577"/>
      <c r="R362" s="577"/>
      <c r="S362" s="577"/>
      <c r="T362" s="577"/>
      <c r="U362" s="577"/>
      <c r="V362" s="577"/>
      <c r="W362" s="577"/>
      <c r="X362" s="577"/>
      <c r="Y362" s="577"/>
      <c r="Z362" s="577"/>
      <c r="AA362" s="577"/>
      <c r="AB362" s="577"/>
      <c r="AC362" s="577"/>
      <c r="AD362" s="577"/>
      <c r="AE362" s="577"/>
      <c r="AF362" s="577"/>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7"/>
      <c r="BN362" s="577"/>
      <c r="BO362" s="577"/>
      <c r="BP362" s="577"/>
      <c r="BQ362" s="577"/>
      <c r="BR362" s="577"/>
      <c r="BS362" s="577"/>
      <c r="BT362" s="577"/>
      <c r="BU362" s="577"/>
      <c r="BV362" s="577"/>
      <c r="BW362" s="577"/>
      <c r="BX362" s="577"/>
      <c r="BY362" s="577"/>
      <c r="BZ362" s="577"/>
      <c r="CA362" s="577"/>
      <c r="CB362" s="577"/>
      <c r="CC362" s="577"/>
      <c r="CD362" s="577"/>
      <c r="CE362" s="577"/>
      <c r="CF362" s="577"/>
      <c r="CG362" s="577"/>
      <c r="CH362" s="577"/>
      <c r="CI362" s="577"/>
      <c r="CJ362" s="577"/>
      <c r="CK362" s="577"/>
      <c r="CL362" s="577"/>
      <c r="CM362" s="577"/>
      <c r="CN362" s="577"/>
      <c r="CO362" s="578"/>
      <c r="CP362" s="578"/>
      <c r="CQ362" s="578"/>
      <c r="CR362" s="578"/>
      <c r="CS362" s="578"/>
      <c r="CT362" s="578"/>
      <c r="CU362" s="578"/>
      <c r="CV362" s="578"/>
      <c r="CW362" s="578"/>
      <c r="CX362" s="578"/>
      <c r="CY362" s="578"/>
      <c r="CZ362" s="578"/>
      <c r="DA362" s="578"/>
      <c r="DB362" s="578"/>
      <c r="DC362" s="578"/>
    </row>
    <row r="363" ht="23.25" customHeight="1">
      <c r="A363" s="447"/>
      <c r="B363" s="577"/>
      <c r="C363" s="578"/>
      <c r="D363" s="555"/>
      <c r="E363" s="555"/>
      <c r="F363" s="578"/>
      <c r="G363" s="578"/>
      <c r="H363" s="578"/>
      <c r="I363" s="578"/>
      <c r="J363" s="578"/>
      <c r="K363" s="578"/>
      <c r="L363" s="578"/>
      <c r="M363" s="578"/>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c r="BN363" s="577"/>
      <c r="BO363" s="577"/>
      <c r="BP363" s="577"/>
      <c r="BQ363" s="577"/>
      <c r="BR363" s="577"/>
      <c r="BS363" s="577"/>
      <c r="BT363" s="577"/>
      <c r="BU363" s="577"/>
      <c r="BV363" s="577"/>
      <c r="BW363" s="577"/>
      <c r="BX363" s="577"/>
      <c r="BY363" s="577"/>
      <c r="BZ363" s="577"/>
      <c r="CA363" s="577"/>
      <c r="CB363" s="577"/>
      <c r="CC363" s="577"/>
      <c r="CD363" s="577"/>
      <c r="CE363" s="577"/>
      <c r="CF363" s="577"/>
      <c r="CG363" s="577"/>
      <c r="CH363" s="577"/>
      <c r="CI363" s="577"/>
      <c r="CJ363" s="577"/>
      <c r="CK363" s="577"/>
      <c r="CL363" s="577"/>
      <c r="CM363" s="577"/>
      <c r="CN363" s="577"/>
      <c r="CO363" s="578"/>
      <c r="CP363" s="578"/>
      <c r="CQ363" s="578"/>
      <c r="CR363" s="578"/>
      <c r="CS363" s="578"/>
      <c r="CT363" s="578"/>
      <c r="CU363" s="578"/>
      <c r="CV363" s="578"/>
      <c r="CW363" s="578"/>
      <c r="CX363" s="578"/>
      <c r="CY363" s="578"/>
      <c r="CZ363" s="578"/>
      <c r="DA363" s="578"/>
      <c r="DB363" s="578"/>
      <c r="DC363" s="578"/>
    </row>
    <row r="364" ht="23.25" customHeight="1">
      <c r="A364" s="447"/>
      <c r="B364" s="577"/>
      <c r="C364" s="578"/>
      <c r="D364" s="555"/>
      <c r="E364" s="555"/>
      <c r="F364" s="578"/>
      <c r="G364" s="578"/>
      <c r="H364" s="578"/>
      <c r="I364" s="578"/>
      <c r="J364" s="578"/>
      <c r="K364" s="578"/>
      <c r="L364" s="578"/>
      <c r="M364" s="578"/>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7"/>
      <c r="BN364" s="577"/>
      <c r="BO364" s="577"/>
      <c r="BP364" s="577"/>
      <c r="BQ364" s="577"/>
      <c r="BR364" s="577"/>
      <c r="BS364" s="577"/>
      <c r="BT364" s="577"/>
      <c r="BU364" s="577"/>
      <c r="BV364" s="577"/>
      <c r="BW364" s="577"/>
      <c r="BX364" s="577"/>
      <c r="BY364" s="577"/>
      <c r="BZ364" s="577"/>
      <c r="CA364" s="577"/>
      <c r="CB364" s="577"/>
      <c r="CC364" s="577"/>
      <c r="CD364" s="577"/>
      <c r="CE364" s="577"/>
      <c r="CF364" s="577"/>
      <c r="CG364" s="577"/>
      <c r="CH364" s="577"/>
      <c r="CI364" s="577"/>
      <c r="CJ364" s="577"/>
      <c r="CK364" s="577"/>
      <c r="CL364" s="577"/>
      <c r="CM364" s="577"/>
      <c r="CN364" s="577"/>
      <c r="CO364" s="578"/>
      <c r="CP364" s="578"/>
      <c r="CQ364" s="578"/>
      <c r="CR364" s="578"/>
      <c r="CS364" s="578"/>
      <c r="CT364" s="578"/>
      <c r="CU364" s="578"/>
      <c r="CV364" s="578"/>
      <c r="CW364" s="578"/>
      <c r="CX364" s="578"/>
      <c r="CY364" s="578"/>
      <c r="CZ364" s="578"/>
      <c r="DA364" s="578"/>
      <c r="DB364" s="578"/>
      <c r="DC364" s="578"/>
    </row>
    <row r="365" ht="23.25" customHeight="1">
      <c r="A365" s="447"/>
      <c r="B365" s="577"/>
      <c r="C365" s="578"/>
      <c r="D365" s="555"/>
      <c r="E365" s="555"/>
      <c r="F365" s="578"/>
      <c r="G365" s="578"/>
      <c r="H365" s="578"/>
      <c r="I365" s="578"/>
      <c r="J365" s="578"/>
      <c r="K365" s="578"/>
      <c r="L365" s="578"/>
      <c r="M365" s="578"/>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7"/>
      <c r="BN365" s="577"/>
      <c r="BO365" s="577"/>
      <c r="BP365" s="577"/>
      <c r="BQ365" s="577"/>
      <c r="BR365" s="577"/>
      <c r="BS365" s="577"/>
      <c r="BT365" s="577"/>
      <c r="BU365" s="577"/>
      <c r="BV365" s="577"/>
      <c r="BW365" s="577"/>
      <c r="BX365" s="577"/>
      <c r="BY365" s="577"/>
      <c r="BZ365" s="577"/>
      <c r="CA365" s="577"/>
      <c r="CB365" s="577"/>
      <c r="CC365" s="577"/>
      <c r="CD365" s="577"/>
      <c r="CE365" s="577"/>
      <c r="CF365" s="577"/>
      <c r="CG365" s="577"/>
      <c r="CH365" s="577"/>
      <c r="CI365" s="577"/>
      <c r="CJ365" s="577"/>
      <c r="CK365" s="577"/>
      <c r="CL365" s="577"/>
      <c r="CM365" s="577"/>
      <c r="CN365" s="577"/>
      <c r="CO365" s="578"/>
      <c r="CP365" s="578"/>
      <c r="CQ365" s="578"/>
      <c r="CR365" s="578"/>
      <c r="CS365" s="578"/>
      <c r="CT365" s="578"/>
      <c r="CU365" s="578"/>
      <c r="CV365" s="578"/>
      <c r="CW365" s="578"/>
      <c r="CX365" s="578"/>
      <c r="CY365" s="578"/>
      <c r="CZ365" s="578"/>
      <c r="DA365" s="578"/>
      <c r="DB365" s="578"/>
      <c r="DC365" s="578"/>
    </row>
    <row r="366" ht="23.25" customHeight="1">
      <c r="A366" s="447"/>
      <c r="B366" s="577"/>
      <c r="C366" s="578"/>
      <c r="D366" s="555"/>
      <c r="E366" s="555"/>
      <c r="F366" s="578"/>
      <c r="G366" s="578"/>
      <c r="H366" s="578"/>
      <c r="I366" s="578"/>
      <c r="J366" s="578"/>
      <c r="K366" s="578"/>
      <c r="L366" s="578"/>
      <c r="M366" s="578"/>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7"/>
      <c r="BN366" s="577"/>
      <c r="BO366" s="577"/>
      <c r="BP366" s="577"/>
      <c r="BQ366" s="577"/>
      <c r="BR366" s="577"/>
      <c r="BS366" s="577"/>
      <c r="BT366" s="577"/>
      <c r="BU366" s="577"/>
      <c r="BV366" s="577"/>
      <c r="BW366" s="577"/>
      <c r="BX366" s="577"/>
      <c r="BY366" s="577"/>
      <c r="BZ366" s="577"/>
      <c r="CA366" s="577"/>
      <c r="CB366" s="577"/>
      <c r="CC366" s="577"/>
      <c r="CD366" s="577"/>
      <c r="CE366" s="577"/>
      <c r="CF366" s="577"/>
      <c r="CG366" s="577"/>
      <c r="CH366" s="577"/>
      <c r="CI366" s="577"/>
      <c r="CJ366" s="577"/>
      <c r="CK366" s="577"/>
      <c r="CL366" s="577"/>
      <c r="CM366" s="577"/>
      <c r="CN366" s="577"/>
      <c r="CO366" s="578"/>
      <c r="CP366" s="578"/>
      <c r="CQ366" s="578"/>
      <c r="CR366" s="578"/>
      <c r="CS366" s="578"/>
      <c r="CT366" s="578"/>
      <c r="CU366" s="578"/>
      <c r="CV366" s="578"/>
      <c r="CW366" s="578"/>
      <c r="CX366" s="578"/>
      <c r="CY366" s="578"/>
      <c r="CZ366" s="578"/>
      <c r="DA366" s="578"/>
      <c r="DB366" s="578"/>
      <c r="DC366" s="578"/>
    </row>
    <row r="367" ht="23.25" customHeight="1">
      <c r="A367" s="447"/>
      <c r="B367" s="577"/>
      <c r="C367" s="578"/>
      <c r="D367" s="555"/>
      <c r="E367" s="555"/>
      <c r="F367" s="578"/>
      <c r="G367" s="578"/>
      <c r="H367" s="578"/>
      <c r="I367" s="578"/>
      <c r="J367" s="578"/>
      <c r="K367" s="578"/>
      <c r="L367" s="578"/>
      <c r="M367" s="578"/>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7"/>
      <c r="BN367" s="577"/>
      <c r="BO367" s="577"/>
      <c r="BP367" s="577"/>
      <c r="BQ367" s="577"/>
      <c r="BR367" s="577"/>
      <c r="BS367" s="577"/>
      <c r="BT367" s="577"/>
      <c r="BU367" s="577"/>
      <c r="BV367" s="577"/>
      <c r="BW367" s="577"/>
      <c r="BX367" s="577"/>
      <c r="BY367" s="577"/>
      <c r="BZ367" s="577"/>
      <c r="CA367" s="577"/>
      <c r="CB367" s="577"/>
      <c r="CC367" s="577"/>
      <c r="CD367" s="577"/>
      <c r="CE367" s="577"/>
      <c r="CF367" s="577"/>
      <c r="CG367" s="577"/>
      <c r="CH367" s="577"/>
      <c r="CI367" s="577"/>
      <c r="CJ367" s="577"/>
      <c r="CK367" s="577"/>
      <c r="CL367" s="577"/>
      <c r="CM367" s="577"/>
      <c r="CN367" s="577"/>
      <c r="CO367" s="578"/>
      <c r="CP367" s="578"/>
      <c r="CQ367" s="578"/>
      <c r="CR367" s="578"/>
      <c r="CS367" s="578"/>
      <c r="CT367" s="578"/>
      <c r="CU367" s="578"/>
      <c r="CV367" s="578"/>
      <c r="CW367" s="578"/>
      <c r="CX367" s="578"/>
      <c r="CY367" s="578"/>
      <c r="CZ367" s="578"/>
      <c r="DA367" s="578"/>
      <c r="DB367" s="578"/>
      <c r="DC367" s="578"/>
    </row>
    <row r="368" ht="23.25" customHeight="1">
      <c r="A368" s="447"/>
      <c r="B368" s="577"/>
      <c r="C368" s="578"/>
      <c r="D368" s="555"/>
      <c r="E368" s="555"/>
      <c r="F368" s="578"/>
      <c r="G368" s="578"/>
      <c r="H368" s="578"/>
      <c r="I368" s="578"/>
      <c r="J368" s="578"/>
      <c r="K368" s="578"/>
      <c r="L368" s="578"/>
      <c r="M368" s="578"/>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7"/>
      <c r="BN368" s="577"/>
      <c r="BO368" s="577"/>
      <c r="BP368" s="577"/>
      <c r="BQ368" s="577"/>
      <c r="BR368" s="577"/>
      <c r="BS368" s="577"/>
      <c r="BT368" s="577"/>
      <c r="BU368" s="577"/>
      <c r="BV368" s="577"/>
      <c r="BW368" s="577"/>
      <c r="BX368" s="577"/>
      <c r="BY368" s="577"/>
      <c r="BZ368" s="577"/>
      <c r="CA368" s="577"/>
      <c r="CB368" s="577"/>
      <c r="CC368" s="577"/>
      <c r="CD368" s="577"/>
      <c r="CE368" s="577"/>
      <c r="CF368" s="577"/>
      <c r="CG368" s="577"/>
      <c r="CH368" s="577"/>
      <c r="CI368" s="577"/>
      <c r="CJ368" s="577"/>
      <c r="CK368" s="577"/>
      <c r="CL368" s="577"/>
      <c r="CM368" s="577"/>
      <c r="CN368" s="577"/>
      <c r="CO368" s="578"/>
      <c r="CP368" s="578"/>
      <c r="CQ368" s="578"/>
      <c r="CR368" s="578"/>
      <c r="CS368" s="578"/>
      <c r="CT368" s="578"/>
      <c r="CU368" s="578"/>
      <c r="CV368" s="578"/>
      <c r="CW368" s="578"/>
      <c r="CX368" s="578"/>
      <c r="CY368" s="578"/>
      <c r="CZ368" s="578"/>
      <c r="DA368" s="578"/>
      <c r="DB368" s="578"/>
      <c r="DC368" s="578"/>
    </row>
    <row r="369" ht="23.25" customHeight="1">
      <c r="A369" s="447"/>
      <c r="B369" s="577"/>
      <c r="C369" s="578"/>
      <c r="D369" s="555"/>
      <c r="E369" s="555"/>
      <c r="F369" s="578"/>
      <c r="G369" s="578"/>
      <c r="H369" s="578"/>
      <c r="I369" s="578"/>
      <c r="J369" s="578"/>
      <c r="K369" s="578"/>
      <c r="L369" s="578"/>
      <c r="M369" s="578"/>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7"/>
      <c r="BN369" s="577"/>
      <c r="BO369" s="577"/>
      <c r="BP369" s="577"/>
      <c r="BQ369" s="577"/>
      <c r="BR369" s="577"/>
      <c r="BS369" s="577"/>
      <c r="BT369" s="577"/>
      <c r="BU369" s="577"/>
      <c r="BV369" s="577"/>
      <c r="BW369" s="577"/>
      <c r="BX369" s="577"/>
      <c r="BY369" s="577"/>
      <c r="BZ369" s="577"/>
      <c r="CA369" s="577"/>
      <c r="CB369" s="577"/>
      <c r="CC369" s="577"/>
      <c r="CD369" s="577"/>
      <c r="CE369" s="577"/>
      <c r="CF369" s="577"/>
      <c r="CG369" s="577"/>
      <c r="CH369" s="577"/>
      <c r="CI369" s="577"/>
      <c r="CJ369" s="577"/>
      <c r="CK369" s="577"/>
      <c r="CL369" s="577"/>
      <c r="CM369" s="577"/>
      <c r="CN369" s="577"/>
      <c r="CO369" s="578"/>
      <c r="CP369" s="578"/>
      <c r="CQ369" s="578"/>
      <c r="CR369" s="578"/>
      <c r="CS369" s="578"/>
      <c r="CT369" s="578"/>
      <c r="CU369" s="578"/>
      <c r="CV369" s="578"/>
      <c r="CW369" s="578"/>
      <c r="CX369" s="578"/>
      <c r="CY369" s="578"/>
      <c r="CZ369" s="578"/>
      <c r="DA369" s="578"/>
      <c r="DB369" s="578"/>
      <c r="DC369" s="578"/>
    </row>
    <row r="370" ht="23.25" customHeight="1">
      <c r="A370" s="447"/>
      <c r="B370" s="577"/>
      <c r="C370" s="578"/>
      <c r="D370" s="555"/>
      <c r="E370" s="555"/>
      <c r="F370" s="578"/>
      <c r="G370" s="578"/>
      <c r="H370" s="578"/>
      <c r="I370" s="578"/>
      <c r="J370" s="578"/>
      <c r="K370" s="578"/>
      <c r="L370" s="578"/>
      <c r="M370" s="578"/>
      <c r="N370" s="577"/>
      <c r="O370" s="577"/>
      <c r="P370" s="577"/>
      <c r="Q370" s="577"/>
      <c r="R370" s="577"/>
      <c r="S370" s="577"/>
      <c r="T370" s="577"/>
      <c r="U370" s="577"/>
      <c r="V370" s="577"/>
      <c r="W370" s="577"/>
      <c r="X370" s="577"/>
      <c r="Y370" s="577"/>
      <c r="Z370" s="577"/>
      <c r="AA370" s="577"/>
      <c r="AB370" s="577"/>
      <c r="AC370" s="577"/>
      <c r="AD370" s="577"/>
      <c r="AE370" s="577"/>
      <c r="AF370" s="577"/>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7"/>
      <c r="BN370" s="577"/>
      <c r="BO370" s="577"/>
      <c r="BP370" s="577"/>
      <c r="BQ370" s="577"/>
      <c r="BR370" s="577"/>
      <c r="BS370" s="577"/>
      <c r="BT370" s="577"/>
      <c r="BU370" s="577"/>
      <c r="BV370" s="577"/>
      <c r="BW370" s="577"/>
      <c r="BX370" s="577"/>
      <c r="BY370" s="577"/>
      <c r="BZ370" s="577"/>
      <c r="CA370" s="577"/>
      <c r="CB370" s="577"/>
      <c r="CC370" s="577"/>
      <c r="CD370" s="577"/>
      <c r="CE370" s="577"/>
      <c r="CF370" s="577"/>
      <c r="CG370" s="577"/>
      <c r="CH370" s="577"/>
      <c r="CI370" s="577"/>
      <c r="CJ370" s="577"/>
      <c r="CK370" s="577"/>
      <c r="CL370" s="577"/>
      <c r="CM370" s="577"/>
      <c r="CN370" s="577"/>
      <c r="CO370" s="578"/>
      <c r="CP370" s="578"/>
      <c r="CQ370" s="578"/>
      <c r="CR370" s="578"/>
      <c r="CS370" s="578"/>
      <c r="CT370" s="578"/>
      <c r="CU370" s="578"/>
      <c r="CV370" s="578"/>
      <c r="CW370" s="578"/>
      <c r="CX370" s="578"/>
      <c r="CY370" s="578"/>
      <c r="CZ370" s="578"/>
      <c r="DA370" s="578"/>
      <c r="DB370" s="578"/>
      <c r="DC370" s="578"/>
    </row>
    <row r="371" ht="23.25" customHeight="1">
      <c r="A371" s="447"/>
      <c r="B371" s="577"/>
      <c r="C371" s="578"/>
      <c r="D371" s="555"/>
      <c r="E371" s="555"/>
      <c r="F371" s="578"/>
      <c r="G371" s="578"/>
      <c r="H371" s="578"/>
      <c r="I371" s="578"/>
      <c r="J371" s="578"/>
      <c r="K371" s="578"/>
      <c r="L371" s="578"/>
      <c r="M371" s="578"/>
      <c r="N371" s="577"/>
      <c r="O371" s="577"/>
      <c r="P371" s="577"/>
      <c r="Q371" s="577"/>
      <c r="R371" s="577"/>
      <c r="S371" s="577"/>
      <c r="T371" s="577"/>
      <c r="U371" s="577"/>
      <c r="V371" s="577"/>
      <c r="W371" s="577"/>
      <c r="X371" s="577"/>
      <c r="Y371" s="577"/>
      <c r="Z371" s="577"/>
      <c r="AA371" s="577"/>
      <c r="AB371" s="577"/>
      <c r="AC371" s="577"/>
      <c r="AD371" s="577"/>
      <c r="AE371" s="577"/>
      <c r="AF371" s="577"/>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7"/>
      <c r="BN371" s="577"/>
      <c r="BO371" s="577"/>
      <c r="BP371" s="577"/>
      <c r="BQ371" s="577"/>
      <c r="BR371" s="577"/>
      <c r="BS371" s="577"/>
      <c r="BT371" s="577"/>
      <c r="BU371" s="577"/>
      <c r="BV371" s="577"/>
      <c r="BW371" s="577"/>
      <c r="BX371" s="577"/>
      <c r="BY371" s="577"/>
      <c r="BZ371" s="577"/>
      <c r="CA371" s="577"/>
      <c r="CB371" s="577"/>
      <c r="CC371" s="577"/>
      <c r="CD371" s="577"/>
      <c r="CE371" s="577"/>
      <c r="CF371" s="577"/>
      <c r="CG371" s="577"/>
      <c r="CH371" s="577"/>
      <c r="CI371" s="577"/>
      <c r="CJ371" s="577"/>
      <c r="CK371" s="577"/>
      <c r="CL371" s="577"/>
      <c r="CM371" s="577"/>
      <c r="CN371" s="577"/>
      <c r="CO371" s="578"/>
      <c r="CP371" s="578"/>
      <c r="CQ371" s="578"/>
      <c r="CR371" s="578"/>
      <c r="CS371" s="578"/>
      <c r="CT371" s="578"/>
      <c r="CU371" s="578"/>
      <c r="CV371" s="578"/>
      <c r="CW371" s="578"/>
      <c r="CX371" s="578"/>
      <c r="CY371" s="578"/>
      <c r="CZ371" s="578"/>
      <c r="DA371" s="578"/>
      <c r="DB371" s="578"/>
      <c r="DC371" s="578"/>
    </row>
    <row r="372" ht="23.25" customHeight="1">
      <c r="A372" s="447"/>
      <c r="B372" s="577"/>
      <c r="C372" s="578"/>
      <c r="D372" s="555"/>
      <c r="E372" s="555"/>
      <c r="F372" s="578"/>
      <c r="G372" s="578"/>
      <c r="H372" s="578"/>
      <c r="I372" s="578"/>
      <c r="J372" s="578"/>
      <c r="K372" s="578"/>
      <c r="L372" s="578"/>
      <c r="M372" s="578"/>
      <c r="N372" s="577"/>
      <c r="O372" s="577"/>
      <c r="P372" s="577"/>
      <c r="Q372" s="577"/>
      <c r="R372" s="577"/>
      <c r="S372" s="577"/>
      <c r="T372" s="577"/>
      <c r="U372" s="577"/>
      <c r="V372" s="577"/>
      <c r="W372" s="577"/>
      <c r="X372" s="577"/>
      <c r="Y372" s="577"/>
      <c r="Z372" s="577"/>
      <c r="AA372" s="577"/>
      <c r="AB372" s="577"/>
      <c r="AC372" s="577"/>
      <c r="AD372" s="577"/>
      <c r="AE372" s="577"/>
      <c r="AF372" s="577"/>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7"/>
      <c r="BN372" s="577"/>
      <c r="BO372" s="577"/>
      <c r="BP372" s="577"/>
      <c r="BQ372" s="577"/>
      <c r="BR372" s="577"/>
      <c r="BS372" s="577"/>
      <c r="BT372" s="577"/>
      <c r="BU372" s="577"/>
      <c r="BV372" s="577"/>
      <c r="BW372" s="577"/>
      <c r="BX372" s="577"/>
      <c r="BY372" s="577"/>
      <c r="BZ372" s="577"/>
      <c r="CA372" s="577"/>
      <c r="CB372" s="577"/>
      <c r="CC372" s="577"/>
      <c r="CD372" s="577"/>
      <c r="CE372" s="577"/>
      <c r="CF372" s="577"/>
      <c r="CG372" s="577"/>
      <c r="CH372" s="577"/>
      <c r="CI372" s="577"/>
      <c r="CJ372" s="577"/>
      <c r="CK372" s="577"/>
      <c r="CL372" s="577"/>
      <c r="CM372" s="577"/>
      <c r="CN372" s="577"/>
      <c r="CO372" s="578"/>
      <c r="CP372" s="578"/>
      <c r="CQ372" s="578"/>
      <c r="CR372" s="578"/>
      <c r="CS372" s="578"/>
      <c r="CT372" s="578"/>
      <c r="CU372" s="578"/>
      <c r="CV372" s="578"/>
      <c r="CW372" s="578"/>
      <c r="CX372" s="578"/>
      <c r="CY372" s="578"/>
      <c r="CZ372" s="578"/>
      <c r="DA372" s="578"/>
      <c r="DB372" s="578"/>
      <c r="DC372" s="578"/>
    </row>
    <row r="373" ht="23.25" customHeight="1">
      <c r="A373" s="447"/>
      <c r="B373" s="577"/>
      <c r="C373" s="578"/>
      <c r="D373" s="555"/>
      <c r="E373" s="555"/>
      <c r="F373" s="578"/>
      <c r="G373" s="578"/>
      <c r="H373" s="578"/>
      <c r="I373" s="578"/>
      <c r="J373" s="578"/>
      <c r="K373" s="578"/>
      <c r="L373" s="578"/>
      <c r="M373" s="578"/>
      <c r="N373" s="577"/>
      <c r="O373" s="577"/>
      <c r="P373" s="577"/>
      <c r="Q373" s="577"/>
      <c r="R373" s="577"/>
      <c r="S373" s="577"/>
      <c r="T373" s="577"/>
      <c r="U373" s="577"/>
      <c r="V373" s="577"/>
      <c r="W373" s="577"/>
      <c r="X373" s="577"/>
      <c r="Y373" s="577"/>
      <c r="Z373" s="577"/>
      <c r="AA373" s="577"/>
      <c r="AB373" s="577"/>
      <c r="AC373" s="577"/>
      <c r="AD373" s="577"/>
      <c r="AE373" s="577"/>
      <c r="AF373" s="577"/>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7"/>
      <c r="BN373" s="577"/>
      <c r="BO373" s="577"/>
      <c r="BP373" s="577"/>
      <c r="BQ373" s="577"/>
      <c r="BR373" s="577"/>
      <c r="BS373" s="577"/>
      <c r="BT373" s="577"/>
      <c r="BU373" s="577"/>
      <c r="BV373" s="577"/>
      <c r="BW373" s="577"/>
      <c r="BX373" s="577"/>
      <c r="BY373" s="577"/>
      <c r="BZ373" s="577"/>
      <c r="CA373" s="577"/>
      <c r="CB373" s="577"/>
      <c r="CC373" s="577"/>
      <c r="CD373" s="577"/>
      <c r="CE373" s="577"/>
      <c r="CF373" s="577"/>
      <c r="CG373" s="577"/>
      <c r="CH373" s="577"/>
      <c r="CI373" s="577"/>
      <c r="CJ373" s="577"/>
      <c r="CK373" s="577"/>
      <c r="CL373" s="577"/>
      <c r="CM373" s="577"/>
      <c r="CN373" s="577"/>
      <c r="CO373" s="578"/>
      <c r="CP373" s="578"/>
      <c r="CQ373" s="578"/>
      <c r="CR373" s="578"/>
      <c r="CS373" s="578"/>
      <c r="CT373" s="578"/>
      <c r="CU373" s="578"/>
      <c r="CV373" s="578"/>
      <c r="CW373" s="578"/>
      <c r="CX373" s="578"/>
      <c r="CY373" s="578"/>
      <c r="CZ373" s="578"/>
      <c r="DA373" s="578"/>
      <c r="DB373" s="578"/>
      <c r="DC373" s="578"/>
    </row>
    <row r="374" ht="23.25" customHeight="1">
      <c r="A374" s="447"/>
      <c r="B374" s="577"/>
      <c r="C374" s="578"/>
      <c r="D374" s="555"/>
      <c r="E374" s="555"/>
      <c r="F374" s="578"/>
      <c r="G374" s="578"/>
      <c r="H374" s="578"/>
      <c r="I374" s="578"/>
      <c r="J374" s="578"/>
      <c r="K374" s="578"/>
      <c r="L374" s="578"/>
      <c r="M374" s="578"/>
      <c r="N374" s="577"/>
      <c r="O374" s="577"/>
      <c r="P374" s="577"/>
      <c r="Q374" s="577"/>
      <c r="R374" s="577"/>
      <c r="S374" s="577"/>
      <c r="T374" s="577"/>
      <c r="U374" s="577"/>
      <c r="V374" s="577"/>
      <c r="W374" s="577"/>
      <c r="X374" s="577"/>
      <c r="Y374" s="577"/>
      <c r="Z374" s="577"/>
      <c r="AA374" s="577"/>
      <c r="AB374" s="577"/>
      <c r="AC374" s="577"/>
      <c r="AD374" s="577"/>
      <c r="AE374" s="577"/>
      <c r="AF374" s="577"/>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7"/>
      <c r="BN374" s="577"/>
      <c r="BO374" s="577"/>
      <c r="BP374" s="577"/>
      <c r="BQ374" s="577"/>
      <c r="BR374" s="577"/>
      <c r="BS374" s="577"/>
      <c r="BT374" s="577"/>
      <c r="BU374" s="577"/>
      <c r="BV374" s="577"/>
      <c r="BW374" s="577"/>
      <c r="BX374" s="577"/>
      <c r="BY374" s="577"/>
      <c r="BZ374" s="577"/>
      <c r="CA374" s="577"/>
      <c r="CB374" s="577"/>
      <c r="CC374" s="577"/>
      <c r="CD374" s="577"/>
      <c r="CE374" s="577"/>
      <c r="CF374" s="577"/>
      <c r="CG374" s="577"/>
      <c r="CH374" s="577"/>
      <c r="CI374" s="577"/>
      <c r="CJ374" s="577"/>
      <c r="CK374" s="577"/>
      <c r="CL374" s="577"/>
      <c r="CM374" s="577"/>
      <c r="CN374" s="577"/>
      <c r="CO374" s="578"/>
      <c r="CP374" s="578"/>
      <c r="CQ374" s="578"/>
      <c r="CR374" s="578"/>
      <c r="CS374" s="578"/>
      <c r="CT374" s="578"/>
      <c r="CU374" s="578"/>
      <c r="CV374" s="578"/>
      <c r="CW374" s="578"/>
      <c r="CX374" s="578"/>
      <c r="CY374" s="578"/>
      <c r="CZ374" s="578"/>
      <c r="DA374" s="578"/>
      <c r="DB374" s="578"/>
      <c r="DC374" s="578"/>
    </row>
    <row r="375" ht="23.25" customHeight="1">
      <c r="A375" s="447"/>
      <c r="B375" s="577"/>
      <c r="C375" s="578"/>
      <c r="D375" s="555"/>
      <c r="E375" s="555"/>
      <c r="F375" s="578"/>
      <c r="G375" s="578"/>
      <c r="H375" s="578"/>
      <c r="I375" s="578"/>
      <c r="J375" s="578"/>
      <c r="K375" s="578"/>
      <c r="L375" s="578"/>
      <c r="M375" s="578"/>
      <c r="N375" s="577"/>
      <c r="O375" s="577"/>
      <c r="P375" s="577"/>
      <c r="Q375" s="577"/>
      <c r="R375" s="577"/>
      <c r="S375" s="577"/>
      <c r="T375" s="577"/>
      <c r="U375" s="577"/>
      <c r="V375" s="577"/>
      <c r="W375" s="577"/>
      <c r="X375" s="577"/>
      <c r="Y375" s="577"/>
      <c r="Z375" s="577"/>
      <c r="AA375" s="577"/>
      <c r="AB375" s="577"/>
      <c r="AC375" s="577"/>
      <c r="AD375" s="577"/>
      <c r="AE375" s="577"/>
      <c r="AF375" s="577"/>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7"/>
      <c r="BN375" s="577"/>
      <c r="BO375" s="577"/>
      <c r="BP375" s="577"/>
      <c r="BQ375" s="577"/>
      <c r="BR375" s="577"/>
      <c r="BS375" s="577"/>
      <c r="BT375" s="577"/>
      <c r="BU375" s="577"/>
      <c r="BV375" s="577"/>
      <c r="BW375" s="577"/>
      <c r="BX375" s="577"/>
      <c r="BY375" s="577"/>
      <c r="BZ375" s="577"/>
      <c r="CA375" s="577"/>
      <c r="CB375" s="577"/>
      <c r="CC375" s="577"/>
      <c r="CD375" s="577"/>
      <c r="CE375" s="577"/>
      <c r="CF375" s="577"/>
      <c r="CG375" s="577"/>
      <c r="CH375" s="577"/>
      <c r="CI375" s="577"/>
      <c r="CJ375" s="577"/>
      <c r="CK375" s="577"/>
      <c r="CL375" s="577"/>
      <c r="CM375" s="577"/>
      <c r="CN375" s="577"/>
      <c r="CO375" s="578"/>
      <c r="CP375" s="578"/>
      <c r="CQ375" s="578"/>
      <c r="CR375" s="578"/>
      <c r="CS375" s="578"/>
      <c r="CT375" s="578"/>
      <c r="CU375" s="578"/>
      <c r="CV375" s="578"/>
      <c r="CW375" s="578"/>
      <c r="CX375" s="578"/>
      <c r="CY375" s="578"/>
      <c r="CZ375" s="578"/>
      <c r="DA375" s="578"/>
      <c r="DB375" s="578"/>
      <c r="DC375" s="578"/>
    </row>
    <row r="376" ht="23.25" customHeight="1">
      <c r="A376" s="447"/>
      <c r="B376" s="577"/>
      <c r="C376" s="578"/>
      <c r="D376" s="555"/>
      <c r="E376" s="555"/>
      <c r="F376" s="578"/>
      <c r="G376" s="578"/>
      <c r="H376" s="578"/>
      <c r="I376" s="578"/>
      <c r="J376" s="578"/>
      <c r="K376" s="578"/>
      <c r="L376" s="578"/>
      <c r="M376" s="578"/>
      <c r="N376" s="577"/>
      <c r="O376" s="577"/>
      <c r="P376" s="577"/>
      <c r="Q376" s="577"/>
      <c r="R376" s="577"/>
      <c r="S376" s="577"/>
      <c r="T376" s="577"/>
      <c r="U376" s="577"/>
      <c r="V376" s="577"/>
      <c r="W376" s="577"/>
      <c r="X376" s="577"/>
      <c r="Y376" s="577"/>
      <c r="Z376" s="577"/>
      <c r="AA376" s="577"/>
      <c r="AB376" s="577"/>
      <c r="AC376" s="577"/>
      <c r="AD376" s="577"/>
      <c r="AE376" s="577"/>
      <c r="AF376" s="577"/>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7"/>
      <c r="BN376" s="577"/>
      <c r="BO376" s="577"/>
      <c r="BP376" s="577"/>
      <c r="BQ376" s="577"/>
      <c r="BR376" s="577"/>
      <c r="BS376" s="577"/>
      <c r="BT376" s="577"/>
      <c r="BU376" s="577"/>
      <c r="BV376" s="577"/>
      <c r="BW376" s="577"/>
      <c r="BX376" s="577"/>
      <c r="BY376" s="577"/>
      <c r="BZ376" s="577"/>
      <c r="CA376" s="577"/>
      <c r="CB376" s="577"/>
      <c r="CC376" s="577"/>
      <c r="CD376" s="577"/>
      <c r="CE376" s="577"/>
      <c r="CF376" s="577"/>
      <c r="CG376" s="577"/>
      <c r="CH376" s="577"/>
      <c r="CI376" s="577"/>
      <c r="CJ376" s="577"/>
      <c r="CK376" s="577"/>
      <c r="CL376" s="577"/>
      <c r="CM376" s="577"/>
      <c r="CN376" s="577"/>
      <c r="CO376" s="578"/>
      <c r="CP376" s="578"/>
      <c r="CQ376" s="578"/>
      <c r="CR376" s="578"/>
      <c r="CS376" s="578"/>
      <c r="CT376" s="578"/>
      <c r="CU376" s="578"/>
      <c r="CV376" s="578"/>
      <c r="CW376" s="578"/>
      <c r="CX376" s="578"/>
      <c r="CY376" s="578"/>
      <c r="CZ376" s="578"/>
      <c r="DA376" s="578"/>
      <c r="DB376" s="578"/>
      <c r="DC376" s="578"/>
    </row>
    <row r="377" ht="23.25" customHeight="1">
      <c r="A377" s="447"/>
      <c r="B377" s="577"/>
      <c r="C377" s="578"/>
      <c r="D377" s="555"/>
      <c r="E377" s="555"/>
      <c r="F377" s="578"/>
      <c r="G377" s="578"/>
      <c r="H377" s="578"/>
      <c r="I377" s="578"/>
      <c r="J377" s="578"/>
      <c r="K377" s="578"/>
      <c r="L377" s="578"/>
      <c r="M377" s="578"/>
      <c r="N377" s="577"/>
      <c r="O377" s="577"/>
      <c r="P377" s="577"/>
      <c r="Q377" s="577"/>
      <c r="R377" s="577"/>
      <c r="S377" s="577"/>
      <c r="T377" s="577"/>
      <c r="U377" s="577"/>
      <c r="V377" s="577"/>
      <c r="W377" s="577"/>
      <c r="X377" s="577"/>
      <c r="Y377" s="577"/>
      <c r="Z377" s="577"/>
      <c r="AA377" s="577"/>
      <c r="AB377" s="577"/>
      <c r="AC377" s="577"/>
      <c r="AD377" s="577"/>
      <c r="AE377" s="577"/>
      <c r="AF377" s="577"/>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7"/>
      <c r="BN377" s="577"/>
      <c r="BO377" s="577"/>
      <c r="BP377" s="577"/>
      <c r="BQ377" s="577"/>
      <c r="BR377" s="577"/>
      <c r="BS377" s="577"/>
      <c r="BT377" s="577"/>
      <c r="BU377" s="577"/>
      <c r="BV377" s="577"/>
      <c r="BW377" s="577"/>
      <c r="BX377" s="577"/>
      <c r="BY377" s="577"/>
      <c r="BZ377" s="577"/>
      <c r="CA377" s="577"/>
      <c r="CB377" s="577"/>
      <c r="CC377" s="577"/>
      <c r="CD377" s="577"/>
      <c r="CE377" s="577"/>
      <c r="CF377" s="577"/>
      <c r="CG377" s="577"/>
      <c r="CH377" s="577"/>
      <c r="CI377" s="577"/>
      <c r="CJ377" s="577"/>
      <c r="CK377" s="577"/>
      <c r="CL377" s="577"/>
      <c r="CM377" s="577"/>
      <c r="CN377" s="577"/>
      <c r="CO377" s="578"/>
      <c r="CP377" s="578"/>
      <c r="CQ377" s="578"/>
      <c r="CR377" s="578"/>
      <c r="CS377" s="578"/>
      <c r="CT377" s="578"/>
      <c r="CU377" s="578"/>
      <c r="CV377" s="578"/>
      <c r="CW377" s="578"/>
      <c r="CX377" s="578"/>
      <c r="CY377" s="578"/>
      <c r="CZ377" s="578"/>
      <c r="DA377" s="578"/>
      <c r="DB377" s="578"/>
      <c r="DC377" s="578"/>
    </row>
    <row r="378" ht="23.25" customHeight="1">
      <c r="A378" s="447"/>
      <c r="B378" s="577"/>
      <c r="C378" s="578"/>
      <c r="D378" s="555"/>
      <c r="E378" s="555"/>
      <c r="F378" s="578"/>
      <c r="G378" s="578"/>
      <c r="H378" s="578"/>
      <c r="I378" s="578"/>
      <c r="J378" s="578"/>
      <c r="K378" s="578"/>
      <c r="L378" s="578"/>
      <c r="M378" s="578"/>
      <c r="N378" s="577"/>
      <c r="O378" s="577"/>
      <c r="P378" s="577"/>
      <c r="Q378" s="577"/>
      <c r="R378" s="577"/>
      <c r="S378" s="577"/>
      <c r="T378" s="577"/>
      <c r="U378" s="577"/>
      <c r="V378" s="577"/>
      <c r="W378" s="577"/>
      <c r="X378" s="577"/>
      <c r="Y378" s="577"/>
      <c r="Z378" s="577"/>
      <c r="AA378" s="577"/>
      <c r="AB378" s="577"/>
      <c r="AC378" s="577"/>
      <c r="AD378" s="577"/>
      <c r="AE378" s="577"/>
      <c r="AF378" s="577"/>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7"/>
      <c r="BN378" s="577"/>
      <c r="BO378" s="577"/>
      <c r="BP378" s="577"/>
      <c r="BQ378" s="577"/>
      <c r="BR378" s="577"/>
      <c r="BS378" s="577"/>
      <c r="BT378" s="577"/>
      <c r="BU378" s="577"/>
      <c r="BV378" s="577"/>
      <c r="BW378" s="577"/>
      <c r="BX378" s="577"/>
      <c r="BY378" s="577"/>
      <c r="BZ378" s="577"/>
      <c r="CA378" s="577"/>
      <c r="CB378" s="577"/>
      <c r="CC378" s="577"/>
      <c r="CD378" s="577"/>
      <c r="CE378" s="577"/>
      <c r="CF378" s="577"/>
      <c r="CG378" s="577"/>
      <c r="CH378" s="577"/>
      <c r="CI378" s="577"/>
      <c r="CJ378" s="577"/>
      <c r="CK378" s="577"/>
      <c r="CL378" s="577"/>
      <c r="CM378" s="577"/>
      <c r="CN378" s="577"/>
      <c r="CO378" s="578"/>
      <c r="CP378" s="578"/>
      <c r="CQ378" s="578"/>
      <c r="CR378" s="578"/>
      <c r="CS378" s="578"/>
      <c r="CT378" s="578"/>
      <c r="CU378" s="578"/>
      <c r="CV378" s="578"/>
      <c r="CW378" s="578"/>
      <c r="CX378" s="578"/>
      <c r="CY378" s="578"/>
      <c r="CZ378" s="578"/>
      <c r="DA378" s="578"/>
      <c r="DB378" s="578"/>
      <c r="DC378" s="578"/>
    </row>
    <row r="379" ht="23.25" customHeight="1">
      <c r="A379" s="447"/>
      <c r="B379" s="577"/>
      <c r="C379" s="578"/>
      <c r="D379" s="555"/>
      <c r="E379" s="555"/>
      <c r="F379" s="578"/>
      <c r="G379" s="578"/>
      <c r="H379" s="578"/>
      <c r="I379" s="578"/>
      <c r="J379" s="578"/>
      <c r="K379" s="578"/>
      <c r="L379" s="578"/>
      <c r="M379" s="578"/>
      <c r="N379" s="577"/>
      <c r="O379" s="577"/>
      <c r="P379" s="577"/>
      <c r="Q379" s="577"/>
      <c r="R379" s="577"/>
      <c r="S379" s="577"/>
      <c r="T379" s="577"/>
      <c r="U379" s="577"/>
      <c r="V379" s="577"/>
      <c r="W379" s="577"/>
      <c r="X379" s="577"/>
      <c r="Y379" s="577"/>
      <c r="Z379" s="577"/>
      <c r="AA379" s="577"/>
      <c r="AB379" s="577"/>
      <c r="AC379" s="577"/>
      <c r="AD379" s="577"/>
      <c r="AE379" s="577"/>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c r="BS379" s="577"/>
      <c r="BT379" s="577"/>
      <c r="BU379" s="577"/>
      <c r="BV379" s="577"/>
      <c r="BW379" s="577"/>
      <c r="BX379" s="577"/>
      <c r="BY379" s="577"/>
      <c r="BZ379" s="577"/>
      <c r="CA379" s="577"/>
      <c r="CB379" s="577"/>
      <c r="CC379" s="577"/>
      <c r="CD379" s="577"/>
      <c r="CE379" s="577"/>
      <c r="CF379" s="577"/>
      <c r="CG379" s="577"/>
      <c r="CH379" s="577"/>
      <c r="CI379" s="577"/>
      <c r="CJ379" s="577"/>
      <c r="CK379" s="577"/>
      <c r="CL379" s="577"/>
      <c r="CM379" s="577"/>
      <c r="CN379" s="577"/>
      <c r="CO379" s="578"/>
      <c r="CP379" s="578"/>
      <c r="CQ379" s="578"/>
      <c r="CR379" s="578"/>
      <c r="CS379" s="578"/>
      <c r="CT379" s="578"/>
      <c r="CU379" s="578"/>
      <c r="CV379" s="578"/>
      <c r="CW379" s="578"/>
      <c r="CX379" s="578"/>
      <c r="CY379" s="578"/>
      <c r="CZ379" s="578"/>
      <c r="DA379" s="578"/>
      <c r="DB379" s="578"/>
      <c r="DC379" s="578"/>
    </row>
    <row r="380" ht="23.25" customHeight="1">
      <c r="A380" s="447"/>
      <c r="B380" s="577"/>
      <c r="C380" s="578"/>
      <c r="D380" s="555"/>
      <c r="E380" s="555"/>
      <c r="F380" s="578"/>
      <c r="G380" s="578"/>
      <c r="H380" s="578"/>
      <c r="I380" s="578"/>
      <c r="J380" s="578"/>
      <c r="K380" s="578"/>
      <c r="L380" s="578"/>
      <c r="M380" s="578"/>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c r="BS380" s="577"/>
      <c r="BT380" s="577"/>
      <c r="BU380" s="577"/>
      <c r="BV380" s="577"/>
      <c r="BW380" s="577"/>
      <c r="BX380" s="577"/>
      <c r="BY380" s="577"/>
      <c r="BZ380" s="577"/>
      <c r="CA380" s="577"/>
      <c r="CB380" s="577"/>
      <c r="CC380" s="577"/>
      <c r="CD380" s="577"/>
      <c r="CE380" s="577"/>
      <c r="CF380" s="577"/>
      <c r="CG380" s="577"/>
      <c r="CH380" s="577"/>
      <c r="CI380" s="577"/>
      <c r="CJ380" s="577"/>
      <c r="CK380" s="577"/>
      <c r="CL380" s="577"/>
      <c r="CM380" s="577"/>
      <c r="CN380" s="577"/>
      <c r="CO380" s="578"/>
      <c r="CP380" s="578"/>
      <c r="CQ380" s="578"/>
      <c r="CR380" s="578"/>
      <c r="CS380" s="578"/>
      <c r="CT380" s="578"/>
      <c r="CU380" s="578"/>
      <c r="CV380" s="578"/>
      <c r="CW380" s="578"/>
      <c r="CX380" s="578"/>
      <c r="CY380" s="578"/>
      <c r="CZ380" s="578"/>
      <c r="DA380" s="578"/>
      <c r="DB380" s="578"/>
      <c r="DC380" s="578"/>
    </row>
    <row r="381" ht="23.25" customHeight="1">
      <c r="A381" s="447"/>
      <c r="B381" s="577"/>
      <c r="C381" s="578"/>
      <c r="D381" s="555"/>
      <c r="E381" s="555"/>
      <c r="F381" s="578"/>
      <c r="G381" s="578"/>
      <c r="H381" s="578"/>
      <c r="I381" s="578"/>
      <c r="J381" s="578"/>
      <c r="K381" s="578"/>
      <c r="L381" s="578"/>
      <c r="M381" s="578"/>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c r="BS381" s="577"/>
      <c r="BT381" s="577"/>
      <c r="BU381" s="577"/>
      <c r="BV381" s="577"/>
      <c r="BW381" s="577"/>
      <c r="BX381" s="577"/>
      <c r="BY381" s="577"/>
      <c r="BZ381" s="577"/>
      <c r="CA381" s="577"/>
      <c r="CB381" s="577"/>
      <c r="CC381" s="577"/>
      <c r="CD381" s="577"/>
      <c r="CE381" s="577"/>
      <c r="CF381" s="577"/>
      <c r="CG381" s="577"/>
      <c r="CH381" s="577"/>
      <c r="CI381" s="577"/>
      <c r="CJ381" s="577"/>
      <c r="CK381" s="577"/>
      <c r="CL381" s="577"/>
      <c r="CM381" s="577"/>
      <c r="CN381" s="577"/>
      <c r="CO381" s="578"/>
      <c r="CP381" s="578"/>
      <c r="CQ381" s="578"/>
      <c r="CR381" s="578"/>
      <c r="CS381" s="578"/>
      <c r="CT381" s="578"/>
      <c r="CU381" s="578"/>
      <c r="CV381" s="578"/>
      <c r="CW381" s="578"/>
      <c r="CX381" s="578"/>
      <c r="CY381" s="578"/>
      <c r="CZ381" s="578"/>
      <c r="DA381" s="578"/>
      <c r="DB381" s="578"/>
      <c r="DC381" s="578"/>
    </row>
    <row r="382" ht="23.25" customHeight="1">
      <c r="A382" s="447"/>
      <c r="B382" s="577"/>
      <c r="C382" s="578"/>
      <c r="D382" s="555"/>
      <c r="E382" s="555"/>
      <c r="F382" s="578"/>
      <c r="G382" s="578"/>
      <c r="H382" s="578"/>
      <c r="I382" s="578"/>
      <c r="J382" s="578"/>
      <c r="K382" s="578"/>
      <c r="L382" s="578"/>
      <c r="M382" s="578"/>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c r="BS382" s="577"/>
      <c r="BT382" s="577"/>
      <c r="BU382" s="577"/>
      <c r="BV382" s="577"/>
      <c r="BW382" s="577"/>
      <c r="BX382" s="577"/>
      <c r="BY382" s="577"/>
      <c r="BZ382" s="577"/>
      <c r="CA382" s="577"/>
      <c r="CB382" s="577"/>
      <c r="CC382" s="577"/>
      <c r="CD382" s="577"/>
      <c r="CE382" s="577"/>
      <c r="CF382" s="577"/>
      <c r="CG382" s="577"/>
      <c r="CH382" s="577"/>
      <c r="CI382" s="577"/>
      <c r="CJ382" s="577"/>
      <c r="CK382" s="577"/>
      <c r="CL382" s="577"/>
      <c r="CM382" s="577"/>
      <c r="CN382" s="577"/>
      <c r="CO382" s="578"/>
      <c r="CP382" s="578"/>
      <c r="CQ382" s="578"/>
      <c r="CR382" s="578"/>
      <c r="CS382" s="578"/>
      <c r="CT382" s="578"/>
      <c r="CU382" s="578"/>
      <c r="CV382" s="578"/>
      <c r="CW382" s="578"/>
      <c r="CX382" s="578"/>
      <c r="CY382" s="578"/>
      <c r="CZ382" s="578"/>
      <c r="DA382" s="578"/>
      <c r="DB382" s="578"/>
      <c r="DC382" s="578"/>
    </row>
    <row r="383" ht="23.25" customHeight="1">
      <c r="A383" s="447"/>
      <c r="B383" s="577"/>
      <c r="C383" s="578"/>
      <c r="D383" s="555"/>
      <c r="E383" s="555"/>
      <c r="F383" s="578"/>
      <c r="G383" s="578"/>
      <c r="H383" s="578"/>
      <c r="I383" s="578"/>
      <c r="J383" s="578"/>
      <c r="K383" s="578"/>
      <c r="L383" s="578"/>
      <c r="M383" s="578"/>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c r="BS383" s="577"/>
      <c r="BT383" s="577"/>
      <c r="BU383" s="577"/>
      <c r="BV383" s="577"/>
      <c r="BW383" s="577"/>
      <c r="BX383" s="577"/>
      <c r="BY383" s="577"/>
      <c r="BZ383" s="577"/>
      <c r="CA383" s="577"/>
      <c r="CB383" s="577"/>
      <c r="CC383" s="577"/>
      <c r="CD383" s="577"/>
      <c r="CE383" s="577"/>
      <c r="CF383" s="577"/>
      <c r="CG383" s="577"/>
      <c r="CH383" s="577"/>
      <c r="CI383" s="577"/>
      <c r="CJ383" s="577"/>
      <c r="CK383" s="577"/>
      <c r="CL383" s="577"/>
      <c r="CM383" s="577"/>
      <c r="CN383" s="577"/>
      <c r="CO383" s="578"/>
      <c r="CP383" s="578"/>
      <c r="CQ383" s="578"/>
      <c r="CR383" s="578"/>
      <c r="CS383" s="578"/>
      <c r="CT383" s="578"/>
      <c r="CU383" s="578"/>
      <c r="CV383" s="578"/>
      <c r="CW383" s="578"/>
      <c r="CX383" s="578"/>
      <c r="CY383" s="578"/>
      <c r="CZ383" s="578"/>
      <c r="DA383" s="578"/>
      <c r="DB383" s="578"/>
      <c r="DC383" s="578"/>
    </row>
    <row r="384" ht="23.25" customHeight="1">
      <c r="A384" s="447"/>
      <c r="B384" s="577"/>
      <c r="C384" s="578"/>
      <c r="D384" s="555"/>
      <c r="E384" s="555"/>
      <c r="F384" s="578"/>
      <c r="G384" s="578"/>
      <c r="H384" s="578"/>
      <c r="I384" s="578"/>
      <c r="J384" s="578"/>
      <c r="K384" s="578"/>
      <c r="L384" s="578"/>
      <c r="M384" s="578"/>
      <c r="N384" s="577"/>
      <c r="O384" s="577"/>
      <c r="P384" s="577"/>
      <c r="Q384" s="577"/>
      <c r="R384" s="577"/>
      <c r="S384" s="577"/>
      <c r="T384" s="577"/>
      <c r="U384" s="577"/>
      <c r="V384" s="577"/>
      <c r="W384" s="577"/>
      <c r="X384" s="577"/>
      <c r="Y384" s="577"/>
      <c r="Z384" s="577"/>
      <c r="AA384" s="577"/>
      <c r="AB384" s="577"/>
      <c r="AC384" s="577"/>
      <c r="AD384" s="577"/>
      <c r="AE384" s="577"/>
      <c r="AF384" s="577"/>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7"/>
      <c r="BN384" s="577"/>
      <c r="BO384" s="577"/>
      <c r="BP384" s="577"/>
      <c r="BQ384" s="577"/>
      <c r="BR384" s="577"/>
      <c r="BS384" s="577"/>
      <c r="BT384" s="577"/>
      <c r="BU384" s="577"/>
      <c r="BV384" s="577"/>
      <c r="BW384" s="577"/>
      <c r="BX384" s="577"/>
      <c r="BY384" s="577"/>
      <c r="BZ384" s="577"/>
      <c r="CA384" s="577"/>
      <c r="CB384" s="577"/>
      <c r="CC384" s="577"/>
      <c r="CD384" s="577"/>
      <c r="CE384" s="577"/>
      <c r="CF384" s="577"/>
      <c r="CG384" s="577"/>
      <c r="CH384" s="577"/>
      <c r="CI384" s="577"/>
      <c r="CJ384" s="577"/>
      <c r="CK384" s="577"/>
      <c r="CL384" s="577"/>
      <c r="CM384" s="577"/>
      <c r="CN384" s="577"/>
      <c r="CO384" s="578"/>
      <c r="CP384" s="578"/>
      <c r="CQ384" s="578"/>
      <c r="CR384" s="578"/>
      <c r="CS384" s="578"/>
      <c r="CT384" s="578"/>
      <c r="CU384" s="578"/>
      <c r="CV384" s="578"/>
      <c r="CW384" s="578"/>
      <c r="CX384" s="578"/>
      <c r="CY384" s="578"/>
      <c r="CZ384" s="578"/>
      <c r="DA384" s="578"/>
      <c r="DB384" s="578"/>
      <c r="DC384" s="578"/>
    </row>
    <row r="385" ht="23.25" customHeight="1">
      <c r="A385" s="447"/>
      <c r="B385" s="577"/>
      <c r="C385" s="578"/>
      <c r="D385" s="555"/>
      <c r="E385" s="555"/>
      <c r="F385" s="578"/>
      <c r="G385" s="578"/>
      <c r="H385" s="578"/>
      <c r="I385" s="578"/>
      <c r="J385" s="578"/>
      <c r="K385" s="578"/>
      <c r="L385" s="578"/>
      <c r="M385" s="578"/>
      <c r="N385" s="577"/>
      <c r="O385" s="577"/>
      <c r="P385" s="577"/>
      <c r="Q385" s="577"/>
      <c r="R385" s="577"/>
      <c r="S385" s="577"/>
      <c r="T385" s="577"/>
      <c r="U385" s="577"/>
      <c r="V385" s="577"/>
      <c r="W385" s="577"/>
      <c r="X385" s="577"/>
      <c r="Y385" s="577"/>
      <c r="Z385" s="577"/>
      <c r="AA385" s="577"/>
      <c r="AB385" s="577"/>
      <c r="AC385" s="577"/>
      <c r="AD385" s="577"/>
      <c r="AE385" s="577"/>
      <c r="AF385" s="577"/>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7"/>
      <c r="BN385" s="577"/>
      <c r="BO385" s="577"/>
      <c r="BP385" s="577"/>
      <c r="BQ385" s="577"/>
      <c r="BR385" s="577"/>
      <c r="BS385" s="577"/>
      <c r="BT385" s="577"/>
      <c r="BU385" s="577"/>
      <c r="BV385" s="577"/>
      <c r="BW385" s="577"/>
      <c r="BX385" s="577"/>
      <c r="BY385" s="577"/>
      <c r="BZ385" s="577"/>
      <c r="CA385" s="577"/>
      <c r="CB385" s="577"/>
      <c r="CC385" s="577"/>
      <c r="CD385" s="577"/>
      <c r="CE385" s="577"/>
      <c r="CF385" s="577"/>
      <c r="CG385" s="577"/>
      <c r="CH385" s="577"/>
      <c r="CI385" s="577"/>
      <c r="CJ385" s="577"/>
      <c r="CK385" s="577"/>
      <c r="CL385" s="577"/>
      <c r="CM385" s="577"/>
      <c r="CN385" s="577"/>
      <c r="CO385" s="578"/>
      <c r="CP385" s="578"/>
      <c r="CQ385" s="578"/>
      <c r="CR385" s="578"/>
      <c r="CS385" s="578"/>
      <c r="CT385" s="578"/>
      <c r="CU385" s="578"/>
      <c r="CV385" s="578"/>
      <c r="CW385" s="578"/>
      <c r="CX385" s="578"/>
      <c r="CY385" s="578"/>
      <c r="CZ385" s="578"/>
      <c r="DA385" s="578"/>
      <c r="DB385" s="578"/>
      <c r="DC385" s="578"/>
    </row>
    <row r="386" ht="23.25" customHeight="1">
      <c r="A386" s="447"/>
      <c r="B386" s="577"/>
      <c r="C386" s="578"/>
      <c r="D386" s="555"/>
      <c r="E386" s="555"/>
      <c r="F386" s="578"/>
      <c r="G386" s="578"/>
      <c r="H386" s="578"/>
      <c r="I386" s="578"/>
      <c r="J386" s="578"/>
      <c r="K386" s="578"/>
      <c r="L386" s="578"/>
      <c r="M386" s="578"/>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7"/>
      <c r="BN386" s="577"/>
      <c r="BO386" s="577"/>
      <c r="BP386" s="577"/>
      <c r="BQ386" s="577"/>
      <c r="BR386" s="577"/>
      <c r="BS386" s="577"/>
      <c r="BT386" s="577"/>
      <c r="BU386" s="577"/>
      <c r="BV386" s="577"/>
      <c r="BW386" s="577"/>
      <c r="BX386" s="577"/>
      <c r="BY386" s="577"/>
      <c r="BZ386" s="577"/>
      <c r="CA386" s="577"/>
      <c r="CB386" s="577"/>
      <c r="CC386" s="577"/>
      <c r="CD386" s="577"/>
      <c r="CE386" s="577"/>
      <c r="CF386" s="577"/>
      <c r="CG386" s="577"/>
      <c r="CH386" s="577"/>
      <c r="CI386" s="577"/>
      <c r="CJ386" s="577"/>
      <c r="CK386" s="577"/>
      <c r="CL386" s="577"/>
      <c r="CM386" s="577"/>
      <c r="CN386" s="577"/>
      <c r="CO386" s="578"/>
      <c r="CP386" s="578"/>
      <c r="CQ386" s="578"/>
      <c r="CR386" s="578"/>
      <c r="CS386" s="578"/>
      <c r="CT386" s="578"/>
      <c r="CU386" s="578"/>
      <c r="CV386" s="578"/>
      <c r="CW386" s="578"/>
      <c r="CX386" s="578"/>
      <c r="CY386" s="578"/>
      <c r="CZ386" s="578"/>
      <c r="DA386" s="578"/>
      <c r="DB386" s="578"/>
      <c r="DC386" s="578"/>
    </row>
    <row r="387" ht="23.25" customHeight="1">
      <c r="A387" s="447"/>
      <c r="B387" s="577"/>
      <c r="C387" s="578"/>
      <c r="D387" s="555"/>
      <c r="E387" s="555"/>
      <c r="F387" s="578"/>
      <c r="G387" s="578"/>
      <c r="H387" s="578"/>
      <c r="I387" s="578"/>
      <c r="J387" s="578"/>
      <c r="K387" s="578"/>
      <c r="L387" s="578"/>
      <c r="M387" s="578"/>
      <c r="N387" s="577"/>
      <c r="O387" s="577"/>
      <c r="P387" s="577"/>
      <c r="Q387" s="577"/>
      <c r="R387" s="577"/>
      <c r="S387" s="577"/>
      <c r="T387" s="577"/>
      <c r="U387" s="577"/>
      <c r="V387" s="577"/>
      <c r="W387" s="577"/>
      <c r="X387" s="577"/>
      <c r="Y387" s="577"/>
      <c r="Z387" s="577"/>
      <c r="AA387" s="577"/>
      <c r="AB387" s="577"/>
      <c r="AC387" s="577"/>
      <c r="AD387" s="577"/>
      <c r="AE387" s="577"/>
      <c r="AF387" s="577"/>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7"/>
      <c r="BN387" s="577"/>
      <c r="BO387" s="577"/>
      <c r="BP387" s="577"/>
      <c r="BQ387" s="577"/>
      <c r="BR387" s="577"/>
      <c r="BS387" s="577"/>
      <c r="BT387" s="577"/>
      <c r="BU387" s="577"/>
      <c r="BV387" s="577"/>
      <c r="BW387" s="577"/>
      <c r="BX387" s="577"/>
      <c r="BY387" s="577"/>
      <c r="BZ387" s="577"/>
      <c r="CA387" s="577"/>
      <c r="CB387" s="577"/>
      <c r="CC387" s="577"/>
      <c r="CD387" s="577"/>
      <c r="CE387" s="577"/>
      <c r="CF387" s="577"/>
      <c r="CG387" s="577"/>
      <c r="CH387" s="577"/>
      <c r="CI387" s="577"/>
      <c r="CJ387" s="577"/>
      <c r="CK387" s="577"/>
      <c r="CL387" s="577"/>
      <c r="CM387" s="577"/>
      <c r="CN387" s="577"/>
      <c r="CO387" s="578"/>
      <c r="CP387" s="578"/>
      <c r="CQ387" s="578"/>
      <c r="CR387" s="578"/>
      <c r="CS387" s="578"/>
      <c r="CT387" s="578"/>
      <c r="CU387" s="578"/>
      <c r="CV387" s="578"/>
      <c r="CW387" s="578"/>
      <c r="CX387" s="578"/>
      <c r="CY387" s="578"/>
      <c r="CZ387" s="578"/>
      <c r="DA387" s="578"/>
      <c r="DB387" s="578"/>
      <c r="DC387" s="578"/>
    </row>
    <row r="388" ht="23.25" customHeight="1">
      <c r="A388" s="447"/>
      <c r="B388" s="577"/>
      <c r="C388" s="578"/>
      <c r="D388" s="555"/>
      <c r="E388" s="555"/>
      <c r="F388" s="578"/>
      <c r="G388" s="578"/>
      <c r="H388" s="578"/>
      <c r="I388" s="578"/>
      <c r="J388" s="578"/>
      <c r="K388" s="578"/>
      <c r="L388" s="578"/>
      <c r="M388" s="578"/>
      <c r="N388" s="577"/>
      <c r="O388" s="577"/>
      <c r="P388" s="577"/>
      <c r="Q388" s="577"/>
      <c r="R388" s="577"/>
      <c r="S388" s="577"/>
      <c r="T388" s="577"/>
      <c r="U388" s="577"/>
      <c r="V388" s="577"/>
      <c r="W388" s="577"/>
      <c r="X388" s="577"/>
      <c r="Y388" s="577"/>
      <c r="Z388" s="577"/>
      <c r="AA388" s="577"/>
      <c r="AB388" s="577"/>
      <c r="AC388" s="577"/>
      <c r="AD388" s="577"/>
      <c r="AE388" s="577"/>
      <c r="AF388" s="577"/>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7"/>
      <c r="BN388" s="577"/>
      <c r="BO388" s="577"/>
      <c r="BP388" s="577"/>
      <c r="BQ388" s="577"/>
      <c r="BR388" s="577"/>
      <c r="BS388" s="577"/>
      <c r="BT388" s="577"/>
      <c r="BU388" s="577"/>
      <c r="BV388" s="577"/>
      <c r="BW388" s="577"/>
      <c r="BX388" s="577"/>
      <c r="BY388" s="577"/>
      <c r="BZ388" s="577"/>
      <c r="CA388" s="577"/>
      <c r="CB388" s="577"/>
      <c r="CC388" s="577"/>
      <c r="CD388" s="577"/>
      <c r="CE388" s="577"/>
      <c r="CF388" s="577"/>
      <c r="CG388" s="577"/>
      <c r="CH388" s="577"/>
      <c r="CI388" s="577"/>
      <c r="CJ388" s="577"/>
      <c r="CK388" s="577"/>
      <c r="CL388" s="577"/>
      <c r="CM388" s="577"/>
      <c r="CN388" s="577"/>
      <c r="CO388" s="578"/>
      <c r="CP388" s="578"/>
      <c r="CQ388" s="578"/>
      <c r="CR388" s="578"/>
      <c r="CS388" s="578"/>
      <c r="CT388" s="578"/>
      <c r="CU388" s="578"/>
      <c r="CV388" s="578"/>
      <c r="CW388" s="578"/>
      <c r="CX388" s="578"/>
      <c r="CY388" s="578"/>
      <c r="CZ388" s="578"/>
      <c r="DA388" s="578"/>
      <c r="DB388" s="578"/>
      <c r="DC388" s="578"/>
    </row>
    <row r="389" ht="23.25" customHeight="1">
      <c r="A389" s="447"/>
      <c r="B389" s="577"/>
      <c r="C389" s="578"/>
      <c r="D389" s="555"/>
      <c r="E389" s="555"/>
      <c r="F389" s="578"/>
      <c r="G389" s="578"/>
      <c r="H389" s="578"/>
      <c r="I389" s="578"/>
      <c r="J389" s="578"/>
      <c r="K389" s="578"/>
      <c r="L389" s="578"/>
      <c r="M389" s="578"/>
      <c r="N389" s="577"/>
      <c r="O389" s="577"/>
      <c r="P389" s="577"/>
      <c r="Q389" s="577"/>
      <c r="R389" s="577"/>
      <c r="S389" s="577"/>
      <c r="T389" s="577"/>
      <c r="U389" s="577"/>
      <c r="V389" s="577"/>
      <c r="W389" s="577"/>
      <c r="X389" s="577"/>
      <c r="Y389" s="577"/>
      <c r="Z389" s="577"/>
      <c r="AA389" s="577"/>
      <c r="AB389" s="577"/>
      <c r="AC389" s="577"/>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77"/>
      <c r="CG389" s="577"/>
      <c r="CH389" s="577"/>
      <c r="CI389" s="577"/>
      <c r="CJ389" s="577"/>
      <c r="CK389" s="577"/>
      <c r="CL389" s="577"/>
      <c r="CM389" s="577"/>
      <c r="CN389" s="577"/>
      <c r="CO389" s="578"/>
      <c r="CP389" s="578"/>
      <c r="CQ389" s="578"/>
      <c r="CR389" s="578"/>
      <c r="CS389" s="578"/>
      <c r="CT389" s="578"/>
      <c r="CU389" s="578"/>
      <c r="CV389" s="578"/>
      <c r="CW389" s="578"/>
      <c r="CX389" s="578"/>
      <c r="CY389" s="578"/>
      <c r="CZ389" s="578"/>
      <c r="DA389" s="578"/>
      <c r="DB389" s="578"/>
      <c r="DC389" s="578"/>
    </row>
    <row r="390" ht="23.25" customHeight="1">
      <c r="A390" s="447"/>
      <c r="B390" s="577"/>
      <c r="C390" s="578"/>
      <c r="D390" s="555"/>
      <c r="E390" s="555"/>
      <c r="F390" s="578"/>
      <c r="G390" s="578"/>
      <c r="H390" s="578"/>
      <c r="I390" s="578"/>
      <c r="J390" s="578"/>
      <c r="K390" s="578"/>
      <c r="L390" s="578"/>
      <c r="M390" s="578"/>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7"/>
      <c r="BN390" s="577"/>
      <c r="BO390" s="577"/>
      <c r="BP390" s="577"/>
      <c r="BQ390" s="577"/>
      <c r="BR390" s="577"/>
      <c r="BS390" s="577"/>
      <c r="BT390" s="577"/>
      <c r="BU390" s="577"/>
      <c r="BV390" s="577"/>
      <c r="BW390" s="577"/>
      <c r="BX390" s="577"/>
      <c r="BY390" s="577"/>
      <c r="BZ390" s="577"/>
      <c r="CA390" s="577"/>
      <c r="CB390" s="577"/>
      <c r="CC390" s="577"/>
      <c r="CD390" s="577"/>
      <c r="CE390" s="577"/>
      <c r="CF390" s="577"/>
      <c r="CG390" s="577"/>
      <c r="CH390" s="577"/>
      <c r="CI390" s="577"/>
      <c r="CJ390" s="577"/>
      <c r="CK390" s="577"/>
      <c r="CL390" s="577"/>
      <c r="CM390" s="577"/>
      <c r="CN390" s="577"/>
      <c r="CO390" s="578"/>
      <c r="CP390" s="578"/>
      <c r="CQ390" s="578"/>
      <c r="CR390" s="578"/>
      <c r="CS390" s="578"/>
      <c r="CT390" s="578"/>
      <c r="CU390" s="578"/>
      <c r="CV390" s="578"/>
      <c r="CW390" s="578"/>
      <c r="CX390" s="578"/>
      <c r="CY390" s="578"/>
      <c r="CZ390" s="578"/>
      <c r="DA390" s="578"/>
      <c r="DB390" s="578"/>
      <c r="DC390" s="578"/>
    </row>
    <row r="391" ht="23.25" customHeight="1">
      <c r="A391" s="447"/>
      <c r="B391" s="577"/>
      <c r="C391" s="578"/>
      <c r="D391" s="555"/>
      <c r="E391" s="555"/>
      <c r="F391" s="578"/>
      <c r="G391" s="578"/>
      <c r="H391" s="578"/>
      <c r="I391" s="578"/>
      <c r="J391" s="578"/>
      <c r="K391" s="578"/>
      <c r="L391" s="578"/>
      <c r="M391" s="578"/>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7"/>
      <c r="BN391" s="577"/>
      <c r="BO391" s="577"/>
      <c r="BP391" s="577"/>
      <c r="BQ391" s="577"/>
      <c r="BR391" s="577"/>
      <c r="BS391" s="577"/>
      <c r="BT391" s="577"/>
      <c r="BU391" s="577"/>
      <c r="BV391" s="577"/>
      <c r="BW391" s="577"/>
      <c r="BX391" s="577"/>
      <c r="BY391" s="577"/>
      <c r="BZ391" s="577"/>
      <c r="CA391" s="577"/>
      <c r="CB391" s="577"/>
      <c r="CC391" s="577"/>
      <c r="CD391" s="577"/>
      <c r="CE391" s="577"/>
      <c r="CF391" s="577"/>
      <c r="CG391" s="577"/>
      <c r="CH391" s="577"/>
      <c r="CI391" s="577"/>
      <c r="CJ391" s="577"/>
      <c r="CK391" s="577"/>
      <c r="CL391" s="577"/>
      <c r="CM391" s="577"/>
      <c r="CN391" s="577"/>
      <c r="CO391" s="578"/>
      <c r="CP391" s="578"/>
      <c r="CQ391" s="578"/>
      <c r="CR391" s="578"/>
      <c r="CS391" s="578"/>
      <c r="CT391" s="578"/>
      <c r="CU391" s="578"/>
      <c r="CV391" s="578"/>
      <c r="CW391" s="578"/>
      <c r="CX391" s="578"/>
      <c r="CY391" s="578"/>
      <c r="CZ391" s="578"/>
      <c r="DA391" s="578"/>
      <c r="DB391" s="578"/>
      <c r="DC391" s="578"/>
    </row>
    <row r="392" ht="23.25" customHeight="1">
      <c r="A392" s="447"/>
      <c r="B392" s="577"/>
      <c r="C392" s="578"/>
      <c r="D392" s="555"/>
      <c r="E392" s="555"/>
      <c r="F392" s="578"/>
      <c r="G392" s="578"/>
      <c r="H392" s="578"/>
      <c r="I392" s="578"/>
      <c r="J392" s="578"/>
      <c r="K392" s="578"/>
      <c r="L392" s="578"/>
      <c r="M392" s="578"/>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7"/>
      <c r="BN392" s="577"/>
      <c r="BO392" s="577"/>
      <c r="BP392" s="577"/>
      <c r="BQ392" s="577"/>
      <c r="BR392" s="577"/>
      <c r="BS392" s="577"/>
      <c r="BT392" s="577"/>
      <c r="BU392" s="577"/>
      <c r="BV392" s="577"/>
      <c r="BW392" s="577"/>
      <c r="BX392" s="577"/>
      <c r="BY392" s="577"/>
      <c r="BZ392" s="577"/>
      <c r="CA392" s="577"/>
      <c r="CB392" s="577"/>
      <c r="CC392" s="577"/>
      <c r="CD392" s="577"/>
      <c r="CE392" s="577"/>
      <c r="CF392" s="577"/>
      <c r="CG392" s="577"/>
      <c r="CH392" s="577"/>
      <c r="CI392" s="577"/>
      <c r="CJ392" s="577"/>
      <c r="CK392" s="577"/>
      <c r="CL392" s="577"/>
      <c r="CM392" s="577"/>
      <c r="CN392" s="577"/>
      <c r="CO392" s="578"/>
      <c r="CP392" s="578"/>
      <c r="CQ392" s="578"/>
      <c r="CR392" s="578"/>
      <c r="CS392" s="578"/>
      <c r="CT392" s="578"/>
      <c r="CU392" s="578"/>
      <c r="CV392" s="578"/>
      <c r="CW392" s="578"/>
      <c r="CX392" s="578"/>
      <c r="CY392" s="578"/>
      <c r="CZ392" s="578"/>
      <c r="DA392" s="578"/>
      <c r="DB392" s="578"/>
      <c r="DC392" s="578"/>
    </row>
    <row r="393" ht="23.25" customHeight="1">
      <c r="A393" s="447"/>
      <c r="B393" s="577"/>
      <c r="C393" s="578"/>
      <c r="D393" s="555"/>
      <c r="E393" s="555"/>
      <c r="F393" s="578"/>
      <c r="G393" s="578"/>
      <c r="H393" s="578"/>
      <c r="I393" s="578"/>
      <c r="J393" s="578"/>
      <c r="K393" s="578"/>
      <c r="L393" s="578"/>
      <c r="M393" s="578"/>
      <c r="N393" s="577"/>
      <c r="O393" s="577"/>
      <c r="P393" s="577"/>
      <c r="Q393" s="577"/>
      <c r="R393" s="577"/>
      <c r="S393" s="577"/>
      <c r="T393" s="577"/>
      <c r="U393" s="577"/>
      <c r="V393" s="577"/>
      <c r="W393" s="577"/>
      <c r="X393" s="577"/>
      <c r="Y393" s="577"/>
      <c r="Z393" s="577"/>
      <c r="AA393" s="577"/>
      <c r="AB393" s="577"/>
      <c r="AC393" s="577"/>
      <c r="AD393" s="577"/>
      <c r="AE393" s="577"/>
      <c r="AF393" s="577"/>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7"/>
      <c r="BN393" s="577"/>
      <c r="BO393" s="577"/>
      <c r="BP393" s="577"/>
      <c r="BQ393" s="577"/>
      <c r="BR393" s="577"/>
      <c r="BS393" s="577"/>
      <c r="BT393" s="577"/>
      <c r="BU393" s="577"/>
      <c r="BV393" s="577"/>
      <c r="BW393" s="577"/>
      <c r="BX393" s="577"/>
      <c r="BY393" s="577"/>
      <c r="BZ393" s="577"/>
      <c r="CA393" s="577"/>
      <c r="CB393" s="577"/>
      <c r="CC393" s="577"/>
      <c r="CD393" s="577"/>
      <c r="CE393" s="577"/>
      <c r="CF393" s="577"/>
      <c r="CG393" s="577"/>
      <c r="CH393" s="577"/>
      <c r="CI393" s="577"/>
      <c r="CJ393" s="577"/>
      <c r="CK393" s="577"/>
      <c r="CL393" s="577"/>
      <c r="CM393" s="577"/>
      <c r="CN393" s="577"/>
      <c r="CO393" s="578"/>
      <c r="CP393" s="578"/>
      <c r="CQ393" s="578"/>
      <c r="CR393" s="578"/>
      <c r="CS393" s="578"/>
      <c r="CT393" s="578"/>
      <c r="CU393" s="578"/>
      <c r="CV393" s="578"/>
      <c r="CW393" s="578"/>
      <c r="CX393" s="578"/>
      <c r="CY393" s="578"/>
      <c r="CZ393" s="578"/>
      <c r="DA393" s="578"/>
      <c r="DB393" s="578"/>
      <c r="DC393" s="578"/>
    </row>
    <row r="394" ht="23.25" customHeight="1">
      <c r="A394" s="447"/>
      <c r="B394" s="577"/>
      <c r="C394" s="578"/>
      <c r="D394" s="555"/>
      <c r="E394" s="555"/>
      <c r="F394" s="578"/>
      <c r="G394" s="578"/>
      <c r="H394" s="578"/>
      <c r="I394" s="578"/>
      <c r="J394" s="578"/>
      <c r="K394" s="578"/>
      <c r="L394" s="578"/>
      <c r="M394" s="578"/>
      <c r="N394" s="577"/>
      <c r="O394" s="577"/>
      <c r="P394" s="577"/>
      <c r="Q394" s="577"/>
      <c r="R394" s="577"/>
      <c r="S394" s="577"/>
      <c r="T394" s="577"/>
      <c r="U394" s="577"/>
      <c r="V394" s="577"/>
      <c r="W394" s="577"/>
      <c r="X394" s="577"/>
      <c r="Y394" s="577"/>
      <c r="Z394" s="577"/>
      <c r="AA394" s="577"/>
      <c r="AB394" s="577"/>
      <c r="AC394" s="577"/>
      <c r="AD394" s="577"/>
      <c r="AE394" s="577"/>
      <c r="AF394" s="577"/>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7"/>
      <c r="BN394" s="577"/>
      <c r="BO394" s="577"/>
      <c r="BP394" s="577"/>
      <c r="BQ394" s="577"/>
      <c r="BR394" s="577"/>
      <c r="BS394" s="577"/>
      <c r="BT394" s="577"/>
      <c r="BU394" s="577"/>
      <c r="BV394" s="577"/>
      <c r="BW394" s="577"/>
      <c r="BX394" s="577"/>
      <c r="BY394" s="577"/>
      <c r="BZ394" s="577"/>
      <c r="CA394" s="577"/>
      <c r="CB394" s="577"/>
      <c r="CC394" s="577"/>
      <c r="CD394" s="577"/>
      <c r="CE394" s="577"/>
      <c r="CF394" s="577"/>
      <c r="CG394" s="577"/>
      <c r="CH394" s="577"/>
      <c r="CI394" s="577"/>
      <c r="CJ394" s="577"/>
      <c r="CK394" s="577"/>
      <c r="CL394" s="577"/>
      <c r="CM394" s="577"/>
      <c r="CN394" s="577"/>
      <c r="CO394" s="578"/>
      <c r="CP394" s="578"/>
      <c r="CQ394" s="578"/>
      <c r="CR394" s="578"/>
      <c r="CS394" s="578"/>
      <c r="CT394" s="578"/>
      <c r="CU394" s="578"/>
      <c r="CV394" s="578"/>
      <c r="CW394" s="578"/>
      <c r="CX394" s="578"/>
      <c r="CY394" s="578"/>
      <c r="CZ394" s="578"/>
      <c r="DA394" s="578"/>
      <c r="DB394" s="578"/>
      <c r="DC394" s="578"/>
    </row>
    <row r="395" ht="23.25" customHeight="1">
      <c r="A395" s="447"/>
      <c r="B395" s="577"/>
      <c r="C395" s="578"/>
      <c r="D395" s="555"/>
      <c r="E395" s="555"/>
      <c r="F395" s="578"/>
      <c r="G395" s="578"/>
      <c r="H395" s="578"/>
      <c r="I395" s="578"/>
      <c r="J395" s="578"/>
      <c r="K395" s="578"/>
      <c r="L395" s="578"/>
      <c r="M395" s="578"/>
      <c r="N395" s="577"/>
      <c r="O395" s="577"/>
      <c r="P395" s="577"/>
      <c r="Q395" s="577"/>
      <c r="R395" s="577"/>
      <c r="S395" s="577"/>
      <c r="T395" s="577"/>
      <c r="U395" s="577"/>
      <c r="V395" s="577"/>
      <c r="W395" s="577"/>
      <c r="X395" s="577"/>
      <c r="Y395" s="577"/>
      <c r="Z395" s="577"/>
      <c r="AA395" s="577"/>
      <c r="AB395" s="577"/>
      <c r="AC395" s="577"/>
      <c r="AD395" s="577"/>
      <c r="AE395" s="577"/>
      <c r="AF395" s="577"/>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7"/>
      <c r="BN395" s="577"/>
      <c r="BO395" s="577"/>
      <c r="BP395" s="577"/>
      <c r="BQ395" s="577"/>
      <c r="BR395" s="577"/>
      <c r="BS395" s="577"/>
      <c r="BT395" s="577"/>
      <c r="BU395" s="577"/>
      <c r="BV395" s="577"/>
      <c r="BW395" s="577"/>
      <c r="BX395" s="577"/>
      <c r="BY395" s="577"/>
      <c r="BZ395" s="577"/>
      <c r="CA395" s="577"/>
      <c r="CB395" s="577"/>
      <c r="CC395" s="577"/>
      <c r="CD395" s="577"/>
      <c r="CE395" s="577"/>
      <c r="CF395" s="577"/>
      <c r="CG395" s="577"/>
      <c r="CH395" s="577"/>
      <c r="CI395" s="577"/>
      <c r="CJ395" s="577"/>
      <c r="CK395" s="577"/>
      <c r="CL395" s="577"/>
      <c r="CM395" s="577"/>
      <c r="CN395" s="577"/>
      <c r="CO395" s="578"/>
      <c r="CP395" s="578"/>
      <c r="CQ395" s="578"/>
      <c r="CR395" s="578"/>
      <c r="CS395" s="578"/>
      <c r="CT395" s="578"/>
      <c r="CU395" s="578"/>
      <c r="CV395" s="578"/>
      <c r="CW395" s="578"/>
      <c r="CX395" s="578"/>
      <c r="CY395" s="578"/>
      <c r="CZ395" s="578"/>
      <c r="DA395" s="578"/>
      <c r="DB395" s="578"/>
      <c r="DC395" s="578"/>
    </row>
    <row r="396" ht="23.25" customHeight="1">
      <c r="A396" s="447"/>
      <c r="B396" s="577"/>
      <c r="C396" s="578"/>
      <c r="D396" s="555"/>
      <c r="E396" s="555"/>
      <c r="F396" s="578"/>
      <c r="G396" s="578"/>
      <c r="H396" s="578"/>
      <c r="I396" s="578"/>
      <c r="J396" s="578"/>
      <c r="K396" s="578"/>
      <c r="L396" s="578"/>
      <c r="M396" s="578"/>
      <c r="N396" s="577"/>
      <c r="O396" s="577"/>
      <c r="P396" s="577"/>
      <c r="Q396" s="577"/>
      <c r="R396" s="577"/>
      <c r="S396" s="577"/>
      <c r="T396" s="577"/>
      <c r="U396" s="577"/>
      <c r="V396" s="577"/>
      <c r="W396" s="577"/>
      <c r="X396" s="577"/>
      <c r="Y396" s="577"/>
      <c r="Z396" s="577"/>
      <c r="AA396" s="577"/>
      <c r="AB396" s="577"/>
      <c r="AC396" s="577"/>
      <c r="AD396" s="577"/>
      <c r="AE396" s="577"/>
      <c r="AF396" s="577"/>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7"/>
      <c r="BN396" s="577"/>
      <c r="BO396" s="577"/>
      <c r="BP396" s="577"/>
      <c r="BQ396" s="577"/>
      <c r="BR396" s="577"/>
      <c r="BS396" s="577"/>
      <c r="BT396" s="577"/>
      <c r="BU396" s="577"/>
      <c r="BV396" s="577"/>
      <c r="BW396" s="577"/>
      <c r="BX396" s="577"/>
      <c r="BY396" s="577"/>
      <c r="BZ396" s="577"/>
      <c r="CA396" s="577"/>
      <c r="CB396" s="577"/>
      <c r="CC396" s="577"/>
      <c r="CD396" s="577"/>
      <c r="CE396" s="577"/>
      <c r="CF396" s="577"/>
      <c r="CG396" s="577"/>
      <c r="CH396" s="577"/>
      <c r="CI396" s="577"/>
      <c r="CJ396" s="577"/>
      <c r="CK396" s="577"/>
      <c r="CL396" s="577"/>
      <c r="CM396" s="577"/>
      <c r="CN396" s="577"/>
      <c r="CO396" s="578"/>
      <c r="CP396" s="578"/>
      <c r="CQ396" s="578"/>
      <c r="CR396" s="578"/>
      <c r="CS396" s="578"/>
      <c r="CT396" s="578"/>
      <c r="CU396" s="578"/>
      <c r="CV396" s="578"/>
      <c r="CW396" s="578"/>
      <c r="CX396" s="578"/>
      <c r="CY396" s="578"/>
      <c r="CZ396" s="578"/>
      <c r="DA396" s="578"/>
      <c r="DB396" s="578"/>
      <c r="DC396" s="578"/>
    </row>
    <row r="397" ht="23.25" customHeight="1">
      <c r="A397" s="447"/>
      <c r="B397" s="577"/>
      <c r="C397" s="578"/>
      <c r="D397" s="555"/>
      <c r="E397" s="555"/>
      <c r="F397" s="578"/>
      <c r="G397" s="578"/>
      <c r="H397" s="578"/>
      <c r="I397" s="578"/>
      <c r="J397" s="578"/>
      <c r="K397" s="578"/>
      <c r="L397" s="578"/>
      <c r="M397" s="578"/>
      <c r="N397" s="577"/>
      <c r="O397" s="577"/>
      <c r="P397" s="577"/>
      <c r="Q397" s="577"/>
      <c r="R397" s="577"/>
      <c r="S397" s="577"/>
      <c r="T397" s="577"/>
      <c r="U397" s="577"/>
      <c r="V397" s="577"/>
      <c r="W397" s="577"/>
      <c r="X397" s="577"/>
      <c r="Y397" s="577"/>
      <c r="Z397" s="577"/>
      <c r="AA397" s="577"/>
      <c r="AB397" s="577"/>
      <c r="AC397" s="577"/>
      <c r="AD397" s="577"/>
      <c r="AE397" s="577"/>
      <c r="AF397" s="577"/>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7"/>
      <c r="BN397" s="577"/>
      <c r="BO397" s="577"/>
      <c r="BP397" s="577"/>
      <c r="BQ397" s="577"/>
      <c r="BR397" s="577"/>
      <c r="BS397" s="577"/>
      <c r="BT397" s="577"/>
      <c r="BU397" s="577"/>
      <c r="BV397" s="577"/>
      <c r="BW397" s="577"/>
      <c r="BX397" s="577"/>
      <c r="BY397" s="577"/>
      <c r="BZ397" s="577"/>
      <c r="CA397" s="577"/>
      <c r="CB397" s="577"/>
      <c r="CC397" s="577"/>
      <c r="CD397" s="577"/>
      <c r="CE397" s="577"/>
      <c r="CF397" s="577"/>
      <c r="CG397" s="577"/>
      <c r="CH397" s="577"/>
      <c r="CI397" s="577"/>
      <c r="CJ397" s="577"/>
      <c r="CK397" s="577"/>
      <c r="CL397" s="577"/>
      <c r="CM397" s="577"/>
      <c r="CN397" s="577"/>
      <c r="CO397" s="578"/>
      <c r="CP397" s="578"/>
      <c r="CQ397" s="578"/>
      <c r="CR397" s="578"/>
      <c r="CS397" s="578"/>
      <c r="CT397" s="578"/>
      <c r="CU397" s="578"/>
      <c r="CV397" s="578"/>
      <c r="CW397" s="578"/>
      <c r="CX397" s="578"/>
      <c r="CY397" s="578"/>
      <c r="CZ397" s="578"/>
      <c r="DA397" s="578"/>
      <c r="DB397" s="578"/>
      <c r="DC397" s="578"/>
    </row>
    <row r="398" ht="23.25" customHeight="1">
      <c r="A398" s="447"/>
      <c r="B398" s="577"/>
      <c r="C398" s="578"/>
      <c r="D398" s="555"/>
      <c r="E398" s="555"/>
      <c r="F398" s="578"/>
      <c r="G398" s="578"/>
      <c r="H398" s="578"/>
      <c r="I398" s="578"/>
      <c r="J398" s="578"/>
      <c r="K398" s="578"/>
      <c r="L398" s="578"/>
      <c r="M398" s="578"/>
      <c r="N398" s="577"/>
      <c r="O398" s="577"/>
      <c r="P398" s="577"/>
      <c r="Q398" s="577"/>
      <c r="R398" s="577"/>
      <c r="S398" s="577"/>
      <c r="T398" s="577"/>
      <c r="U398" s="577"/>
      <c r="V398" s="577"/>
      <c r="W398" s="577"/>
      <c r="X398" s="577"/>
      <c r="Y398" s="577"/>
      <c r="Z398" s="577"/>
      <c r="AA398" s="577"/>
      <c r="AB398" s="577"/>
      <c r="AC398" s="577"/>
      <c r="AD398" s="577"/>
      <c r="AE398" s="577"/>
      <c r="AF398" s="577"/>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7"/>
      <c r="BN398" s="577"/>
      <c r="BO398" s="577"/>
      <c r="BP398" s="577"/>
      <c r="BQ398" s="577"/>
      <c r="BR398" s="577"/>
      <c r="BS398" s="577"/>
      <c r="BT398" s="577"/>
      <c r="BU398" s="577"/>
      <c r="BV398" s="577"/>
      <c r="BW398" s="577"/>
      <c r="BX398" s="577"/>
      <c r="BY398" s="577"/>
      <c r="BZ398" s="577"/>
      <c r="CA398" s="577"/>
      <c r="CB398" s="577"/>
      <c r="CC398" s="577"/>
      <c r="CD398" s="577"/>
      <c r="CE398" s="577"/>
      <c r="CF398" s="577"/>
      <c r="CG398" s="577"/>
      <c r="CH398" s="577"/>
      <c r="CI398" s="577"/>
      <c r="CJ398" s="577"/>
      <c r="CK398" s="577"/>
      <c r="CL398" s="577"/>
      <c r="CM398" s="577"/>
      <c r="CN398" s="577"/>
      <c r="CO398" s="578"/>
      <c r="CP398" s="578"/>
      <c r="CQ398" s="578"/>
      <c r="CR398" s="578"/>
      <c r="CS398" s="578"/>
      <c r="CT398" s="578"/>
      <c r="CU398" s="578"/>
      <c r="CV398" s="578"/>
      <c r="CW398" s="578"/>
      <c r="CX398" s="578"/>
      <c r="CY398" s="578"/>
      <c r="CZ398" s="578"/>
      <c r="DA398" s="578"/>
      <c r="DB398" s="578"/>
      <c r="DC398" s="578"/>
    </row>
    <row r="399" ht="23.25" customHeight="1">
      <c r="A399" s="447"/>
      <c r="B399" s="577"/>
      <c r="C399" s="578"/>
      <c r="D399" s="555"/>
      <c r="E399" s="555"/>
      <c r="F399" s="578"/>
      <c r="G399" s="578"/>
      <c r="H399" s="578"/>
      <c r="I399" s="578"/>
      <c r="J399" s="578"/>
      <c r="K399" s="578"/>
      <c r="L399" s="578"/>
      <c r="M399" s="578"/>
      <c r="N399" s="577"/>
      <c r="O399" s="577"/>
      <c r="P399" s="577"/>
      <c r="Q399" s="577"/>
      <c r="R399" s="577"/>
      <c r="S399" s="577"/>
      <c r="T399" s="577"/>
      <c r="U399" s="577"/>
      <c r="V399" s="577"/>
      <c r="W399" s="577"/>
      <c r="X399" s="577"/>
      <c r="Y399" s="577"/>
      <c r="Z399" s="577"/>
      <c r="AA399" s="577"/>
      <c r="AB399" s="577"/>
      <c r="AC399" s="577"/>
      <c r="AD399" s="577"/>
      <c r="AE399" s="577"/>
      <c r="AF399" s="577"/>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7"/>
      <c r="BN399" s="577"/>
      <c r="BO399" s="577"/>
      <c r="BP399" s="577"/>
      <c r="BQ399" s="577"/>
      <c r="BR399" s="577"/>
      <c r="BS399" s="577"/>
      <c r="BT399" s="577"/>
      <c r="BU399" s="577"/>
      <c r="BV399" s="577"/>
      <c r="BW399" s="577"/>
      <c r="BX399" s="577"/>
      <c r="BY399" s="577"/>
      <c r="BZ399" s="577"/>
      <c r="CA399" s="577"/>
      <c r="CB399" s="577"/>
      <c r="CC399" s="577"/>
      <c r="CD399" s="577"/>
      <c r="CE399" s="577"/>
      <c r="CF399" s="577"/>
      <c r="CG399" s="577"/>
      <c r="CH399" s="577"/>
      <c r="CI399" s="577"/>
      <c r="CJ399" s="577"/>
      <c r="CK399" s="577"/>
      <c r="CL399" s="577"/>
      <c r="CM399" s="577"/>
      <c r="CN399" s="577"/>
      <c r="CO399" s="578"/>
      <c r="CP399" s="578"/>
      <c r="CQ399" s="578"/>
      <c r="CR399" s="578"/>
      <c r="CS399" s="578"/>
      <c r="CT399" s="578"/>
      <c r="CU399" s="578"/>
      <c r="CV399" s="578"/>
      <c r="CW399" s="578"/>
      <c r="CX399" s="578"/>
      <c r="CY399" s="578"/>
      <c r="CZ399" s="578"/>
      <c r="DA399" s="578"/>
      <c r="DB399" s="578"/>
      <c r="DC399" s="578"/>
    </row>
    <row r="400" ht="23.25" customHeight="1">
      <c r="A400" s="447"/>
      <c r="B400" s="577"/>
      <c r="C400" s="578"/>
      <c r="D400" s="555"/>
      <c r="E400" s="555"/>
      <c r="F400" s="578"/>
      <c r="G400" s="578"/>
      <c r="H400" s="578"/>
      <c r="I400" s="578"/>
      <c r="J400" s="578"/>
      <c r="K400" s="578"/>
      <c r="L400" s="578"/>
      <c r="M400" s="578"/>
      <c r="N400" s="577"/>
      <c r="O400" s="577"/>
      <c r="P400" s="577"/>
      <c r="Q400" s="577"/>
      <c r="R400" s="577"/>
      <c r="S400" s="577"/>
      <c r="T400" s="577"/>
      <c r="U400" s="577"/>
      <c r="V400" s="577"/>
      <c r="W400" s="577"/>
      <c r="X400" s="577"/>
      <c r="Y400" s="577"/>
      <c r="Z400" s="577"/>
      <c r="AA400" s="577"/>
      <c r="AB400" s="577"/>
      <c r="AC400" s="577"/>
      <c r="AD400" s="577"/>
      <c r="AE400" s="577"/>
      <c r="AF400" s="577"/>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7"/>
      <c r="BN400" s="577"/>
      <c r="BO400" s="577"/>
      <c r="BP400" s="577"/>
      <c r="BQ400" s="577"/>
      <c r="BR400" s="577"/>
      <c r="BS400" s="577"/>
      <c r="BT400" s="577"/>
      <c r="BU400" s="577"/>
      <c r="BV400" s="577"/>
      <c r="BW400" s="577"/>
      <c r="BX400" s="577"/>
      <c r="BY400" s="577"/>
      <c r="BZ400" s="577"/>
      <c r="CA400" s="577"/>
      <c r="CB400" s="577"/>
      <c r="CC400" s="577"/>
      <c r="CD400" s="577"/>
      <c r="CE400" s="577"/>
      <c r="CF400" s="577"/>
      <c r="CG400" s="577"/>
      <c r="CH400" s="577"/>
      <c r="CI400" s="577"/>
      <c r="CJ400" s="577"/>
      <c r="CK400" s="577"/>
      <c r="CL400" s="577"/>
      <c r="CM400" s="577"/>
      <c r="CN400" s="577"/>
      <c r="CO400" s="578"/>
      <c r="CP400" s="578"/>
      <c r="CQ400" s="578"/>
      <c r="CR400" s="578"/>
      <c r="CS400" s="578"/>
      <c r="CT400" s="578"/>
      <c r="CU400" s="578"/>
      <c r="CV400" s="578"/>
      <c r="CW400" s="578"/>
      <c r="CX400" s="578"/>
      <c r="CY400" s="578"/>
      <c r="CZ400" s="578"/>
      <c r="DA400" s="578"/>
      <c r="DB400" s="578"/>
      <c r="DC400" s="578"/>
    </row>
    <row r="401" ht="23.25" customHeight="1">
      <c r="A401" s="447"/>
      <c r="B401" s="577"/>
      <c r="C401" s="578"/>
      <c r="D401" s="555"/>
      <c r="E401" s="555"/>
      <c r="F401" s="578"/>
      <c r="G401" s="578"/>
      <c r="H401" s="578"/>
      <c r="I401" s="578"/>
      <c r="J401" s="578"/>
      <c r="K401" s="578"/>
      <c r="L401" s="578"/>
      <c r="M401" s="578"/>
      <c r="N401" s="577"/>
      <c r="O401" s="577"/>
      <c r="P401" s="577"/>
      <c r="Q401" s="577"/>
      <c r="R401" s="577"/>
      <c r="S401" s="577"/>
      <c r="T401" s="577"/>
      <c r="U401" s="577"/>
      <c r="V401" s="577"/>
      <c r="W401" s="577"/>
      <c r="X401" s="577"/>
      <c r="Y401" s="577"/>
      <c r="Z401" s="577"/>
      <c r="AA401" s="577"/>
      <c r="AB401" s="577"/>
      <c r="AC401" s="577"/>
      <c r="AD401" s="577"/>
      <c r="AE401" s="577"/>
      <c r="AF401" s="577"/>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7"/>
      <c r="BN401" s="577"/>
      <c r="BO401" s="577"/>
      <c r="BP401" s="577"/>
      <c r="BQ401" s="577"/>
      <c r="BR401" s="577"/>
      <c r="BS401" s="577"/>
      <c r="BT401" s="577"/>
      <c r="BU401" s="577"/>
      <c r="BV401" s="577"/>
      <c r="BW401" s="577"/>
      <c r="BX401" s="577"/>
      <c r="BY401" s="577"/>
      <c r="BZ401" s="577"/>
      <c r="CA401" s="577"/>
      <c r="CB401" s="577"/>
      <c r="CC401" s="577"/>
      <c r="CD401" s="577"/>
      <c r="CE401" s="577"/>
      <c r="CF401" s="577"/>
      <c r="CG401" s="577"/>
      <c r="CH401" s="577"/>
      <c r="CI401" s="577"/>
      <c r="CJ401" s="577"/>
      <c r="CK401" s="577"/>
      <c r="CL401" s="577"/>
      <c r="CM401" s="577"/>
      <c r="CN401" s="577"/>
      <c r="CO401" s="578"/>
      <c r="CP401" s="578"/>
      <c r="CQ401" s="578"/>
      <c r="CR401" s="578"/>
      <c r="CS401" s="578"/>
      <c r="CT401" s="578"/>
      <c r="CU401" s="578"/>
      <c r="CV401" s="578"/>
      <c r="CW401" s="578"/>
      <c r="CX401" s="578"/>
      <c r="CY401" s="578"/>
      <c r="CZ401" s="578"/>
      <c r="DA401" s="578"/>
      <c r="DB401" s="578"/>
      <c r="DC401" s="578"/>
    </row>
    <row r="402" ht="23.25" customHeight="1">
      <c r="A402" s="447"/>
      <c r="B402" s="577"/>
      <c r="C402" s="578"/>
      <c r="D402" s="555"/>
      <c r="E402" s="555"/>
      <c r="F402" s="578"/>
      <c r="G402" s="578"/>
      <c r="H402" s="578"/>
      <c r="I402" s="578"/>
      <c r="J402" s="578"/>
      <c r="K402" s="578"/>
      <c r="L402" s="578"/>
      <c r="M402" s="578"/>
      <c r="N402" s="577"/>
      <c r="O402" s="577"/>
      <c r="P402" s="577"/>
      <c r="Q402" s="577"/>
      <c r="R402" s="577"/>
      <c r="S402" s="577"/>
      <c r="T402" s="577"/>
      <c r="U402" s="577"/>
      <c r="V402" s="577"/>
      <c r="W402" s="577"/>
      <c r="X402" s="577"/>
      <c r="Y402" s="577"/>
      <c r="Z402" s="577"/>
      <c r="AA402" s="577"/>
      <c r="AB402" s="577"/>
      <c r="AC402" s="577"/>
      <c r="AD402" s="577"/>
      <c r="AE402" s="577"/>
      <c r="AF402" s="577"/>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7"/>
      <c r="BN402" s="577"/>
      <c r="BO402" s="577"/>
      <c r="BP402" s="577"/>
      <c r="BQ402" s="577"/>
      <c r="BR402" s="577"/>
      <c r="BS402" s="577"/>
      <c r="BT402" s="577"/>
      <c r="BU402" s="577"/>
      <c r="BV402" s="577"/>
      <c r="BW402" s="577"/>
      <c r="BX402" s="577"/>
      <c r="BY402" s="577"/>
      <c r="BZ402" s="577"/>
      <c r="CA402" s="577"/>
      <c r="CB402" s="577"/>
      <c r="CC402" s="577"/>
      <c r="CD402" s="577"/>
      <c r="CE402" s="577"/>
      <c r="CF402" s="577"/>
      <c r="CG402" s="577"/>
      <c r="CH402" s="577"/>
      <c r="CI402" s="577"/>
      <c r="CJ402" s="577"/>
      <c r="CK402" s="577"/>
      <c r="CL402" s="577"/>
      <c r="CM402" s="577"/>
      <c r="CN402" s="577"/>
      <c r="CO402" s="578"/>
      <c r="CP402" s="578"/>
      <c r="CQ402" s="578"/>
      <c r="CR402" s="578"/>
      <c r="CS402" s="578"/>
      <c r="CT402" s="578"/>
      <c r="CU402" s="578"/>
      <c r="CV402" s="578"/>
      <c r="CW402" s="578"/>
      <c r="CX402" s="578"/>
      <c r="CY402" s="578"/>
      <c r="CZ402" s="578"/>
      <c r="DA402" s="578"/>
      <c r="DB402" s="578"/>
      <c r="DC402" s="578"/>
    </row>
    <row r="403" ht="23.25" customHeight="1">
      <c r="A403" s="447"/>
      <c r="B403" s="577"/>
      <c r="C403" s="578"/>
      <c r="D403" s="555"/>
      <c r="E403" s="555"/>
      <c r="F403" s="578"/>
      <c r="G403" s="578"/>
      <c r="H403" s="578"/>
      <c r="I403" s="578"/>
      <c r="J403" s="578"/>
      <c r="K403" s="578"/>
      <c r="L403" s="578"/>
      <c r="M403" s="578"/>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7"/>
      <c r="BN403" s="577"/>
      <c r="BO403" s="577"/>
      <c r="BP403" s="577"/>
      <c r="BQ403" s="577"/>
      <c r="BR403" s="577"/>
      <c r="BS403" s="577"/>
      <c r="BT403" s="577"/>
      <c r="BU403" s="577"/>
      <c r="BV403" s="577"/>
      <c r="BW403" s="577"/>
      <c r="BX403" s="577"/>
      <c r="BY403" s="577"/>
      <c r="BZ403" s="577"/>
      <c r="CA403" s="577"/>
      <c r="CB403" s="577"/>
      <c r="CC403" s="577"/>
      <c r="CD403" s="577"/>
      <c r="CE403" s="577"/>
      <c r="CF403" s="577"/>
      <c r="CG403" s="577"/>
      <c r="CH403" s="577"/>
      <c r="CI403" s="577"/>
      <c r="CJ403" s="577"/>
      <c r="CK403" s="577"/>
      <c r="CL403" s="577"/>
      <c r="CM403" s="577"/>
      <c r="CN403" s="577"/>
      <c r="CO403" s="578"/>
      <c r="CP403" s="578"/>
      <c r="CQ403" s="578"/>
      <c r="CR403" s="578"/>
      <c r="CS403" s="578"/>
      <c r="CT403" s="578"/>
      <c r="CU403" s="578"/>
      <c r="CV403" s="578"/>
      <c r="CW403" s="578"/>
      <c r="CX403" s="578"/>
      <c r="CY403" s="578"/>
      <c r="CZ403" s="578"/>
      <c r="DA403" s="578"/>
      <c r="DB403" s="578"/>
      <c r="DC403" s="578"/>
    </row>
    <row r="404" ht="23.25" customHeight="1">
      <c r="A404" s="447"/>
      <c r="B404" s="577"/>
      <c r="C404" s="578"/>
      <c r="D404" s="555"/>
      <c r="E404" s="555"/>
      <c r="F404" s="578"/>
      <c r="G404" s="578"/>
      <c r="H404" s="578"/>
      <c r="I404" s="578"/>
      <c r="J404" s="578"/>
      <c r="K404" s="578"/>
      <c r="L404" s="578"/>
      <c r="M404" s="578"/>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7"/>
      <c r="BN404" s="577"/>
      <c r="BO404" s="577"/>
      <c r="BP404" s="577"/>
      <c r="BQ404" s="577"/>
      <c r="BR404" s="577"/>
      <c r="BS404" s="577"/>
      <c r="BT404" s="577"/>
      <c r="BU404" s="577"/>
      <c r="BV404" s="577"/>
      <c r="BW404" s="577"/>
      <c r="BX404" s="577"/>
      <c r="BY404" s="577"/>
      <c r="BZ404" s="577"/>
      <c r="CA404" s="577"/>
      <c r="CB404" s="577"/>
      <c r="CC404" s="577"/>
      <c r="CD404" s="577"/>
      <c r="CE404" s="577"/>
      <c r="CF404" s="577"/>
      <c r="CG404" s="577"/>
      <c r="CH404" s="577"/>
      <c r="CI404" s="577"/>
      <c r="CJ404" s="577"/>
      <c r="CK404" s="577"/>
      <c r="CL404" s="577"/>
      <c r="CM404" s="577"/>
      <c r="CN404" s="577"/>
      <c r="CO404" s="578"/>
      <c r="CP404" s="578"/>
      <c r="CQ404" s="578"/>
      <c r="CR404" s="578"/>
      <c r="CS404" s="578"/>
      <c r="CT404" s="578"/>
      <c r="CU404" s="578"/>
      <c r="CV404" s="578"/>
      <c r="CW404" s="578"/>
      <c r="CX404" s="578"/>
      <c r="CY404" s="578"/>
      <c r="CZ404" s="578"/>
      <c r="DA404" s="578"/>
      <c r="DB404" s="578"/>
      <c r="DC404" s="578"/>
    </row>
    <row r="405" ht="23.25" customHeight="1">
      <c r="A405" s="447"/>
      <c r="B405" s="577"/>
      <c r="C405" s="578"/>
      <c r="D405" s="555"/>
      <c r="E405" s="555"/>
      <c r="F405" s="578"/>
      <c r="G405" s="578"/>
      <c r="H405" s="578"/>
      <c r="I405" s="578"/>
      <c r="J405" s="578"/>
      <c r="K405" s="578"/>
      <c r="L405" s="578"/>
      <c r="M405" s="578"/>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7"/>
      <c r="BN405" s="577"/>
      <c r="BO405" s="577"/>
      <c r="BP405" s="577"/>
      <c r="BQ405" s="577"/>
      <c r="BR405" s="577"/>
      <c r="BS405" s="577"/>
      <c r="BT405" s="577"/>
      <c r="BU405" s="577"/>
      <c r="BV405" s="577"/>
      <c r="BW405" s="577"/>
      <c r="BX405" s="577"/>
      <c r="BY405" s="577"/>
      <c r="BZ405" s="577"/>
      <c r="CA405" s="577"/>
      <c r="CB405" s="577"/>
      <c r="CC405" s="577"/>
      <c r="CD405" s="577"/>
      <c r="CE405" s="577"/>
      <c r="CF405" s="577"/>
      <c r="CG405" s="577"/>
      <c r="CH405" s="577"/>
      <c r="CI405" s="577"/>
      <c r="CJ405" s="577"/>
      <c r="CK405" s="577"/>
      <c r="CL405" s="577"/>
      <c r="CM405" s="577"/>
      <c r="CN405" s="577"/>
      <c r="CO405" s="578"/>
      <c r="CP405" s="578"/>
      <c r="CQ405" s="578"/>
      <c r="CR405" s="578"/>
      <c r="CS405" s="578"/>
      <c r="CT405" s="578"/>
      <c r="CU405" s="578"/>
      <c r="CV405" s="578"/>
      <c r="CW405" s="578"/>
      <c r="CX405" s="578"/>
      <c r="CY405" s="578"/>
      <c r="CZ405" s="578"/>
      <c r="DA405" s="578"/>
      <c r="DB405" s="578"/>
      <c r="DC405" s="578"/>
    </row>
    <row r="406" ht="23.25" customHeight="1">
      <c r="A406" s="447"/>
      <c r="B406" s="577"/>
      <c r="C406" s="578"/>
      <c r="D406" s="555"/>
      <c r="E406" s="555"/>
      <c r="F406" s="578"/>
      <c r="G406" s="578"/>
      <c r="H406" s="578"/>
      <c r="I406" s="578"/>
      <c r="J406" s="578"/>
      <c r="K406" s="578"/>
      <c r="L406" s="578"/>
      <c r="M406" s="578"/>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7"/>
      <c r="BN406" s="577"/>
      <c r="BO406" s="577"/>
      <c r="BP406" s="577"/>
      <c r="BQ406" s="577"/>
      <c r="BR406" s="577"/>
      <c r="BS406" s="577"/>
      <c r="BT406" s="577"/>
      <c r="BU406" s="577"/>
      <c r="BV406" s="577"/>
      <c r="BW406" s="577"/>
      <c r="BX406" s="577"/>
      <c r="BY406" s="577"/>
      <c r="BZ406" s="577"/>
      <c r="CA406" s="577"/>
      <c r="CB406" s="577"/>
      <c r="CC406" s="577"/>
      <c r="CD406" s="577"/>
      <c r="CE406" s="577"/>
      <c r="CF406" s="577"/>
      <c r="CG406" s="577"/>
      <c r="CH406" s="577"/>
      <c r="CI406" s="577"/>
      <c r="CJ406" s="577"/>
      <c r="CK406" s="577"/>
      <c r="CL406" s="577"/>
      <c r="CM406" s="577"/>
      <c r="CN406" s="577"/>
      <c r="CO406" s="578"/>
      <c r="CP406" s="578"/>
      <c r="CQ406" s="578"/>
      <c r="CR406" s="578"/>
      <c r="CS406" s="578"/>
      <c r="CT406" s="578"/>
      <c r="CU406" s="578"/>
      <c r="CV406" s="578"/>
      <c r="CW406" s="578"/>
      <c r="CX406" s="578"/>
      <c r="CY406" s="578"/>
      <c r="CZ406" s="578"/>
      <c r="DA406" s="578"/>
      <c r="DB406" s="578"/>
      <c r="DC406" s="578"/>
    </row>
    <row r="407" ht="23.25" customHeight="1">
      <c r="A407" s="447"/>
      <c r="B407" s="577"/>
      <c r="C407" s="578"/>
      <c r="D407" s="555"/>
      <c r="E407" s="555"/>
      <c r="F407" s="578"/>
      <c r="G407" s="578"/>
      <c r="H407" s="578"/>
      <c r="I407" s="578"/>
      <c r="J407" s="578"/>
      <c r="K407" s="578"/>
      <c r="L407" s="578"/>
      <c r="M407" s="578"/>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7"/>
      <c r="BN407" s="577"/>
      <c r="BO407" s="577"/>
      <c r="BP407" s="577"/>
      <c r="BQ407" s="577"/>
      <c r="BR407" s="577"/>
      <c r="BS407" s="577"/>
      <c r="BT407" s="577"/>
      <c r="BU407" s="577"/>
      <c r="BV407" s="577"/>
      <c r="BW407" s="577"/>
      <c r="BX407" s="577"/>
      <c r="BY407" s="577"/>
      <c r="BZ407" s="577"/>
      <c r="CA407" s="577"/>
      <c r="CB407" s="577"/>
      <c r="CC407" s="577"/>
      <c r="CD407" s="577"/>
      <c r="CE407" s="577"/>
      <c r="CF407" s="577"/>
      <c r="CG407" s="577"/>
      <c r="CH407" s="577"/>
      <c r="CI407" s="577"/>
      <c r="CJ407" s="577"/>
      <c r="CK407" s="577"/>
      <c r="CL407" s="577"/>
      <c r="CM407" s="577"/>
      <c r="CN407" s="577"/>
      <c r="CO407" s="578"/>
      <c r="CP407" s="578"/>
      <c r="CQ407" s="578"/>
      <c r="CR407" s="578"/>
      <c r="CS407" s="578"/>
      <c r="CT407" s="578"/>
      <c r="CU407" s="578"/>
      <c r="CV407" s="578"/>
      <c r="CW407" s="578"/>
      <c r="CX407" s="578"/>
      <c r="CY407" s="578"/>
      <c r="CZ407" s="578"/>
      <c r="DA407" s="578"/>
      <c r="DB407" s="578"/>
      <c r="DC407" s="578"/>
    </row>
    <row r="408" ht="23.25" customHeight="1">
      <c r="A408" s="447"/>
      <c r="B408" s="577"/>
      <c r="C408" s="578"/>
      <c r="D408" s="555"/>
      <c r="E408" s="555"/>
      <c r="F408" s="578"/>
      <c r="G408" s="578"/>
      <c r="H408" s="578"/>
      <c r="I408" s="578"/>
      <c r="J408" s="578"/>
      <c r="K408" s="578"/>
      <c r="L408" s="578"/>
      <c r="M408" s="578"/>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7"/>
      <c r="BN408" s="577"/>
      <c r="BO408" s="577"/>
      <c r="BP408" s="577"/>
      <c r="BQ408" s="577"/>
      <c r="BR408" s="577"/>
      <c r="BS408" s="577"/>
      <c r="BT408" s="577"/>
      <c r="BU408" s="577"/>
      <c r="BV408" s="577"/>
      <c r="BW408" s="577"/>
      <c r="BX408" s="577"/>
      <c r="BY408" s="577"/>
      <c r="BZ408" s="577"/>
      <c r="CA408" s="577"/>
      <c r="CB408" s="577"/>
      <c r="CC408" s="577"/>
      <c r="CD408" s="577"/>
      <c r="CE408" s="577"/>
      <c r="CF408" s="577"/>
      <c r="CG408" s="577"/>
      <c r="CH408" s="577"/>
      <c r="CI408" s="577"/>
      <c r="CJ408" s="577"/>
      <c r="CK408" s="577"/>
      <c r="CL408" s="577"/>
      <c r="CM408" s="577"/>
      <c r="CN408" s="577"/>
      <c r="CO408" s="578"/>
      <c r="CP408" s="578"/>
      <c r="CQ408" s="578"/>
      <c r="CR408" s="578"/>
      <c r="CS408" s="578"/>
      <c r="CT408" s="578"/>
      <c r="CU408" s="578"/>
      <c r="CV408" s="578"/>
      <c r="CW408" s="578"/>
      <c r="CX408" s="578"/>
      <c r="CY408" s="578"/>
      <c r="CZ408" s="578"/>
      <c r="DA408" s="578"/>
      <c r="DB408" s="578"/>
      <c r="DC408" s="578"/>
    </row>
    <row r="409" ht="23.25" customHeight="1">
      <c r="A409" s="447"/>
      <c r="B409" s="577"/>
      <c r="C409" s="578"/>
      <c r="D409" s="555"/>
      <c r="E409" s="555"/>
      <c r="F409" s="578"/>
      <c r="G409" s="578"/>
      <c r="H409" s="578"/>
      <c r="I409" s="578"/>
      <c r="J409" s="578"/>
      <c r="K409" s="578"/>
      <c r="L409" s="578"/>
      <c r="M409" s="578"/>
      <c r="N409" s="577"/>
      <c r="O409" s="577"/>
      <c r="P409" s="577"/>
      <c r="Q409" s="577"/>
      <c r="R409" s="577"/>
      <c r="S409" s="577"/>
      <c r="T409" s="577"/>
      <c r="U409" s="577"/>
      <c r="V409" s="577"/>
      <c r="W409" s="577"/>
      <c r="X409" s="577"/>
      <c r="Y409" s="577"/>
      <c r="Z409" s="577"/>
      <c r="AA409" s="577"/>
      <c r="AB409" s="577"/>
      <c r="AC409" s="577"/>
      <c r="AD409" s="577"/>
      <c r="AE409" s="577"/>
      <c r="AF409" s="577"/>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7"/>
      <c r="BN409" s="577"/>
      <c r="BO409" s="577"/>
      <c r="BP409" s="577"/>
      <c r="BQ409" s="577"/>
      <c r="BR409" s="577"/>
      <c r="BS409" s="577"/>
      <c r="BT409" s="577"/>
      <c r="BU409" s="577"/>
      <c r="BV409" s="577"/>
      <c r="BW409" s="577"/>
      <c r="BX409" s="577"/>
      <c r="BY409" s="577"/>
      <c r="BZ409" s="577"/>
      <c r="CA409" s="577"/>
      <c r="CB409" s="577"/>
      <c r="CC409" s="577"/>
      <c r="CD409" s="577"/>
      <c r="CE409" s="577"/>
      <c r="CF409" s="577"/>
      <c r="CG409" s="577"/>
      <c r="CH409" s="577"/>
      <c r="CI409" s="577"/>
      <c r="CJ409" s="577"/>
      <c r="CK409" s="577"/>
      <c r="CL409" s="577"/>
      <c r="CM409" s="577"/>
      <c r="CN409" s="577"/>
      <c r="CO409" s="578"/>
      <c r="CP409" s="578"/>
      <c r="CQ409" s="578"/>
      <c r="CR409" s="578"/>
      <c r="CS409" s="578"/>
      <c r="CT409" s="578"/>
      <c r="CU409" s="578"/>
      <c r="CV409" s="578"/>
      <c r="CW409" s="578"/>
      <c r="CX409" s="578"/>
      <c r="CY409" s="578"/>
      <c r="CZ409" s="578"/>
      <c r="DA409" s="578"/>
      <c r="DB409" s="578"/>
      <c r="DC409" s="578"/>
    </row>
    <row r="410" ht="23.25" customHeight="1">
      <c r="A410" s="447"/>
      <c r="B410" s="577"/>
      <c r="C410" s="578"/>
      <c r="D410" s="555"/>
      <c r="E410" s="555"/>
      <c r="F410" s="578"/>
      <c r="G410" s="578"/>
      <c r="H410" s="578"/>
      <c r="I410" s="578"/>
      <c r="J410" s="578"/>
      <c r="K410" s="578"/>
      <c r="L410" s="578"/>
      <c r="M410" s="578"/>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c r="BS410" s="577"/>
      <c r="BT410" s="577"/>
      <c r="BU410" s="577"/>
      <c r="BV410" s="577"/>
      <c r="BW410" s="577"/>
      <c r="BX410" s="577"/>
      <c r="BY410" s="577"/>
      <c r="BZ410" s="577"/>
      <c r="CA410" s="577"/>
      <c r="CB410" s="577"/>
      <c r="CC410" s="577"/>
      <c r="CD410" s="577"/>
      <c r="CE410" s="577"/>
      <c r="CF410" s="577"/>
      <c r="CG410" s="577"/>
      <c r="CH410" s="577"/>
      <c r="CI410" s="577"/>
      <c r="CJ410" s="577"/>
      <c r="CK410" s="577"/>
      <c r="CL410" s="577"/>
      <c r="CM410" s="577"/>
      <c r="CN410" s="577"/>
      <c r="CO410" s="578"/>
      <c r="CP410" s="578"/>
      <c r="CQ410" s="578"/>
      <c r="CR410" s="578"/>
      <c r="CS410" s="578"/>
      <c r="CT410" s="578"/>
      <c r="CU410" s="578"/>
      <c r="CV410" s="578"/>
      <c r="CW410" s="578"/>
      <c r="CX410" s="578"/>
      <c r="CY410" s="578"/>
      <c r="CZ410" s="578"/>
      <c r="DA410" s="578"/>
      <c r="DB410" s="578"/>
      <c r="DC410" s="578"/>
    </row>
    <row r="411" ht="23.25" customHeight="1">
      <c r="A411" s="447"/>
      <c r="B411" s="577"/>
      <c r="C411" s="578"/>
      <c r="D411" s="555"/>
      <c r="E411" s="555"/>
      <c r="F411" s="578"/>
      <c r="G411" s="578"/>
      <c r="H411" s="578"/>
      <c r="I411" s="578"/>
      <c r="J411" s="578"/>
      <c r="K411" s="578"/>
      <c r="L411" s="578"/>
      <c r="M411" s="578"/>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c r="BS411" s="577"/>
      <c r="BT411" s="577"/>
      <c r="BU411" s="577"/>
      <c r="BV411" s="577"/>
      <c r="BW411" s="577"/>
      <c r="BX411" s="577"/>
      <c r="BY411" s="577"/>
      <c r="BZ411" s="577"/>
      <c r="CA411" s="577"/>
      <c r="CB411" s="577"/>
      <c r="CC411" s="577"/>
      <c r="CD411" s="577"/>
      <c r="CE411" s="577"/>
      <c r="CF411" s="577"/>
      <c r="CG411" s="577"/>
      <c r="CH411" s="577"/>
      <c r="CI411" s="577"/>
      <c r="CJ411" s="577"/>
      <c r="CK411" s="577"/>
      <c r="CL411" s="577"/>
      <c r="CM411" s="577"/>
      <c r="CN411" s="577"/>
      <c r="CO411" s="578"/>
      <c r="CP411" s="578"/>
      <c r="CQ411" s="578"/>
      <c r="CR411" s="578"/>
      <c r="CS411" s="578"/>
      <c r="CT411" s="578"/>
      <c r="CU411" s="578"/>
      <c r="CV411" s="578"/>
      <c r="CW411" s="578"/>
      <c r="CX411" s="578"/>
      <c r="CY411" s="578"/>
      <c r="CZ411" s="578"/>
      <c r="DA411" s="578"/>
      <c r="DB411" s="578"/>
      <c r="DC411" s="578"/>
    </row>
    <row r="412" ht="23.25" customHeight="1">
      <c r="A412" s="447"/>
      <c r="B412" s="577"/>
      <c r="C412" s="578"/>
      <c r="D412" s="555"/>
      <c r="E412" s="555"/>
      <c r="F412" s="578"/>
      <c r="G412" s="578"/>
      <c r="H412" s="578"/>
      <c r="I412" s="578"/>
      <c r="J412" s="578"/>
      <c r="K412" s="578"/>
      <c r="L412" s="578"/>
      <c r="M412" s="578"/>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7"/>
      <c r="BN412" s="577"/>
      <c r="BO412" s="577"/>
      <c r="BP412" s="577"/>
      <c r="BQ412" s="577"/>
      <c r="BR412" s="577"/>
      <c r="BS412" s="577"/>
      <c r="BT412" s="577"/>
      <c r="BU412" s="577"/>
      <c r="BV412" s="577"/>
      <c r="BW412" s="577"/>
      <c r="BX412" s="577"/>
      <c r="BY412" s="577"/>
      <c r="BZ412" s="577"/>
      <c r="CA412" s="577"/>
      <c r="CB412" s="577"/>
      <c r="CC412" s="577"/>
      <c r="CD412" s="577"/>
      <c r="CE412" s="577"/>
      <c r="CF412" s="577"/>
      <c r="CG412" s="577"/>
      <c r="CH412" s="577"/>
      <c r="CI412" s="577"/>
      <c r="CJ412" s="577"/>
      <c r="CK412" s="577"/>
      <c r="CL412" s="577"/>
      <c r="CM412" s="577"/>
      <c r="CN412" s="577"/>
      <c r="CO412" s="578"/>
      <c r="CP412" s="578"/>
      <c r="CQ412" s="578"/>
      <c r="CR412" s="578"/>
      <c r="CS412" s="578"/>
      <c r="CT412" s="578"/>
      <c r="CU412" s="578"/>
      <c r="CV412" s="578"/>
      <c r="CW412" s="578"/>
      <c r="CX412" s="578"/>
      <c r="CY412" s="578"/>
      <c r="CZ412" s="578"/>
      <c r="DA412" s="578"/>
      <c r="DB412" s="578"/>
      <c r="DC412" s="578"/>
    </row>
    <row r="413" ht="23.25" customHeight="1">
      <c r="A413" s="447"/>
      <c r="B413" s="577"/>
      <c r="C413" s="578"/>
      <c r="D413" s="555"/>
      <c r="E413" s="555"/>
      <c r="F413" s="578"/>
      <c r="G413" s="578"/>
      <c r="H413" s="578"/>
      <c r="I413" s="578"/>
      <c r="J413" s="578"/>
      <c r="K413" s="578"/>
      <c r="L413" s="578"/>
      <c r="M413" s="578"/>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7"/>
      <c r="BN413" s="577"/>
      <c r="BO413" s="577"/>
      <c r="BP413" s="577"/>
      <c r="BQ413" s="577"/>
      <c r="BR413" s="577"/>
      <c r="BS413" s="577"/>
      <c r="BT413" s="577"/>
      <c r="BU413" s="577"/>
      <c r="BV413" s="577"/>
      <c r="BW413" s="577"/>
      <c r="BX413" s="577"/>
      <c r="BY413" s="577"/>
      <c r="BZ413" s="577"/>
      <c r="CA413" s="577"/>
      <c r="CB413" s="577"/>
      <c r="CC413" s="577"/>
      <c r="CD413" s="577"/>
      <c r="CE413" s="577"/>
      <c r="CF413" s="577"/>
      <c r="CG413" s="577"/>
      <c r="CH413" s="577"/>
      <c r="CI413" s="577"/>
      <c r="CJ413" s="577"/>
      <c r="CK413" s="577"/>
      <c r="CL413" s="577"/>
      <c r="CM413" s="577"/>
      <c r="CN413" s="577"/>
      <c r="CO413" s="578"/>
      <c r="CP413" s="578"/>
      <c r="CQ413" s="578"/>
      <c r="CR413" s="578"/>
      <c r="CS413" s="578"/>
      <c r="CT413" s="578"/>
      <c r="CU413" s="578"/>
      <c r="CV413" s="578"/>
      <c r="CW413" s="578"/>
      <c r="CX413" s="578"/>
      <c r="CY413" s="578"/>
      <c r="CZ413" s="578"/>
      <c r="DA413" s="578"/>
      <c r="DB413" s="578"/>
      <c r="DC413" s="578"/>
    </row>
    <row r="414" ht="23.25" customHeight="1">
      <c r="A414" s="447"/>
      <c r="B414" s="577"/>
      <c r="C414" s="578"/>
      <c r="D414" s="555"/>
      <c r="E414" s="555"/>
      <c r="F414" s="578"/>
      <c r="G414" s="578"/>
      <c r="H414" s="578"/>
      <c r="I414" s="578"/>
      <c r="J414" s="578"/>
      <c r="K414" s="578"/>
      <c r="L414" s="578"/>
      <c r="M414" s="578"/>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7"/>
      <c r="BN414" s="577"/>
      <c r="BO414" s="577"/>
      <c r="BP414" s="577"/>
      <c r="BQ414" s="577"/>
      <c r="BR414" s="577"/>
      <c r="BS414" s="577"/>
      <c r="BT414" s="577"/>
      <c r="BU414" s="577"/>
      <c r="BV414" s="577"/>
      <c r="BW414" s="577"/>
      <c r="BX414" s="577"/>
      <c r="BY414" s="577"/>
      <c r="BZ414" s="577"/>
      <c r="CA414" s="577"/>
      <c r="CB414" s="577"/>
      <c r="CC414" s="577"/>
      <c r="CD414" s="577"/>
      <c r="CE414" s="577"/>
      <c r="CF414" s="577"/>
      <c r="CG414" s="577"/>
      <c r="CH414" s="577"/>
      <c r="CI414" s="577"/>
      <c r="CJ414" s="577"/>
      <c r="CK414" s="577"/>
      <c r="CL414" s="577"/>
      <c r="CM414" s="577"/>
      <c r="CN414" s="577"/>
      <c r="CO414" s="578"/>
      <c r="CP414" s="578"/>
      <c r="CQ414" s="578"/>
      <c r="CR414" s="578"/>
      <c r="CS414" s="578"/>
      <c r="CT414" s="578"/>
      <c r="CU414" s="578"/>
      <c r="CV414" s="578"/>
      <c r="CW414" s="578"/>
      <c r="CX414" s="578"/>
      <c r="CY414" s="578"/>
      <c r="CZ414" s="578"/>
      <c r="DA414" s="578"/>
      <c r="DB414" s="578"/>
      <c r="DC414" s="578"/>
    </row>
    <row r="415" ht="23.25" customHeight="1">
      <c r="A415" s="447"/>
      <c r="B415" s="577"/>
      <c r="C415" s="578"/>
      <c r="D415" s="555"/>
      <c r="E415" s="555"/>
      <c r="F415" s="578"/>
      <c r="G415" s="578"/>
      <c r="H415" s="578"/>
      <c r="I415" s="578"/>
      <c r="J415" s="578"/>
      <c r="K415" s="578"/>
      <c r="L415" s="578"/>
      <c r="M415" s="578"/>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c r="BS415" s="577"/>
      <c r="BT415" s="577"/>
      <c r="BU415" s="577"/>
      <c r="BV415" s="577"/>
      <c r="BW415" s="577"/>
      <c r="BX415" s="577"/>
      <c r="BY415" s="577"/>
      <c r="BZ415" s="577"/>
      <c r="CA415" s="577"/>
      <c r="CB415" s="577"/>
      <c r="CC415" s="577"/>
      <c r="CD415" s="577"/>
      <c r="CE415" s="577"/>
      <c r="CF415" s="577"/>
      <c r="CG415" s="577"/>
      <c r="CH415" s="577"/>
      <c r="CI415" s="577"/>
      <c r="CJ415" s="577"/>
      <c r="CK415" s="577"/>
      <c r="CL415" s="577"/>
      <c r="CM415" s="577"/>
      <c r="CN415" s="577"/>
      <c r="CO415" s="578"/>
      <c r="CP415" s="578"/>
      <c r="CQ415" s="578"/>
      <c r="CR415" s="578"/>
      <c r="CS415" s="578"/>
      <c r="CT415" s="578"/>
      <c r="CU415" s="578"/>
      <c r="CV415" s="578"/>
      <c r="CW415" s="578"/>
      <c r="CX415" s="578"/>
      <c r="CY415" s="578"/>
      <c r="CZ415" s="578"/>
      <c r="DA415" s="578"/>
      <c r="DB415" s="578"/>
      <c r="DC415" s="578"/>
    </row>
    <row r="416" ht="23.25" customHeight="1">
      <c r="A416" s="447"/>
      <c r="B416" s="577"/>
      <c r="C416" s="578"/>
      <c r="D416" s="555"/>
      <c r="E416" s="555"/>
      <c r="F416" s="578"/>
      <c r="G416" s="578"/>
      <c r="H416" s="578"/>
      <c r="I416" s="578"/>
      <c r="J416" s="578"/>
      <c r="K416" s="578"/>
      <c r="L416" s="578"/>
      <c r="M416" s="578"/>
      <c r="N416" s="577"/>
      <c r="O416" s="577"/>
      <c r="P416" s="577"/>
      <c r="Q416" s="577"/>
      <c r="R416" s="577"/>
      <c r="S416" s="577"/>
      <c r="T416" s="577"/>
      <c r="U416" s="577"/>
      <c r="V416" s="577"/>
      <c r="W416" s="577"/>
      <c r="X416" s="577"/>
      <c r="Y416" s="577"/>
      <c r="Z416" s="577"/>
      <c r="AA416" s="577"/>
      <c r="AB416" s="577"/>
      <c r="AC416" s="577"/>
      <c r="AD416" s="577"/>
      <c r="AE416" s="577"/>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c r="BS416" s="577"/>
      <c r="BT416" s="577"/>
      <c r="BU416" s="577"/>
      <c r="BV416" s="577"/>
      <c r="BW416" s="577"/>
      <c r="BX416" s="577"/>
      <c r="BY416" s="577"/>
      <c r="BZ416" s="577"/>
      <c r="CA416" s="577"/>
      <c r="CB416" s="577"/>
      <c r="CC416" s="577"/>
      <c r="CD416" s="577"/>
      <c r="CE416" s="577"/>
      <c r="CF416" s="577"/>
      <c r="CG416" s="577"/>
      <c r="CH416" s="577"/>
      <c r="CI416" s="577"/>
      <c r="CJ416" s="577"/>
      <c r="CK416" s="577"/>
      <c r="CL416" s="577"/>
      <c r="CM416" s="577"/>
      <c r="CN416" s="577"/>
      <c r="CO416" s="578"/>
      <c r="CP416" s="578"/>
      <c r="CQ416" s="578"/>
      <c r="CR416" s="578"/>
      <c r="CS416" s="578"/>
      <c r="CT416" s="578"/>
      <c r="CU416" s="578"/>
      <c r="CV416" s="578"/>
      <c r="CW416" s="578"/>
      <c r="CX416" s="578"/>
      <c r="CY416" s="578"/>
      <c r="CZ416" s="578"/>
      <c r="DA416" s="578"/>
      <c r="DB416" s="578"/>
      <c r="DC416" s="578"/>
    </row>
    <row r="417" ht="23.25" customHeight="1">
      <c r="A417" s="447"/>
      <c r="B417" s="577"/>
      <c r="C417" s="578"/>
      <c r="D417" s="555"/>
      <c r="E417" s="555"/>
      <c r="F417" s="578"/>
      <c r="G417" s="578"/>
      <c r="H417" s="578"/>
      <c r="I417" s="578"/>
      <c r="J417" s="578"/>
      <c r="K417" s="578"/>
      <c r="L417" s="578"/>
      <c r="M417" s="578"/>
      <c r="N417" s="577"/>
      <c r="O417" s="577"/>
      <c r="P417" s="577"/>
      <c r="Q417" s="577"/>
      <c r="R417" s="577"/>
      <c r="S417" s="577"/>
      <c r="T417" s="577"/>
      <c r="U417" s="577"/>
      <c r="V417" s="577"/>
      <c r="W417" s="577"/>
      <c r="X417" s="577"/>
      <c r="Y417" s="577"/>
      <c r="Z417" s="577"/>
      <c r="AA417" s="577"/>
      <c r="AB417" s="577"/>
      <c r="AC417" s="577"/>
      <c r="AD417" s="577"/>
      <c r="AE417" s="577"/>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c r="BS417" s="577"/>
      <c r="BT417" s="577"/>
      <c r="BU417" s="577"/>
      <c r="BV417" s="577"/>
      <c r="BW417" s="577"/>
      <c r="BX417" s="577"/>
      <c r="BY417" s="577"/>
      <c r="BZ417" s="577"/>
      <c r="CA417" s="577"/>
      <c r="CB417" s="577"/>
      <c r="CC417" s="577"/>
      <c r="CD417" s="577"/>
      <c r="CE417" s="577"/>
      <c r="CF417" s="577"/>
      <c r="CG417" s="577"/>
      <c r="CH417" s="577"/>
      <c r="CI417" s="577"/>
      <c r="CJ417" s="577"/>
      <c r="CK417" s="577"/>
      <c r="CL417" s="577"/>
      <c r="CM417" s="577"/>
      <c r="CN417" s="577"/>
      <c r="CO417" s="578"/>
      <c r="CP417" s="578"/>
      <c r="CQ417" s="578"/>
      <c r="CR417" s="578"/>
      <c r="CS417" s="578"/>
      <c r="CT417" s="578"/>
      <c r="CU417" s="578"/>
      <c r="CV417" s="578"/>
      <c r="CW417" s="578"/>
      <c r="CX417" s="578"/>
      <c r="CY417" s="578"/>
      <c r="CZ417" s="578"/>
      <c r="DA417" s="578"/>
      <c r="DB417" s="578"/>
      <c r="DC417" s="578"/>
    </row>
    <row r="418" ht="23.25" customHeight="1">
      <c r="A418" s="447"/>
      <c r="B418" s="577"/>
      <c r="C418" s="578"/>
      <c r="D418" s="555"/>
      <c r="E418" s="555"/>
      <c r="F418" s="578"/>
      <c r="G418" s="578"/>
      <c r="H418" s="578"/>
      <c r="I418" s="578"/>
      <c r="J418" s="578"/>
      <c r="K418" s="578"/>
      <c r="L418" s="578"/>
      <c r="M418" s="578"/>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c r="BS418" s="577"/>
      <c r="BT418" s="577"/>
      <c r="BU418" s="577"/>
      <c r="BV418" s="577"/>
      <c r="BW418" s="577"/>
      <c r="BX418" s="577"/>
      <c r="BY418" s="577"/>
      <c r="BZ418" s="577"/>
      <c r="CA418" s="577"/>
      <c r="CB418" s="577"/>
      <c r="CC418" s="577"/>
      <c r="CD418" s="577"/>
      <c r="CE418" s="577"/>
      <c r="CF418" s="577"/>
      <c r="CG418" s="577"/>
      <c r="CH418" s="577"/>
      <c r="CI418" s="577"/>
      <c r="CJ418" s="577"/>
      <c r="CK418" s="577"/>
      <c r="CL418" s="577"/>
      <c r="CM418" s="577"/>
      <c r="CN418" s="577"/>
      <c r="CO418" s="578"/>
      <c r="CP418" s="578"/>
      <c r="CQ418" s="578"/>
      <c r="CR418" s="578"/>
      <c r="CS418" s="578"/>
      <c r="CT418" s="578"/>
      <c r="CU418" s="578"/>
      <c r="CV418" s="578"/>
      <c r="CW418" s="578"/>
      <c r="CX418" s="578"/>
      <c r="CY418" s="578"/>
      <c r="CZ418" s="578"/>
      <c r="DA418" s="578"/>
      <c r="DB418" s="578"/>
      <c r="DC418" s="578"/>
    </row>
    <row r="419" ht="23.25" customHeight="1">
      <c r="A419" s="447"/>
      <c r="B419" s="577"/>
      <c r="C419" s="578"/>
      <c r="D419" s="555"/>
      <c r="E419" s="555"/>
      <c r="F419" s="578"/>
      <c r="G419" s="578"/>
      <c r="H419" s="578"/>
      <c r="I419" s="578"/>
      <c r="J419" s="578"/>
      <c r="K419" s="578"/>
      <c r="L419" s="578"/>
      <c r="M419" s="578"/>
      <c r="N419" s="577"/>
      <c r="O419" s="577"/>
      <c r="P419" s="577"/>
      <c r="Q419" s="577"/>
      <c r="R419" s="577"/>
      <c r="S419" s="577"/>
      <c r="T419" s="577"/>
      <c r="U419" s="577"/>
      <c r="V419" s="577"/>
      <c r="W419" s="577"/>
      <c r="X419" s="577"/>
      <c r="Y419" s="577"/>
      <c r="Z419" s="577"/>
      <c r="AA419" s="577"/>
      <c r="AB419" s="577"/>
      <c r="AC419" s="577"/>
      <c r="AD419" s="577"/>
      <c r="AE419" s="577"/>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c r="BS419" s="577"/>
      <c r="BT419" s="577"/>
      <c r="BU419" s="577"/>
      <c r="BV419" s="577"/>
      <c r="BW419" s="577"/>
      <c r="BX419" s="577"/>
      <c r="BY419" s="577"/>
      <c r="BZ419" s="577"/>
      <c r="CA419" s="577"/>
      <c r="CB419" s="577"/>
      <c r="CC419" s="577"/>
      <c r="CD419" s="577"/>
      <c r="CE419" s="577"/>
      <c r="CF419" s="577"/>
      <c r="CG419" s="577"/>
      <c r="CH419" s="577"/>
      <c r="CI419" s="577"/>
      <c r="CJ419" s="577"/>
      <c r="CK419" s="577"/>
      <c r="CL419" s="577"/>
      <c r="CM419" s="577"/>
      <c r="CN419" s="577"/>
      <c r="CO419" s="578"/>
      <c r="CP419" s="578"/>
      <c r="CQ419" s="578"/>
      <c r="CR419" s="578"/>
      <c r="CS419" s="578"/>
      <c r="CT419" s="578"/>
      <c r="CU419" s="578"/>
      <c r="CV419" s="578"/>
      <c r="CW419" s="578"/>
      <c r="CX419" s="578"/>
      <c r="CY419" s="578"/>
      <c r="CZ419" s="578"/>
      <c r="DA419" s="578"/>
      <c r="DB419" s="578"/>
      <c r="DC419" s="578"/>
    </row>
    <row r="420" ht="23.25" customHeight="1">
      <c r="A420" s="447"/>
      <c r="B420" s="577"/>
      <c r="C420" s="578"/>
      <c r="D420" s="555"/>
      <c r="E420" s="555"/>
      <c r="F420" s="578"/>
      <c r="G420" s="578"/>
      <c r="H420" s="578"/>
      <c r="I420" s="578"/>
      <c r="J420" s="578"/>
      <c r="K420" s="578"/>
      <c r="L420" s="578"/>
      <c r="M420" s="578"/>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c r="BS420" s="577"/>
      <c r="BT420" s="577"/>
      <c r="BU420" s="577"/>
      <c r="BV420" s="577"/>
      <c r="BW420" s="577"/>
      <c r="BX420" s="577"/>
      <c r="BY420" s="577"/>
      <c r="BZ420" s="577"/>
      <c r="CA420" s="577"/>
      <c r="CB420" s="577"/>
      <c r="CC420" s="577"/>
      <c r="CD420" s="577"/>
      <c r="CE420" s="577"/>
      <c r="CF420" s="577"/>
      <c r="CG420" s="577"/>
      <c r="CH420" s="577"/>
      <c r="CI420" s="577"/>
      <c r="CJ420" s="577"/>
      <c r="CK420" s="577"/>
      <c r="CL420" s="577"/>
      <c r="CM420" s="577"/>
      <c r="CN420" s="577"/>
      <c r="CO420" s="578"/>
      <c r="CP420" s="578"/>
      <c r="CQ420" s="578"/>
      <c r="CR420" s="578"/>
      <c r="CS420" s="578"/>
      <c r="CT420" s="578"/>
      <c r="CU420" s="578"/>
      <c r="CV420" s="578"/>
      <c r="CW420" s="578"/>
      <c r="CX420" s="578"/>
      <c r="CY420" s="578"/>
      <c r="CZ420" s="578"/>
      <c r="DA420" s="578"/>
      <c r="DB420" s="578"/>
      <c r="DC420" s="578"/>
    </row>
    <row r="421" ht="23.25" customHeight="1">
      <c r="A421" s="447"/>
      <c r="B421" s="577"/>
      <c r="C421" s="578"/>
      <c r="D421" s="555"/>
      <c r="E421" s="555"/>
      <c r="F421" s="578"/>
      <c r="G421" s="578"/>
      <c r="H421" s="578"/>
      <c r="I421" s="578"/>
      <c r="J421" s="578"/>
      <c r="K421" s="578"/>
      <c r="L421" s="578"/>
      <c r="M421" s="578"/>
      <c r="N421" s="577"/>
      <c r="O421" s="577"/>
      <c r="P421" s="577"/>
      <c r="Q421" s="577"/>
      <c r="R421" s="577"/>
      <c r="S421" s="577"/>
      <c r="T421" s="577"/>
      <c r="U421" s="577"/>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c r="BS421" s="577"/>
      <c r="BT421" s="577"/>
      <c r="BU421" s="577"/>
      <c r="BV421" s="577"/>
      <c r="BW421" s="577"/>
      <c r="BX421" s="577"/>
      <c r="BY421" s="577"/>
      <c r="BZ421" s="577"/>
      <c r="CA421" s="577"/>
      <c r="CB421" s="577"/>
      <c r="CC421" s="577"/>
      <c r="CD421" s="577"/>
      <c r="CE421" s="577"/>
      <c r="CF421" s="577"/>
      <c r="CG421" s="577"/>
      <c r="CH421" s="577"/>
      <c r="CI421" s="577"/>
      <c r="CJ421" s="577"/>
      <c r="CK421" s="577"/>
      <c r="CL421" s="577"/>
      <c r="CM421" s="577"/>
      <c r="CN421" s="577"/>
      <c r="CO421" s="578"/>
      <c r="CP421" s="578"/>
      <c r="CQ421" s="578"/>
      <c r="CR421" s="578"/>
      <c r="CS421" s="578"/>
      <c r="CT421" s="578"/>
      <c r="CU421" s="578"/>
      <c r="CV421" s="578"/>
      <c r="CW421" s="578"/>
      <c r="CX421" s="578"/>
      <c r="CY421" s="578"/>
      <c r="CZ421" s="578"/>
      <c r="DA421" s="578"/>
      <c r="DB421" s="578"/>
      <c r="DC421" s="578"/>
    </row>
    <row r="422" ht="23.25" customHeight="1">
      <c r="A422" s="447"/>
      <c r="B422" s="577"/>
      <c r="C422" s="578"/>
      <c r="D422" s="555"/>
      <c r="E422" s="555"/>
      <c r="F422" s="578"/>
      <c r="G422" s="578"/>
      <c r="H422" s="578"/>
      <c r="I422" s="578"/>
      <c r="J422" s="578"/>
      <c r="K422" s="578"/>
      <c r="L422" s="578"/>
      <c r="M422" s="578"/>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c r="BS422" s="577"/>
      <c r="BT422" s="577"/>
      <c r="BU422" s="577"/>
      <c r="BV422" s="577"/>
      <c r="BW422" s="577"/>
      <c r="BX422" s="577"/>
      <c r="BY422" s="577"/>
      <c r="BZ422" s="577"/>
      <c r="CA422" s="577"/>
      <c r="CB422" s="577"/>
      <c r="CC422" s="577"/>
      <c r="CD422" s="577"/>
      <c r="CE422" s="577"/>
      <c r="CF422" s="577"/>
      <c r="CG422" s="577"/>
      <c r="CH422" s="577"/>
      <c r="CI422" s="577"/>
      <c r="CJ422" s="577"/>
      <c r="CK422" s="577"/>
      <c r="CL422" s="577"/>
      <c r="CM422" s="577"/>
      <c r="CN422" s="577"/>
      <c r="CO422" s="578"/>
      <c r="CP422" s="578"/>
      <c r="CQ422" s="578"/>
      <c r="CR422" s="578"/>
      <c r="CS422" s="578"/>
      <c r="CT422" s="578"/>
      <c r="CU422" s="578"/>
      <c r="CV422" s="578"/>
      <c r="CW422" s="578"/>
      <c r="CX422" s="578"/>
      <c r="CY422" s="578"/>
      <c r="CZ422" s="578"/>
      <c r="DA422" s="578"/>
      <c r="DB422" s="578"/>
      <c r="DC422" s="578"/>
    </row>
    <row r="423" ht="23.25" customHeight="1">
      <c r="A423" s="447"/>
      <c r="B423" s="577"/>
      <c r="C423" s="578"/>
      <c r="D423" s="555"/>
      <c r="E423" s="555"/>
      <c r="F423" s="578"/>
      <c r="G423" s="578"/>
      <c r="H423" s="578"/>
      <c r="I423" s="578"/>
      <c r="J423" s="578"/>
      <c r="K423" s="578"/>
      <c r="L423" s="578"/>
      <c r="M423" s="578"/>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c r="BS423" s="577"/>
      <c r="BT423" s="577"/>
      <c r="BU423" s="577"/>
      <c r="BV423" s="577"/>
      <c r="BW423" s="577"/>
      <c r="BX423" s="577"/>
      <c r="BY423" s="577"/>
      <c r="BZ423" s="577"/>
      <c r="CA423" s="577"/>
      <c r="CB423" s="577"/>
      <c r="CC423" s="577"/>
      <c r="CD423" s="577"/>
      <c r="CE423" s="577"/>
      <c r="CF423" s="577"/>
      <c r="CG423" s="577"/>
      <c r="CH423" s="577"/>
      <c r="CI423" s="577"/>
      <c r="CJ423" s="577"/>
      <c r="CK423" s="577"/>
      <c r="CL423" s="577"/>
      <c r="CM423" s="577"/>
      <c r="CN423" s="577"/>
      <c r="CO423" s="578"/>
      <c r="CP423" s="578"/>
      <c r="CQ423" s="578"/>
      <c r="CR423" s="578"/>
      <c r="CS423" s="578"/>
      <c r="CT423" s="578"/>
      <c r="CU423" s="578"/>
      <c r="CV423" s="578"/>
      <c r="CW423" s="578"/>
      <c r="CX423" s="578"/>
      <c r="CY423" s="578"/>
      <c r="CZ423" s="578"/>
      <c r="DA423" s="578"/>
      <c r="DB423" s="578"/>
      <c r="DC423" s="578"/>
    </row>
    <row r="424" ht="23.25" customHeight="1">
      <c r="A424" s="447"/>
      <c r="B424" s="577"/>
      <c r="C424" s="578"/>
      <c r="D424" s="555"/>
      <c r="E424" s="555"/>
      <c r="F424" s="578"/>
      <c r="G424" s="578"/>
      <c r="H424" s="578"/>
      <c r="I424" s="578"/>
      <c r="J424" s="578"/>
      <c r="K424" s="578"/>
      <c r="L424" s="578"/>
      <c r="M424" s="578"/>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8"/>
      <c r="CP424" s="578"/>
      <c r="CQ424" s="578"/>
      <c r="CR424" s="578"/>
      <c r="CS424" s="578"/>
      <c r="CT424" s="578"/>
      <c r="CU424" s="578"/>
      <c r="CV424" s="578"/>
      <c r="CW424" s="578"/>
      <c r="CX424" s="578"/>
      <c r="CY424" s="578"/>
      <c r="CZ424" s="578"/>
      <c r="DA424" s="578"/>
      <c r="DB424" s="578"/>
      <c r="DC424" s="578"/>
    </row>
    <row r="425" ht="23.25" customHeight="1">
      <c r="A425" s="447"/>
      <c r="B425" s="577"/>
      <c r="C425" s="578"/>
      <c r="D425" s="555"/>
      <c r="E425" s="555"/>
      <c r="F425" s="578"/>
      <c r="G425" s="578"/>
      <c r="H425" s="578"/>
      <c r="I425" s="578"/>
      <c r="J425" s="578"/>
      <c r="K425" s="578"/>
      <c r="L425" s="578"/>
      <c r="M425" s="578"/>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8"/>
      <c r="CP425" s="578"/>
      <c r="CQ425" s="578"/>
      <c r="CR425" s="578"/>
      <c r="CS425" s="578"/>
      <c r="CT425" s="578"/>
      <c r="CU425" s="578"/>
      <c r="CV425" s="578"/>
      <c r="CW425" s="578"/>
      <c r="CX425" s="578"/>
      <c r="CY425" s="578"/>
      <c r="CZ425" s="578"/>
      <c r="DA425" s="578"/>
      <c r="DB425" s="578"/>
      <c r="DC425" s="578"/>
    </row>
    <row r="426" ht="23.25" customHeight="1">
      <c r="A426" s="447"/>
      <c r="B426" s="577"/>
      <c r="C426" s="578"/>
      <c r="D426" s="555"/>
      <c r="E426" s="555"/>
      <c r="F426" s="578"/>
      <c r="G426" s="578"/>
      <c r="H426" s="578"/>
      <c r="I426" s="578"/>
      <c r="J426" s="578"/>
      <c r="K426" s="578"/>
      <c r="L426" s="578"/>
      <c r="M426" s="578"/>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8"/>
      <c r="CP426" s="578"/>
      <c r="CQ426" s="578"/>
      <c r="CR426" s="578"/>
      <c r="CS426" s="578"/>
      <c r="CT426" s="578"/>
      <c r="CU426" s="578"/>
      <c r="CV426" s="578"/>
      <c r="CW426" s="578"/>
      <c r="CX426" s="578"/>
      <c r="CY426" s="578"/>
      <c r="CZ426" s="578"/>
      <c r="DA426" s="578"/>
      <c r="DB426" s="578"/>
      <c r="DC426" s="578"/>
    </row>
    <row r="427" ht="23.25" customHeight="1">
      <c r="A427" s="447"/>
      <c r="B427" s="577"/>
      <c r="C427" s="578"/>
      <c r="D427" s="555"/>
      <c r="E427" s="555"/>
      <c r="F427" s="578"/>
      <c r="G427" s="578"/>
      <c r="H427" s="578"/>
      <c r="I427" s="578"/>
      <c r="J427" s="578"/>
      <c r="K427" s="578"/>
      <c r="L427" s="578"/>
      <c r="M427" s="578"/>
      <c r="N427" s="577"/>
      <c r="O427" s="577"/>
      <c r="P427" s="577"/>
      <c r="Q427" s="577"/>
      <c r="R427" s="577"/>
      <c r="S427" s="577"/>
      <c r="T427" s="577"/>
      <c r="U427" s="577"/>
      <c r="V427" s="577"/>
      <c r="W427" s="577"/>
      <c r="X427" s="577"/>
      <c r="Y427" s="577"/>
      <c r="Z427" s="577"/>
      <c r="AA427" s="577"/>
      <c r="AB427" s="577"/>
      <c r="AC427" s="577"/>
      <c r="AD427" s="577"/>
      <c r="AE427" s="577"/>
      <c r="AF427" s="577"/>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7"/>
      <c r="BN427" s="577"/>
      <c r="BO427" s="577"/>
      <c r="BP427" s="577"/>
      <c r="BQ427" s="577"/>
      <c r="BR427" s="577"/>
      <c r="BS427" s="577"/>
      <c r="BT427" s="577"/>
      <c r="BU427" s="577"/>
      <c r="BV427" s="577"/>
      <c r="BW427" s="577"/>
      <c r="BX427" s="577"/>
      <c r="BY427" s="577"/>
      <c r="BZ427" s="577"/>
      <c r="CA427" s="577"/>
      <c r="CB427" s="577"/>
      <c r="CC427" s="577"/>
      <c r="CD427" s="577"/>
      <c r="CE427" s="577"/>
      <c r="CF427" s="577"/>
      <c r="CG427" s="577"/>
      <c r="CH427" s="577"/>
      <c r="CI427" s="577"/>
      <c r="CJ427" s="577"/>
      <c r="CK427" s="577"/>
      <c r="CL427" s="577"/>
      <c r="CM427" s="577"/>
      <c r="CN427" s="577"/>
      <c r="CO427" s="578"/>
      <c r="CP427" s="578"/>
      <c r="CQ427" s="578"/>
      <c r="CR427" s="578"/>
      <c r="CS427" s="578"/>
      <c r="CT427" s="578"/>
      <c r="CU427" s="578"/>
      <c r="CV427" s="578"/>
      <c r="CW427" s="578"/>
      <c r="CX427" s="578"/>
      <c r="CY427" s="578"/>
      <c r="CZ427" s="578"/>
      <c r="DA427" s="578"/>
      <c r="DB427" s="578"/>
      <c r="DC427" s="578"/>
    </row>
    <row r="428" ht="23.25" customHeight="1">
      <c r="A428" s="447"/>
      <c r="B428" s="577"/>
      <c r="C428" s="578"/>
      <c r="D428" s="555"/>
      <c r="E428" s="555"/>
      <c r="F428" s="578"/>
      <c r="G428" s="578"/>
      <c r="H428" s="578"/>
      <c r="I428" s="578"/>
      <c r="J428" s="578"/>
      <c r="K428" s="578"/>
      <c r="L428" s="578"/>
      <c r="M428" s="578"/>
      <c r="N428" s="577"/>
      <c r="O428" s="577"/>
      <c r="P428" s="577"/>
      <c r="Q428" s="577"/>
      <c r="R428" s="577"/>
      <c r="S428" s="577"/>
      <c r="T428" s="577"/>
      <c r="U428" s="577"/>
      <c r="V428" s="577"/>
      <c r="W428" s="577"/>
      <c r="X428" s="577"/>
      <c r="Y428" s="577"/>
      <c r="Z428" s="577"/>
      <c r="AA428" s="577"/>
      <c r="AB428" s="577"/>
      <c r="AC428" s="577"/>
      <c r="AD428" s="577"/>
      <c r="AE428" s="577"/>
      <c r="AF428" s="577"/>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7"/>
      <c r="BN428" s="577"/>
      <c r="BO428" s="577"/>
      <c r="BP428" s="577"/>
      <c r="BQ428" s="577"/>
      <c r="BR428" s="577"/>
      <c r="BS428" s="577"/>
      <c r="BT428" s="577"/>
      <c r="BU428" s="577"/>
      <c r="BV428" s="577"/>
      <c r="BW428" s="577"/>
      <c r="BX428" s="577"/>
      <c r="BY428" s="577"/>
      <c r="BZ428" s="577"/>
      <c r="CA428" s="577"/>
      <c r="CB428" s="577"/>
      <c r="CC428" s="577"/>
      <c r="CD428" s="577"/>
      <c r="CE428" s="577"/>
      <c r="CF428" s="577"/>
      <c r="CG428" s="577"/>
      <c r="CH428" s="577"/>
      <c r="CI428" s="577"/>
      <c r="CJ428" s="577"/>
      <c r="CK428" s="577"/>
      <c r="CL428" s="577"/>
      <c r="CM428" s="577"/>
      <c r="CN428" s="577"/>
      <c r="CO428" s="578"/>
      <c r="CP428" s="578"/>
      <c r="CQ428" s="578"/>
      <c r="CR428" s="578"/>
      <c r="CS428" s="578"/>
      <c r="CT428" s="578"/>
      <c r="CU428" s="578"/>
      <c r="CV428" s="578"/>
      <c r="CW428" s="578"/>
      <c r="CX428" s="578"/>
      <c r="CY428" s="578"/>
      <c r="CZ428" s="578"/>
      <c r="DA428" s="578"/>
      <c r="DB428" s="578"/>
      <c r="DC428" s="578"/>
    </row>
    <row r="429" ht="23.25" customHeight="1">
      <c r="A429" s="447"/>
      <c r="B429" s="577"/>
      <c r="C429" s="578"/>
      <c r="D429" s="555"/>
      <c r="E429" s="555"/>
      <c r="F429" s="578"/>
      <c r="G429" s="578"/>
      <c r="H429" s="578"/>
      <c r="I429" s="578"/>
      <c r="J429" s="578"/>
      <c r="K429" s="578"/>
      <c r="L429" s="578"/>
      <c r="M429" s="578"/>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c r="BS429" s="577"/>
      <c r="BT429" s="577"/>
      <c r="BU429" s="577"/>
      <c r="BV429" s="577"/>
      <c r="BW429" s="577"/>
      <c r="BX429" s="577"/>
      <c r="BY429" s="577"/>
      <c r="BZ429" s="577"/>
      <c r="CA429" s="577"/>
      <c r="CB429" s="577"/>
      <c r="CC429" s="577"/>
      <c r="CD429" s="577"/>
      <c r="CE429" s="577"/>
      <c r="CF429" s="577"/>
      <c r="CG429" s="577"/>
      <c r="CH429" s="577"/>
      <c r="CI429" s="577"/>
      <c r="CJ429" s="577"/>
      <c r="CK429" s="577"/>
      <c r="CL429" s="577"/>
      <c r="CM429" s="577"/>
      <c r="CN429" s="577"/>
      <c r="CO429" s="578"/>
      <c r="CP429" s="578"/>
      <c r="CQ429" s="578"/>
      <c r="CR429" s="578"/>
      <c r="CS429" s="578"/>
      <c r="CT429" s="578"/>
      <c r="CU429" s="578"/>
      <c r="CV429" s="578"/>
      <c r="CW429" s="578"/>
      <c r="CX429" s="578"/>
      <c r="CY429" s="578"/>
      <c r="CZ429" s="578"/>
      <c r="DA429" s="578"/>
      <c r="DB429" s="578"/>
      <c r="DC429" s="578"/>
    </row>
    <row r="430" ht="23.25" customHeight="1">
      <c r="A430" s="447"/>
      <c r="B430" s="577"/>
      <c r="C430" s="578"/>
      <c r="D430" s="555"/>
      <c r="E430" s="555"/>
      <c r="F430" s="578"/>
      <c r="G430" s="578"/>
      <c r="H430" s="578"/>
      <c r="I430" s="578"/>
      <c r="J430" s="578"/>
      <c r="K430" s="578"/>
      <c r="L430" s="578"/>
      <c r="M430" s="578"/>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577"/>
      <c r="CL430" s="577"/>
      <c r="CM430" s="577"/>
      <c r="CN430" s="577"/>
      <c r="CO430" s="578"/>
      <c r="CP430" s="578"/>
      <c r="CQ430" s="578"/>
      <c r="CR430" s="578"/>
      <c r="CS430" s="578"/>
      <c r="CT430" s="578"/>
      <c r="CU430" s="578"/>
      <c r="CV430" s="578"/>
      <c r="CW430" s="578"/>
      <c r="CX430" s="578"/>
      <c r="CY430" s="578"/>
      <c r="CZ430" s="578"/>
      <c r="DA430" s="578"/>
      <c r="DB430" s="578"/>
      <c r="DC430" s="578"/>
    </row>
    <row r="431" ht="23.25" customHeight="1">
      <c r="A431" s="447"/>
      <c r="B431" s="577"/>
      <c r="C431" s="578"/>
      <c r="D431" s="555"/>
      <c r="E431" s="555"/>
      <c r="F431" s="578"/>
      <c r="G431" s="578"/>
      <c r="H431" s="578"/>
      <c r="I431" s="578"/>
      <c r="J431" s="578"/>
      <c r="K431" s="578"/>
      <c r="L431" s="578"/>
      <c r="M431" s="578"/>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c r="BS431" s="577"/>
      <c r="BT431" s="577"/>
      <c r="BU431" s="577"/>
      <c r="BV431" s="577"/>
      <c r="BW431" s="577"/>
      <c r="BX431" s="577"/>
      <c r="BY431" s="577"/>
      <c r="BZ431" s="577"/>
      <c r="CA431" s="577"/>
      <c r="CB431" s="577"/>
      <c r="CC431" s="577"/>
      <c r="CD431" s="577"/>
      <c r="CE431" s="577"/>
      <c r="CF431" s="577"/>
      <c r="CG431" s="577"/>
      <c r="CH431" s="577"/>
      <c r="CI431" s="577"/>
      <c r="CJ431" s="577"/>
      <c r="CK431" s="577"/>
      <c r="CL431" s="577"/>
      <c r="CM431" s="577"/>
      <c r="CN431" s="577"/>
      <c r="CO431" s="578"/>
      <c r="CP431" s="578"/>
      <c r="CQ431" s="578"/>
      <c r="CR431" s="578"/>
      <c r="CS431" s="578"/>
      <c r="CT431" s="578"/>
      <c r="CU431" s="578"/>
      <c r="CV431" s="578"/>
      <c r="CW431" s="578"/>
      <c r="CX431" s="578"/>
      <c r="CY431" s="578"/>
      <c r="CZ431" s="578"/>
      <c r="DA431" s="578"/>
      <c r="DB431" s="578"/>
      <c r="DC431" s="578"/>
    </row>
    <row r="432" ht="23.25" customHeight="1">
      <c r="A432" s="447"/>
      <c r="B432" s="577"/>
      <c r="C432" s="578"/>
      <c r="D432" s="555"/>
      <c r="E432" s="555"/>
      <c r="F432" s="578"/>
      <c r="G432" s="578"/>
      <c r="H432" s="578"/>
      <c r="I432" s="578"/>
      <c r="J432" s="578"/>
      <c r="K432" s="578"/>
      <c r="L432" s="578"/>
      <c r="M432" s="578"/>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c r="BS432" s="577"/>
      <c r="BT432" s="577"/>
      <c r="BU432" s="577"/>
      <c r="BV432" s="577"/>
      <c r="BW432" s="577"/>
      <c r="BX432" s="577"/>
      <c r="BY432" s="577"/>
      <c r="BZ432" s="577"/>
      <c r="CA432" s="577"/>
      <c r="CB432" s="577"/>
      <c r="CC432" s="577"/>
      <c r="CD432" s="577"/>
      <c r="CE432" s="577"/>
      <c r="CF432" s="577"/>
      <c r="CG432" s="577"/>
      <c r="CH432" s="577"/>
      <c r="CI432" s="577"/>
      <c r="CJ432" s="577"/>
      <c r="CK432" s="577"/>
      <c r="CL432" s="577"/>
      <c r="CM432" s="577"/>
      <c r="CN432" s="577"/>
      <c r="CO432" s="578"/>
      <c r="CP432" s="578"/>
      <c r="CQ432" s="578"/>
      <c r="CR432" s="578"/>
      <c r="CS432" s="578"/>
      <c r="CT432" s="578"/>
      <c r="CU432" s="578"/>
      <c r="CV432" s="578"/>
      <c r="CW432" s="578"/>
      <c r="CX432" s="578"/>
      <c r="CY432" s="578"/>
      <c r="CZ432" s="578"/>
      <c r="DA432" s="578"/>
      <c r="DB432" s="578"/>
      <c r="DC432" s="578"/>
    </row>
    <row r="433" ht="23.25" customHeight="1">
      <c r="A433" s="447"/>
      <c r="B433" s="577"/>
      <c r="C433" s="578"/>
      <c r="D433" s="555"/>
      <c r="E433" s="555"/>
      <c r="F433" s="578"/>
      <c r="G433" s="578"/>
      <c r="H433" s="578"/>
      <c r="I433" s="578"/>
      <c r="J433" s="578"/>
      <c r="K433" s="578"/>
      <c r="L433" s="578"/>
      <c r="M433" s="578"/>
      <c r="N433" s="577"/>
      <c r="O433" s="577"/>
      <c r="P433" s="577"/>
      <c r="Q433" s="577"/>
      <c r="R433" s="577"/>
      <c r="S433" s="577"/>
      <c r="T433" s="577"/>
      <c r="U433" s="577"/>
      <c r="V433" s="577"/>
      <c r="W433" s="577"/>
      <c r="X433" s="577"/>
      <c r="Y433" s="577"/>
      <c r="Z433" s="577"/>
      <c r="AA433" s="577"/>
      <c r="AB433" s="577"/>
      <c r="AC433" s="577"/>
      <c r="AD433" s="577"/>
      <c r="AE433" s="577"/>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577"/>
      <c r="CL433" s="577"/>
      <c r="CM433" s="577"/>
      <c r="CN433" s="577"/>
      <c r="CO433" s="578"/>
      <c r="CP433" s="578"/>
      <c r="CQ433" s="578"/>
      <c r="CR433" s="578"/>
      <c r="CS433" s="578"/>
      <c r="CT433" s="578"/>
      <c r="CU433" s="578"/>
      <c r="CV433" s="578"/>
      <c r="CW433" s="578"/>
      <c r="CX433" s="578"/>
      <c r="CY433" s="578"/>
      <c r="CZ433" s="578"/>
      <c r="DA433" s="578"/>
      <c r="DB433" s="578"/>
      <c r="DC433" s="578"/>
    </row>
    <row r="434" ht="23.25" customHeight="1">
      <c r="A434" s="447"/>
      <c r="B434" s="577"/>
      <c r="C434" s="578"/>
      <c r="D434" s="555"/>
      <c r="E434" s="555"/>
      <c r="F434" s="578"/>
      <c r="G434" s="578"/>
      <c r="H434" s="578"/>
      <c r="I434" s="578"/>
      <c r="J434" s="578"/>
      <c r="K434" s="578"/>
      <c r="L434" s="578"/>
      <c r="M434" s="578"/>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577"/>
      <c r="CL434" s="577"/>
      <c r="CM434" s="577"/>
      <c r="CN434" s="577"/>
      <c r="CO434" s="578"/>
      <c r="CP434" s="578"/>
      <c r="CQ434" s="578"/>
      <c r="CR434" s="578"/>
      <c r="CS434" s="578"/>
      <c r="CT434" s="578"/>
      <c r="CU434" s="578"/>
      <c r="CV434" s="578"/>
      <c r="CW434" s="578"/>
      <c r="CX434" s="578"/>
      <c r="CY434" s="578"/>
      <c r="CZ434" s="578"/>
      <c r="DA434" s="578"/>
      <c r="DB434" s="578"/>
      <c r="DC434" s="578"/>
    </row>
    <row r="435" ht="23.25" customHeight="1">
      <c r="A435" s="447"/>
      <c r="B435" s="577"/>
      <c r="C435" s="578"/>
      <c r="D435" s="555"/>
      <c r="E435" s="555"/>
      <c r="F435" s="578"/>
      <c r="G435" s="578"/>
      <c r="H435" s="578"/>
      <c r="I435" s="578"/>
      <c r="J435" s="578"/>
      <c r="K435" s="578"/>
      <c r="L435" s="578"/>
      <c r="M435" s="578"/>
      <c r="N435" s="577"/>
      <c r="O435" s="577"/>
      <c r="P435" s="577"/>
      <c r="Q435" s="577"/>
      <c r="R435" s="577"/>
      <c r="S435" s="577"/>
      <c r="T435" s="577"/>
      <c r="U435" s="577"/>
      <c r="V435" s="577"/>
      <c r="W435" s="577"/>
      <c r="X435" s="577"/>
      <c r="Y435" s="577"/>
      <c r="Z435" s="577"/>
      <c r="AA435" s="577"/>
      <c r="AB435" s="577"/>
      <c r="AC435" s="577"/>
      <c r="AD435" s="577"/>
      <c r="AE435" s="577"/>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577"/>
      <c r="CL435" s="577"/>
      <c r="CM435" s="577"/>
      <c r="CN435" s="577"/>
      <c r="CO435" s="578"/>
      <c r="CP435" s="578"/>
      <c r="CQ435" s="578"/>
      <c r="CR435" s="578"/>
      <c r="CS435" s="578"/>
      <c r="CT435" s="578"/>
      <c r="CU435" s="578"/>
      <c r="CV435" s="578"/>
      <c r="CW435" s="578"/>
      <c r="CX435" s="578"/>
      <c r="CY435" s="578"/>
      <c r="CZ435" s="578"/>
      <c r="DA435" s="578"/>
      <c r="DB435" s="578"/>
      <c r="DC435" s="578"/>
    </row>
    <row r="436" ht="23.25" customHeight="1">
      <c r="A436" s="447"/>
      <c r="B436" s="577"/>
      <c r="C436" s="578"/>
      <c r="D436" s="555"/>
      <c r="E436" s="555"/>
      <c r="F436" s="578"/>
      <c r="G436" s="578"/>
      <c r="H436" s="578"/>
      <c r="I436" s="578"/>
      <c r="J436" s="578"/>
      <c r="K436" s="578"/>
      <c r="L436" s="578"/>
      <c r="M436" s="578"/>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577"/>
      <c r="CL436" s="577"/>
      <c r="CM436" s="577"/>
      <c r="CN436" s="577"/>
      <c r="CO436" s="578"/>
      <c r="CP436" s="578"/>
      <c r="CQ436" s="578"/>
      <c r="CR436" s="578"/>
      <c r="CS436" s="578"/>
      <c r="CT436" s="578"/>
      <c r="CU436" s="578"/>
      <c r="CV436" s="578"/>
      <c r="CW436" s="578"/>
      <c r="CX436" s="578"/>
      <c r="CY436" s="578"/>
      <c r="CZ436" s="578"/>
      <c r="DA436" s="578"/>
      <c r="DB436" s="578"/>
      <c r="DC436" s="578"/>
    </row>
    <row r="437" ht="23.25" customHeight="1">
      <c r="A437" s="447"/>
      <c r="B437" s="577"/>
      <c r="C437" s="578"/>
      <c r="D437" s="555"/>
      <c r="E437" s="555"/>
      <c r="F437" s="578"/>
      <c r="G437" s="578"/>
      <c r="H437" s="578"/>
      <c r="I437" s="578"/>
      <c r="J437" s="578"/>
      <c r="K437" s="578"/>
      <c r="L437" s="578"/>
      <c r="M437" s="578"/>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577"/>
      <c r="CL437" s="577"/>
      <c r="CM437" s="577"/>
      <c r="CN437" s="577"/>
      <c r="CO437" s="578"/>
      <c r="CP437" s="578"/>
      <c r="CQ437" s="578"/>
      <c r="CR437" s="578"/>
      <c r="CS437" s="578"/>
      <c r="CT437" s="578"/>
      <c r="CU437" s="578"/>
      <c r="CV437" s="578"/>
      <c r="CW437" s="578"/>
      <c r="CX437" s="578"/>
      <c r="CY437" s="578"/>
      <c r="CZ437" s="578"/>
      <c r="DA437" s="578"/>
      <c r="DB437" s="578"/>
      <c r="DC437" s="578"/>
    </row>
    <row r="438" ht="23.25" customHeight="1">
      <c r="A438" s="447"/>
      <c r="B438" s="577"/>
      <c r="C438" s="578"/>
      <c r="D438" s="555"/>
      <c r="E438" s="555"/>
      <c r="F438" s="578"/>
      <c r="G438" s="578"/>
      <c r="H438" s="578"/>
      <c r="I438" s="578"/>
      <c r="J438" s="578"/>
      <c r="K438" s="578"/>
      <c r="L438" s="578"/>
      <c r="M438" s="578"/>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577"/>
      <c r="CL438" s="577"/>
      <c r="CM438" s="577"/>
      <c r="CN438" s="577"/>
      <c r="CO438" s="578"/>
      <c r="CP438" s="578"/>
      <c r="CQ438" s="578"/>
      <c r="CR438" s="578"/>
      <c r="CS438" s="578"/>
      <c r="CT438" s="578"/>
      <c r="CU438" s="578"/>
      <c r="CV438" s="578"/>
      <c r="CW438" s="578"/>
      <c r="CX438" s="578"/>
      <c r="CY438" s="578"/>
      <c r="CZ438" s="578"/>
      <c r="DA438" s="578"/>
      <c r="DB438" s="578"/>
      <c r="DC438" s="578"/>
    </row>
    <row r="439" ht="23.25" customHeight="1">
      <c r="A439" s="447"/>
      <c r="B439" s="577"/>
      <c r="C439" s="578"/>
      <c r="D439" s="555"/>
      <c r="E439" s="555"/>
      <c r="F439" s="578"/>
      <c r="G439" s="578"/>
      <c r="H439" s="578"/>
      <c r="I439" s="578"/>
      <c r="J439" s="578"/>
      <c r="K439" s="578"/>
      <c r="L439" s="578"/>
      <c r="M439" s="578"/>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c r="CK439" s="577"/>
      <c r="CL439" s="577"/>
      <c r="CM439" s="577"/>
      <c r="CN439" s="577"/>
      <c r="CO439" s="578"/>
      <c r="CP439" s="578"/>
      <c r="CQ439" s="578"/>
      <c r="CR439" s="578"/>
      <c r="CS439" s="578"/>
      <c r="CT439" s="578"/>
      <c r="CU439" s="578"/>
      <c r="CV439" s="578"/>
      <c r="CW439" s="578"/>
      <c r="CX439" s="578"/>
      <c r="CY439" s="578"/>
      <c r="CZ439" s="578"/>
      <c r="DA439" s="578"/>
      <c r="DB439" s="578"/>
      <c r="DC439" s="578"/>
    </row>
    <row r="440" ht="23.25" customHeight="1">
      <c r="A440" s="447"/>
      <c r="B440" s="577"/>
      <c r="C440" s="578"/>
      <c r="D440" s="555"/>
      <c r="E440" s="555"/>
      <c r="F440" s="578"/>
      <c r="G440" s="578"/>
      <c r="H440" s="578"/>
      <c r="I440" s="578"/>
      <c r="J440" s="578"/>
      <c r="K440" s="578"/>
      <c r="L440" s="578"/>
      <c r="M440" s="578"/>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c r="CK440" s="577"/>
      <c r="CL440" s="577"/>
      <c r="CM440" s="577"/>
      <c r="CN440" s="577"/>
      <c r="CO440" s="578"/>
      <c r="CP440" s="578"/>
      <c r="CQ440" s="578"/>
      <c r="CR440" s="578"/>
      <c r="CS440" s="578"/>
      <c r="CT440" s="578"/>
      <c r="CU440" s="578"/>
      <c r="CV440" s="578"/>
      <c r="CW440" s="578"/>
      <c r="CX440" s="578"/>
      <c r="CY440" s="578"/>
      <c r="CZ440" s="578"/>
      <c r="DA440" s="578"/>
      <c r="DB440" s="578"/>
      <c r="DC440" s="578"/>
    </row>
    <row r="441" ht="23.25" customHeight="1">
      <c r="A441" s="447"/>
      <c r="B441" s="577"/>
      <c r="C441" s="578"/>
      <c r="D441" s="555"/>
      <c r="E441" s="555"/>
      <c r="F441" s="578"/>
      <c r="G441" s="578"/>
      <c r="H441" s="578"/>
      <c r="I441" s="578"/>
      <c r="J441" s="578"/>
      <c r="K441" s="578"/>
      <c r="L441" s="578"/>
      <c r="M441" s="578"/>
      <c r="N441" s="577"/>
      <c r="O441" s="577"/>
      <c r="P441" s="577"/>
      <c r="Q441" s="577"/>
      <c r="R441" s="577"/>
      <c r="S441" s="577"/>
      <c r="T441" s="577"/>
      <c r="U441" s="577"/>
      <c r="V441" s="577"/>
      <c r="W441" s="577"/>
      <c r="X441" s="577"/>
      <c r="Y441" s="577"/>
      <c r="Z441" s="577"/>
      <c r="AA441" s="577"/>
      <c r="AB441" s="577"/>
      <c r="AC441" s="577"/>
      <c r="AD441" s="577"/>
      <c r="AE441" s="577"/>
      <c r="AF441" s="577"/>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c r="BS441" s="577"/>
      <c r="BT441" s="577"/>
      <c r="BU441" s="577"/>
      <c r="BV441" s="577"/>
      <c r="BW441" s="577"/>
      <c r="BX441" s="577"/>
      <c r="BY441" s="577"/>
      <c r="BZ441" s="577"/>
      <c r="CA441" s="577"/>
      <c r="CB441" s="577"/>
      <c r="CC441" s="577"/>
      <c r="CD441" s="577"/>
      <c r="CE441" s="577"/>
      <c r="CF441" s="577"/>
      <c r="CG441" s="577"/>
      <c r="CH441" s="577"/>
      <c r="CI441" s="577"/>
      <c r="CJ441" s="577"/>
      <c r="CK441" s="577"/>
      <c r="CL441" s="577"/>
      <c r="CM441" s="577"/>
      <c r="CN441" s="577"/>
      <c r="CO441" s="578"/>
      <c r="CP441" s="578"/>
      <c r="CQ441" s="578"/>
      <c r="CR441" s="578"/>
      <c r="CS441" s="578"/>
      <c r="CT441" s="578"/>
      <c r="CU441" s="578"/>
      <c r="CV441" s="578"/>
      <c r="CW441" s="578"/>
      <c r="CX441" s="578"/>
      <c r="CY441" s="578"/>
      <c r="CZ441" s="578"/>
      <c r="DA441" s="578"/>
      <c r="DB441" s="578"/>
      <c r="DC441" s="578"/>
    </row>
    <row r="442" ht="23.25" customHeight="1">
      <c r="A442" s="447"/>
      <c r="B442" s="577"/>
      <c r="C442" s="578"/>
      <c r="D442" s="555"/>
      <c r="E442" s="555"/>
      <c r="F442" s="578"/>
      <c r="G442" s="578"/>
      <c r="H442" s="578"/>
      <c r="I442" s="578"/>
      <c r="J442" s="578"/>
      <c r="K442" s="578"/>
      <c r="L442" s="578"/>
      <c r="M442" s="578"/>
      <c r="N442" s="577"/>
      <c r="O442" s="577"/>
      <c r="P442" s="577"/>
      <c r="Q442" s="577"/>
      <c r="R442" s="577"/>
      <c r="S442" s="577"/>
      <c r="T442" s="577"/>
      <c r="U442" s="577"/>
      <c r="V442" s="577"/>
      <c r="W442" s="577"/>
      <c r="X442" s="577"/>
      <c r="Y442" s="577"/>
      <c r="Z442" s="577"/>
      <c r="AA442" s="577"/>
      <c r="AB442" s="577"/>
      <c r="AC442" s="577"/>
      <c r="AD442" s="577"/>
      <c r="AE442" s="577"/>
      <c r="AF442" s="577"/>
      <c r="AG442" s="577"/>
      <c r="AH442" s="577"/>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7"/>
      <c r="BN442" s="577"/>
      <c r="BO442" s="577"/>
      <c r="BP442" s="577"/>
      <c r="BQ442" s="577"/>
      <c r="BR442" s="577"/>
      <c r="BS442" s="577"/>
      <c r="BT442" s="577"/>
      <c r="BU442" s="577"/>
      <c r="BV442" s="577"/>
      <c r="BW442" s="577"/>
      <c r="BX442" s="577"/>
      <c r="BY442" s="577"/>
      <c r="BZ442" s="577"/>
      <c r="CA442" s="577"/>
      <c r="CB442" s="577"/>
      <c r="CC442" s="577"/>
      <c r="CD442" s="577"/>
      <c r="CE442" s="577"/>
      <c r="CF442" s="577"/>
      <c r="CG442" s="577"/>
      <c r="CH442" s="577"/>
      <c r="CI442" s="577"/>
      <c r="CJ442" s="577"/>
      <c r="CK442" s="577"/>
      <c r="CL442" s="577"/>
      <c r="CM442" s="577"/>
      <c r="CN442" s="577"/>
      <c r="CO442" s="578"/>
      <c r="CP442" s="578"/>
      <c r="CQ442" s="578"/>
      <c r="CR442" s="578"/>
      <c r="CS442" s="578"/>
      <c r="CT442" s="578"/>
      <c r="CU442" s="578"/>
      <c r="CV442" s="578"/>
      <c r="CW442" s="578"/>
      <c r="CX442" s="578"/>
      <c r="CY442" s="578"/>
      <c r="CZ442" s="578"/>
      <c r="DA442" s="578"/>
      <c r="DB442" s="578"/>
      <c r="DC442" s="578"/>
    </row>
    <row r="443" ht="23.25" customHeight="1">
      <c r="A443" s="447"/>
      <c r="B443" s="577"/>
      <c r="C443" s="578"/>
      <c r="D443" s="555"/>
      <c r="E443" s="555"/>
      <c r="F443" s="578"/>
      <c r="G443" s="578"/>
      <c r="H443" s="578"/>
      <c r="I443" s="578"/>
      <c r="J443" s="578"/>
      <c r="K443" s="578"/>
      <c r="L443" s="578"/>
      <c r="M443" s="578"/>
      <c r="N443" s="577"/>
      <c r="O443" s="577"/>
      <c r="P443" s="577"/>
      <c r="Q443" s="577"/>
      <c r="R443" s="577"/>
      <c r="S443" s="577"/>
      <c r="T443" s="577"/>
      <c r="U443" s="577"/>
      <c r="V443" s="577"/>
      <c r="W443" s="577"/>
      <c r="X443" s="577"/>
      <c r="Y443" s="577"/>
      <c r="Z443" s="577"/>
      <c r="AA443" s="577"/>
      <c r="AB443" s="577"/>
      <c r="AC443" s="577"/>
      <c r="AD443" s="577"/>
      <c r="AE443" s="577"/>
      <c r="AF443" s="577"/>
      <c r="AG443" s="577"/>
      <c r="AH443" s="577"/>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7"/>
      <c r="BN443" s="577"/>
      <c r="BO443" s="577"/>
      <c r="BP443" s="577"/>
      <c r="BQ443" s="577"/>
      <c r="BR443" s="577"/>
      <c r="BS443" s="577"/>
      <c r="BT443" s="577"/>
      <c r="BU443" s="577"/>
      <c r="BV443" s="577"/>
      <c r="BW443" s="577"/>
      <c r="BX443" s="577"/>
      <c r="BY443" s="577"/>
      <c r="BZ443" s="577"/>
      <c r="CA443" s="577"/>
      <c r="CB443" s="577"/>
      <c r="CC443" s="577"/>
      <c r="CD443" s="577"/>
      <c r="CE443" s="577"/>
      <c r="CF443" s="577"/>
      <c r="CG443" s="577"/>
      <c r="CH443" s="577"/>
      <c r="CI443" s="577"/>
      <c r="CJ443" s="577"/>
      <c r="CK443" s="577"/>
      <c r="CL443" s="577"/>
      <c r="CM443" s="577"/>
      <c r="CN443" s="577"/>
      <c r="CO443" s="578"/>
      <c r="CP443" s="578"/>
      <c r="CQ443" s="578"/>
      <c r="CR443" s="578"/>
      <c r="CS443" s="578"/>
      <c r="CT443" s="578"/>
      <c r="CU443" s="578"/>
      <c r="CV443" s="578"/>
      <c r="CW443" s="578"/>
      <c r="CX443" s="578"/>
      <c r="CY443" s="578"/>
      <c r="CZ443" s="578"/>
      <c r="DA443" s="578"/>
      <c r="DB443" s="578"/>
      <c r="DC443" s="578"/>
    </row>
    <row r="444" ht="23.25" customHeight="1">
      <c r="A444" s="447"/>
      <c r="B444" s="577"/>
      <c r="C444" s="578"/>
      <c r="D444" s="555"/>
      <c r="E444" s="555"/>
      <c r="F444" s="578"/>
      <c r="G444" s="578"/>
      <c r="H444" s="578"/>
      <c r="I444" s="578"/>
      <c r="J444" s="578"/>
      <c r="K444" s="578"/>
      <c r="L444" s="578"/>
      <c r="M444" s="578"/>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7"/>
      <c r="BN444" s="577"/>
      <c r="BO444" s="577"/>
      <c r="BP444" s="577"/>
      <c r="BQ444" s="577"/>
      <c r="BR444" s="577"/>
      <c r="BS444" s="577"/>
      <c r="BT444" s="577"/>
      <c r="BU444" s="577"/>
      <c r="BV444" s="577"/>
      <c r="BW444" s="577"/>
      <c r="BX444" s="577"/>
      <c r="BY444" s="577"/>
      <c r="BZ444" s="577"/>
      <c r="CA444" s="577"/>
      <c r="CB444" s="577"/>
      <c r="CC444" s="577"/>
      <c r="CD444" s="577"/>
      <c r="CE444" s="577"/>
      <c r="CF444" s="577"/>
      <c r="CG444" s="577"/>
      <c r="CH444" s="577"/>
      <c r="CI444" s="577"/>
      <c r="CJ444" s="577"/>
      <c r="CK444" s="577"/>
      <c r="CL444" s="577"/>
      <c r="CM444" s="577"/>
      <c r="CN444" s="577"/>
      <c r="CO444" s="578"/>
      <c r="CP444" s="578"/>
      <c r="CQ444" s="578"/>
      <c r="CR444" s="578"/>
      <c r="CS444" s="578"/>
      <c r="CT444" s="578"/>
      <c r="CU444" s="578"/>
      <c r="CV444" s="578"/>
      <c r="CW444" s="578"/>
      <c r="CX444" s="578"/>
      <c r="CY444" s="578"/>
      <c r="CZ444" s="578"/>
      <c r="DA444" s="578"/>
      <c r="DB444" s="578"/>
      <c r="DC444" s="578"/>
    </row>
    <row r="445" ht="23.25" customHeight="1">
      <c r="A445" s="447"/>
      <c r="B445" s="577"/>
      <c r="C445" s="578"/>
      <c r="D445" s="555"/>
      <c r="E445" s="555"/>
      <c r="F445" s="578"/>
      <c r="G445" s="578"/>
      <c r="H445" s="578"/>
      <c r="I445" s="578"/>
      <c r="J445" s="578"/>
      <c r="K445" s="578"/>
      <c r="L445" s="578"/>
      <c r="M445" s="578"/>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7"/>
      <c r="BN445" s="577"/>
      <c r="BO445" s="577"/>
      <c r="BP445" s="577"/>
      <c r="BQ445" s="577"/>
      <c r="BR445" s="577"/>
      <c r="BS445" s="577"/>
      <c r="BT445" s="577"/>
      <c r="BU445" s="577"/>
      <c r="BV445" s="577"/>
      <c r="BW445" s="577"/>
      <c r="BX445" s="577"/>
      <c r="BY445" s="577"/>
      <c r="BZ445" s="577"/>
      <c r="CA445" s="577"/>
      <c r="CB445" s="577"/>
      <c r="CC445" s="577"/>
      <c r="CD445" s="577"/>
      <c r="CE445" s="577"/>
      <c r="CF445" s="577"/>
      <c r="CG445" s="577"/>
      <c r="CH445" s="577"/>
      <c r="CI445" s="577"/>
      <c r="CJ445" s="577"/>
      <c r="CK445" s="577"/>
      <c r="CL445" s="577"/>
      <c r="CM445" s="577"/>
      <c r="CN445" s="577"/>
      <c r="CO445" s="578"/>
      <c r="CP445" s="578"/>
      <c r="CQ445" s="578"/>
      <c r="CR445" s="578"/>
      <c r="CS445" s="578"/>
      <c r="CT445" s="578"/>
      <c r="CU445" s="578"/>
      <c r="CV445" s="578"/>
      <c r="CW445" s="578"/>
      <c r="CX445" s="578"/>
      <c r="CY445" s="578"/>
      <c r="CZ445" s="578"/>
      <c r="DA445" s="578"/>
      <c r="DB445" s="578"/>
      <c r="DC445" s="578"/>
    </row>
    <row r="446" ht="23.25" customHeight="1">
      <c r="A446" s="447"/>
      <c r="B446" s="577"/>
      <c r="C446" s="578"/>
      <c r="D446" s="555"/>
      <c r="E446" s="555"/>
      <c r="F446" s="578"/>
      <c r="G446" s="578"/>
      <c r="H446" s="578"/>
      <c r="I446" s="578"/>
      <c r="J446" s="578"/>
      <c r="K446" s="578"/>
      <c r="L446" s="578"/>
      <c r="M446" s="578"/>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7"/>
      <c r="BN446" s="577"/>
      <c r="BO446" s="577"/>
      <c r="BP446" s="577"/>
      <c r="BQ446" s="577"/>
      <c r="BR446" s="577"/>
      <c r="BS446" s="577"/>
      <c r="BT446" s="577"/>
      <c r="BU446" s="577"/>
      <c r="BV446" s="577"/>
      <c r="BW446" s="577"/>
      <c r="BX446" s="577"/>
      <c r="BY446" s="577"/>
      <c r="BZ446" s="577"/>
      <c r="CA446" s="577"/>
      <c r="CB446" s="577"/>
      <c r="CC446" s="577"/>
      <c r="CD446" s="577"/>
      <c r="CE446" s="577"/>
      <c r="CF446" s="577"/>
      <c r="CG446" s="577"/>
      <c r="CH446" s="577"/>
      <c r="CI446" s="577"/>
      <c r="CJ446" s="577"/>
      <c r="CK446" s="577"/>
      <c r="CL446" s="577"/>
      <c r="CM446" s="577"/>
      <c r="CN446" s="577"/>
      <c r="CO446" s="578"/>
      <c r="CP446" s="578"/>
      <c r="CQ446" s="578"/>
      <c r="CR446" s="578"/>
      <c r="CS446" s="578"/>
      <c r="CT446" s="578"/>
      <c r="CU446" s="578"/>
      <c r="CV446" s="578"/>
      <c r="CW446" s="578"/>
      <c r="CX446" s="578"/>
      <c r="CY446" s="578"/>
      <c r="CZ446" s="578"/>
      <c r="DA446" s="578"/>
      <c r="DB446" s="578"/>
      <c r="DC446" s="578"/>
    </row>
    <row r="447" ht="23.25" customHeight="1">
      <c r="A447" s="447"/>
      <c r="B447" s="577"/>
      <c r="C447" s="578"/>
      <c r="D447" s="555"/>
      <c r="E447" s="555"/>
      <c r="F447" s="578"/>
      <c r="G447" s="578"/>
      <c r="H447" s="578"/>
      <c r="I447" s="578"/>
      <c r="J447" s="578"/>
      <c r="K447" s="578"/>
      <c r="L447" s="578"/>
      <c r="M447" s="578"/>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7"/>
      <c r="BN447" s="577"/>
      <c r="BO447" s="577"/>
      <c r="BP447" s="577"/>
      <c r="BQ447" s="577"/>
      <c r="BR447" s="577"/>
      <c r="BS447" s="577"/>
      <c r="BT447" s="577"/>
      <c r="BU447" s="577"/>
      <c r="BV447" s="577"/>
      <c r="BW447" s="577"/>
      <c r="BX447" s="577"/>
      <c r="BY447" s="577"/>
      <c r="BZ447" s="577"/>
      <c r="CA447" s="577"/>
      <c r="CB447" s="577"/>
      <c r="CC447" s="577"/>
      <c r="CD447" s="577"/>
      <c r="CE447" s="577"/>
      <c r="CF447" s="577"/>
      <c r="CG447" s="577"/>
      <c r="CH447" s="577"/>
      <c r="CI447" s="577"/>
      <c r="CJ447" s="577"/>
      <c r="CK447" s="577"/>
      <c r="CL447" s="577"/>
      <c r="CM447" s="577"/>
      <c r="CN447" s="577"/>
      <c r="CO447" s="578"/>
      <c r="CP447" s="578"/>
      <c r="CQ447" s="578"/>
      <c r="CR447" s="578"/>
      <c r="CS447" s="578"/>
      <c r="CT447" s="578"/>
      <c r="CU447" s="578"/>
      <c r="CV447" s="578"/>
      <c r="CW447" s="578"/>
      <c r="CX447" s="578"/>
      <c r="CY447" s="578"/>
      <c r="CZ447" s="578"/>
      <c r="DA447" s="578"/>
      <c r="DB447" s="578"/>
      <c r="DC447" s="578"/>
    </row>
    <row r="448" ht="23.25" customHeight="1">
      <c r="A448" s="447"/>
      <c r="B448" s="577"/>
      <c r="C448" s="578"/>
      <c r="D448" s="555"/>
      <c r="E448" s="555"/>
      <c r="F448" s="578"/>
      <c r="G448" s="578"/>
      <c r="H448" s="578"/>
      <c r="I448" s="578"/>
      <c r="J448" s="578"/>
      <c r="K448" s="578"/>
      <c r="L448" s="578"/>
      <c r="M448" s="578"/>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577"/>
      <c r="CL448" s="577"/>
      <c r="CM448" s="577"/>
      <c r="CN448" s="577"/>
      <c r="CO448" s="578"/>
      <c r="CP448" s="578"/>
      <c r="CQ448" s="578"/>
      <c r="CR448" s="578"/>
      <c r="CS448" s="578"/>
      <c r="CT448" s="578"/>
      <c r="CU448" s="578"/>
      <c r="CV448" s="578"/>
      <c r="CW448" s="578"/>
      <c r="CX448" s="578"/>
      <c r="CY448" s="578"/>
      <c r="CZ448" s="578"/>
      <c r="DA448" s="578"/>
      <c r="DB448" s="578"/>
      <c r="DC448" s="578"/>
    </row>
    <row r="449" ht="23.25" customHeight="1">
      <c r="A449" s="447"/>
      <c r="B449" s="577"/>
      <c r="C449" s="578"/>
      <c r="D449" s="555"/>
      <c r="E449" s="555"/>
      <c r="F449" s="578"/>
      <c r="G449" s="578"/>
      <c r="H449" s="578"/>
      <c r="I449" s="578"/>
      <c r="J449" s="578"/>
      <c r="K449" s="578"/>
      <c r="L449" s="578"/>
      <c r="M449" s="578"/>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7"/>
      <c r="BN449" s="577"/>
      <c r="BO449" s="577"/>
      <c r="BP449" s="577"/>
      <c r="BQ449" s="577"/>
      <c r="BR449" s="577"/>
      <c r="BS449" s="577"/>
      <c r="BT449" s="577"/>
      <c r="BU449" s="577"/>
      <c r="BV449" s="577"/>
      <c r="BW449" s="577"/>
      <c r="BX449" s="577"/>
      <c r="BY449" s="577"/>
      <c r="BZ449" s="577"/>
      <c r="CA449" s="577"/>
      <c r="CB449" s="577"/>
      <c r="CC449" s="577"/>
      <c r="CD449" s="577"/>
      <c r="CE449" s="577"/>
      <c r="CF449" s="577"/>
      <c r="CG449" s="577"/>
      <c r="CH449" s="577"/>
      <c r="CI449" s="577"/>
      <c r="CJ449" s="577"/>
      <c r="CK449" s="577"/>
      <c r="CL449" s="577"/>
      <c r="CM449" s="577"/>
      <c r="CN449" s="577"/>
      <c r="CO449" s="578"/>
      <c r="CP449" s="578"/>
      <c r="CQ449" s="578"/>
      <c r="CR449" s="578"/>
      <c r="CS449" s="578"/>
      <c r="CT449" s="578"/>
      <c r="CU449" s="578"/>
      <c r="CV449" s="578"/>
      <c r="CW449" s="578"/>
      <c r="CX449" s="578"/>
      <c r="CY449" s="578"/>
      <c r="CZ449" s="578"/>
      <c r="DA449" s="578"/>
      <c r="DB449" s="578"/>
      <c r="DC449" s="578"/>
    </row>
    <row r="450" ht="23.25" customHeight="1">
      <c r="A450" s="447"/>
      <c r="B450" s="577"/>
      <c r="C450" s="578"/>
      <c r="D450" s="555"/>
      <c r="E450" s="555"/>
      <c r="F450" s="578"/>
      <c r="G450" s="578"/>
      <c r="H450" s="578"/>
      <c r="I450" s="578"/>
      <c r="J450" s="578"/>
      <c r="K450" s="578"/>
      <c r="L450" s="578"/>
      <c r="M450" s="578"/>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7"/>
      <c r="BN450" s="577"/>
      <c r="BO450" s="577"/>
      <c r="BP450" s="577"/>
      <c r="BQ450" s="577"/>
      <c r="BR450" s="577"/>
      <c r="BS450" s="577"/>
      <c r="BT450" s="577"/>
      <c r="BU450" s="577"/>
      <c r="BV450" s="577"/>
      <c r="BW450" s="577"/>
      <c r="BX450" s="577"/>
      <c r="BY450" s="577"/>
      <c r="BZ450" s="577"/>
      <c r="CA450" s="577"/>
      <c r="CB450" s="577"/>
      <c r="CC450" s="577"/>
      <c r="CD450" s="577"/>
      <c r="CE450" s="577"/>
      <c r="CF450" s="577"/>
      <c r="CG450" s="577"/>
      <c r="CH450" s="577"/>
      <c r="CI450" s="577"/>
      <c r="CJ450" s="577"/>
      <c r="CK450" s="577"/>
      <c r="CL450" s="577"/>
      <c r="CM450" s="577"/>
      <c r="CN450" s="577"/>
      <c r="CO450" s="578"/>
      <c r="CP450" s="578"/>
      <c r="CQ450" s="578"/>
      <c r="CR450" s="578"/>
      <c r="CS450" s="578"/>
      <c r="CT450" s="578"/>
      <c r="CU450" s="578"/>
      <c r="CV450" s="578"/>
      <c r="CW450" s="578"/>
      <c r="CX450" s="578"/>
      <c r="CY450" s="578"/>
      <c r="CZ450" s="578"/>
      <c r="DA450" s="578"/>
      <c r="DB450" s="578"/>
      <c r="DC450" s="578"/>
    </row>
    <row r="451" ht="23.25" customHeight="1">
      <c r="A451" s="447"/>
      <c r="B451" s="577"/>
      <c r="C451" s="578"/>
      <c r="D451" s="555"/>
      <c r="E451" s="555"/>
      <c r="F451" s="578"/>
      <c r="G451" s="578"/>
      <c r="H451" s="578"/>
      <c r="I451" s="578"/>
      <c r="J451" s="578"/>
      <c r="K451" s="578"/>
      <c r="L451" s="578"/>
      <c r="M451" s="578"/>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7"/>
      <c r="BN451" s="577"/>
      <c r="BO451" s="577"/>
      <c r="BP451" s="577"/>
      <c r="BQ451" s="577"/>
      <c r="BR451" s="577"/>
      <c r="BS451" s="577"/>
      <c r="BT451" s="577"/>
      <c r="BU451" s="577"/>
      <c r="BV451" s="577"/>
      <c r="BW451" s="577"/>
      <c r="BX451" s="577"/>
      <c r="BY451" s="577"/>
      <c r="BZ451" s="577"/>
      <c r="CA451" s="577"/>
      <c r="CB451" s="577"/>
      <c r="CC451" s="577"/>
      <c r="CD451" s="577"/>
      <c r="CE451" s="577"/>
      <c r="CF451" s="577"/>
      <c r="CG451" s="577"/>
      <c r="CH451" s="577"/>
      <c r="CI451" s="577"/>
      <c r="CJ451" s="577"/>
      <c r="CK451" s="577"/>
      <c r="CL451" s="577"/>
      <c r="CM451" s="577"/>
      <c r="CN451" s="577"/>
      <c r="CO451" s="578"/>
      <c r="CP451" s="578"/>
      <c r="CQ451" s="578"/>
      <c r="CR451" s="578"/>
      <c r="CS451" s="578"/>
      <c r="CT451" s="578"/>
      <c r="CU451" s="578"/>
      <c r="CV451" s="578"/>
      <c r="CW451" s="578"/>
      <c r="CX451" s="578"/>
      <c r="CY451" s="578"/>
      <c r="CZ451" s="578"/>
      <c r="DA451" s="578"/>
      <c r="DB451" s="578"/>
      <c r="DC451" s="578"/>
    </row>
    <row r="452" ht="23.25" customHeight="1">
      <c r="A452" s="447"/>
      <c r="B452" s="577"/>
      <c r="C452" s="578"/>
      <c r="D452" s="555"/>
      <c r="E452" s="555"/>
      <c r="F452" s="578"/>
      <c r="G452" s="578"/>
      <c r="H452" s="578"/>
      <c r="I452" s="578"/>
      <c r="J452" s="578"/>
      <c r="K452" s="578"/>
      <c r="L452" s="578"/>
      <c r="M452" s="578"/>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7"/>
      <c r="BN452" s="577"/>
      <c r="BO452" s="577"/>
      <c r="BP452" s="577"/>
      <c r="BQ452" s="577"/>
      <c r="BR452" s="577"/>
      <c r="BS452" s="577"/>
      <c r="BT452" s="577"/>
      <c r="BU452" s="577"/>
      <c r="BV452" s="577"/>
      <c r="BW452" s="577"/>
      <c r="BX452" s="577"/>
      <c r="BY452" s="577"/>
      <c r="BZ452" s="577"/>
      <c r="CA452" s="577"/>
      <c r="CB452" s="577"/>
      <c r="CC452" s="577"/>
      <c r="CD452" s="577"/>
      <c r="CE452" s="577"/>
      <c r="CF452" s="577"/>
      <c r="CG452" s="577"/>
      <c r="CH452" s="577"/>
      <c r="CI452" s="577"/>
      <c r="CJ452" s="577"/>
      <c r="CK452" s="577"/>
      <c r="CL452" s="577"/>
      <c r="CM452" s="577"/>
      <c r="CN452" s="577"/>
      <c r="CO452" s="578"/>
      <c r="CP452" s="578"/>
      <c r="CQ452" s="578"/>
      <c r="CR452" s="578"/>
      <c r="CS452" s="578"/>
      <c r="CT452" s="578"/>
      <c r="CU452" s="578"/>
      <c r="CV452" s="578"/>
      <c r="CW452" s="578"/>
      <c r="CX452" s="578"/>
      <c r="CY452" s="578"/>
      <c r="CZ452" s="578"/>
      <c r="DA452" s="578"/>
      <c r="DB452" s="578"/>
      <c r="DC452" s="578"/>
    </row>
    <row r="453" ht="23.25" customHeight="1">
      <c r="A453" s="447"/>
      <c r="B453" s="577"/>
      <c r="C453" s="578"/>
      <c r="D453" s="555"/>
      <c r="E453" s="555"/>
      <c r="F453" s="578"/>
      <c r="G453" s="578"/>
      <c r="H453" s="578"/>
      <c r="I453" s="578"/>
      <c r="J453" s="578"/>
      <c r="K453" s="578"/>
      <c r="L453" s="578"/>
      <c r="M453" s="578"/>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7"/>
      <c r="BN453" s="577"/>
      <c r="BO453" s="577"/>
      <c r="BP453" s="577"/>
      <c r="BQ453" s="577"/>
      <c r="BR453" s="577"/>
      <c r="BS453" s="577"/>
      <c r="BT453" s="577"/>
      <c r="BU453" s="577"/>
      <c r="BV453" s="577"/>
      <c r="BW453" s="577"/>
      <c r="BX453" s="577"/>
      <c r="BY453" s="577"/>
      <c r="BZ453" s="577"/>
      <c r="CA453" s="577"/>
      <c r="CB453" s="577"/>
      <c r="CC453" s="577"/>
      <c r="CD453" s="577"/>
      <c r="CE453" s="577"/>
      <c r="CF453" s="577"/>
      <c r="CG453" s="577"/>
      <c r="CH453" s="577"/>
      <c r="CI453" s="577"/>
      <c r="CJ453" s="577"/>
      <c r="CK453" s="577"/>
      <c r="CL453" s="577"/>
      <c r="CM453" s="577"/>
      <c r="CN453" s="577"/>
      <c r="CO453" s="578"/>
      <c r="CP453" s="578"/>
      <c r="CQ453" s="578"/>
      <c r="CR453" s="578"/>
      <c r="CS453" s="578"/>
      <c r="CT453" s="578"/>
      <c r="CU453" s="578"/>
      <c r="CV453" s="578"/>
      <c r="CW453" s="578"/>
      <c r="CX453" s="578"/>
      <c r="CY453" s="578"/>
      <c r="CZ453" s="578"/>
      <c r="DA453" s="578"/>
      <c r="DB453" s="578"/>
      <c r="DC453" s="578"/>
    </row>
    <row r="454" ht="23.25" customHeight="1">
      <c r="A454" s="447"/>
      <c r="B454" s="577"/>
      <c r="C454" s="578"/>
      <c r="D454" s="555"/>
      <c r="E454" s="555"/>
      <c r="F454" s="578"/>
      <c r="G454" s="578"/>
      <c r="H454" s="578"/>
      <c r="I454" s="578"/>
      <c r="J454" s="578"/>
      <c r="K454" s="578"/>
      <c r="L454" s="578"/>
      <c r="M454" s="578"/>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7"/>
      <c r="BN454" s="577"/>
      <c r="BO454" s="577"/>
      <c r="BP454" s="577"/>
      <c r="BQ454" s="577"/>
      <c r="BR454" s="577"/>
      <c r="BS454" s="577"/>
      <c r="BT454" s="577"/>
      <c r="BU454" s="577"/>
      <c r="BV454" s="577"/>
      <c r="BW454" s="577"/>
      <c r="BX454" s="577"/>
      <c r="BY454" s="577"/>
      <c r="BZ454" s="577"/>
      <c r="CA454" s="577"/>
      <c r="CB454" s="577"/>
      <c r="CC454" s="577"/>
      <c r="CD454" s="577"/>
      <c r="CE454" s="577"/>
      <c r="CF454" s="577"/>
      <c r="CG454" s="577"/>
      <c r="CH454" s="577"/>
      <c r="CI454" s="577"/>
      <c r="CJ454" s="577"/>
      <c r="CK454" s="577"/>
      <c r="CL454" s="577"/>
      <c r="CM454" s="577"/>
      <c r="CN454" s="577"/>
      <c r="CO454" s="578"/>
      <c r="CP454" s="578"/>
      <c r="CQ454" s="578"/>
      <c r="CR454" s="578"/>
      <c r="CS454" s="578"/>
      <c r="CT454" s="578"/>
      <c r="CU454" s="578"/>
      <c r="CV454" s="578"/>
      <c r="CW454" s="578"/>
      <c r="CX454" s="578"/>
      <c r="CY454" s="578"/>
      <c r="CZ454" s="578"/>
      <c r="DA454" s="578"/>
      <c r="DB454" s="578"/>
      <c r="DC454" s="578"/>
    </row>
    <row r="455" ht="23.25" customHeight="1">
      <c r="A455" s="447"/>
      <c r="B455" s="577"/>
      <c r="C455" s="578"/>
      <c r="D455" s="555"/>
      <c r="E455" s="555"/>
      <c r="F455" s="578"/>
      <c r="G455" s="578"/>
      <c r="H455" s="578"/>
      <c r="I455" s="578"/>
      <c r="J455" s="578"/>
      <c r="K455" s="578"/>
      <c r="L455" s="578"/>
      <c r="M455" s="578"/>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7"/>
      <c r="BN455" s="577"/>
      <c r="BO455" s="577"/>
      <c r="BP455" s="577"/>
      <c r="BQ455" s="577"/>
      <c r="BR455" s="577"/>
      <c r="BS455" s="577"/>
      <c r="BT455" s="577"/>
      <c r="BU455" s="577"/>
      <c r="BV455" s="577"/>
      <c r="BW455" s="577"/>
      <c r="BX455" s="577"/>
      <c r="BY455" s="577"/>
      <c r="BZ455" s="577"/>
      <c r="CA455" s="577"/>
      <c r="CB455" s="577"/>
      <c r="CC455" s="577"/>
      <c r="CD455" s="577"/>
      <c r="CE455" s="577"/>
      <c r="CF455" s="577"/>
      <c r="CG455" s="577"/>
      <c r="CH455" s="577"/>
      <c r="CI455" s="577"/>
      <c r="CJ455" s="577"/>
      <c r="CK455" s="577"/>
      <c r="CL455" s="577"/>
      <c r="CM455" s="577"/>
      <c r="CN455" s="577"/>
      <c r="CO455" s="578"/>
      <c r="CP455" s="578"/>
      <c r="CQ455" s="578"/>
      <c r="CR455" s="578"/>
      <c r="CS455" s="578"/>
      <c r="CT455" s="578"/>
      <c r="CU455" s="578"/>
      <c r="CV455" s="578"/>
      <c r="CW455" s="578"/>
      <c r="CX455" s="578"/>
      <c r="CY455" s="578"/>
      <c r="CZ455" s="578"/>
      <c r="DA455" s="578"/>
      <c r="DB455" s="578"/>
      <c r="DC455" s="578"/>
    </row>
    <row r="456" ht="23.25" customHeight="1">
      <c r="A456" s="447"/>
      <c r="B456" s="577"/>
      <c r="C456" s="578"/>
      <c r="D456" s="555"/>
      <c r="E456" s="555"/>
      <c r="F456" s="578"/>
      <c r="G456" s="578"/>
      <c r="H456" s="578"/>
      <c r="I456" s="578"/>
      <c r="J456" s="578"/>
      <c r="K456" s="578"/>
      <c r="L456" s="578"/>
      <c r="M456" s="578"/>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7"/>
      <c r="BN456" s="577"/>
      <c r="BO456" s="577"/>
      <c r="BP456" s="577"/>
      <c r="BQ456" s="577"/>
      <c r="BR456" s="577"/>
      <c r="BS456" s="577"/>
      <c r="BT456" s="577"/>
      <c r="BU456" s="577"/>
      <c r="BV456" s="577"/>
      <c r="BW456" s="577"/>
      <c r="BX456" s="577"/>
      <c r="BY456" s="577"/>
      <c r="BZ456" s="577"/>
      <c r="CA456" s="577"/>
      <c r="CB456" s="577"/>
      <c r="CC456" s="577"/>
      <c r="CD456" s="577"/>
      <c r="CE456" s="577"/>
      <c r="CF456" s="577"/>
      <c r="CG456" s="577"/>
      <c r="CH456" s="577"/>
      <c r="CI456" s="577"/>
      <c r="CJ456" s="577"/>
      <c r="CK456" s="577"/>
      <c r="CL456" s="577"/>
      <c r="CM456" s="577"/>
      <c r="CN456" s="577"/>
      <c r="CO456" s="578"/>
      <c r="CP456" s="578"/>
      <c r="CQ456" s="578"/>
      <c r="CR456" s="578"/>
      <c r="CS456" s="578"/>
      <c r="CT456" s="578"/>
      <c r="CU456" s="578"/>
      <c r="CV456" s="578"/>
      <c r="CW456" s="578"/>
      <c r="CX456" s="578"/>
      <c r="CY456" s="578"/>
      <c r="CZ456" s="578"/>
      <c r="DA456" s="578"/>
      <c r="DB456" s="578"/>
      <c r="DC456" s="578"/>
    </row>
    <row r="457" ht="23.25" customHeight="1">
      <c r="A457" s="447"/>
      <c r="B457" s="577"/>
      <c r="C457" s="578"/>
      <c r="D457" s="555"/>
      <c r="E457" s="555"/>
      <c r="F457" s="578"/>
      <c r="G457" s="578"/>
      <c r="H457" s="578"/>
      <c r="I457" s="578"/>
      <c r="J457" s="578"/>
      <c r="K457" s="578"/>
      <c r="L457" s="578"/>
      <c r="M457" s="578"/>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7"/>
      <c r="BN457" s="577"/>
      <c r="BO457" s="577"/>
      <c r="BP457" s="577"/>
      <c r="BQ457" s="577"/>
      <c r="BR457" s="577"/>
      <c r="BS457" s="577"/>
      <c r="BT457" s="577"/>
      <c r="BU457" s="577"/>
      <c r="BV457" s="577"/>
      <c r="BW457" s="577"/>
      <c r="BX457" s="577"/>
      <c r="BY457" s="577"/>
      <c r="BZ457" s="577"/>
      <c r="CA457" s="577"/>
      <c r="CB457" s="577"/>
      <c r="CC457" s="577"/>
      <c r="CD457" s="577"/>
      <c r="CE457" s="577"/>
      <c r="CF457" s="577"/>
      <c r="CG457" s="577"/>
      <c r="CH457" s="577"/>
      <c r="CI457" s="577"/>
      <c r="CJ457" s="577"/>
      <c r="CK457" s="577"/>
      <c r="CL457" s="577"/>
      <c r="CM457" s="577"/>
      <c r="CN457" s="577"/>
      <c r="CO457" s="578"/>
      <c r="CP457" s="578"/>
      <c r="CQ457" s="578"/>
      <c r="CR457" s="578"/>
      <c r="CS457" s="578"/>
      <c r="CT457" s="578"/>
      <c r="CU457" s="578"/>
      <c r="CV457" s="578"/>
      <c r="CW457" s="578"/>
      <c r="CX457" s="578"/>
      <c r="CY457" s="578"/>
      <c r="CZ457" s="578"/>
      <c r="DA457" s="578"/>
      <c r="DB457" s="578"/>
      <c r="DC457" s="578"/>
    </row>
    <row r="458" ht="23.25" customHeight="1">
      <c r="A458" s="447"/>
      <c r="B458" s="577"/>
      <c r="C458" s="578"/>
      <c r="D458" s="555"/>
      <c r="E458" s="555"/>
      <c r="F458" s="578"/>
      <c r="G458" s="578"/>
      <c r="H458" s="578"/>
      <c r="I458" s="578"/>
      <c r="J458" s="578"/>
      <c r="K458" s="578"/>
      <c r="L458" s="578"/>
      <c r="M458" s="578"/>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7"/>
      <c r="BN458" s="577"/>
      <c r="BO458" s="577"/>
      <c r="BP458" s="577"/>
      <c r="BQ458" s="577"/>
      <c r="BR458" s="577"/>
      <c r="BS458" s="577"/>
      <c r="BT458" s="577"/>
      <c r="BU458" s="577"/>
      <c r="BV458" s="577"/>
      <c r="BW458" s="577"/>
      <c r="BX458" s="577"/>
      <c r="BY458" s="577"/>
      <c r="BZ458" s="577"/>
      <c r="CA458" s="577"/>
      <c r="CB458" s="577"/>
      <c r="CC458" s="577"/>
      <c r="CD458" s="577"/>
      <c r="CE458" s="577"/>
      <c r="CF458" s="577"/>
      <c r="CG458" s="577"/>
      <c r="CH458" s="577"/>
      <c r="CI458" s="577"/>
      <c r="CJ458" s="577"/>
      <c r="CK458" s="577"/>
      <c r="CL458" s="577"/>
      <c r="CM458" s="577"/>
      <c r="CN458" s="577"/>
      <c r="CO458" s="578"/>
      <c r="CP458" s="578"/>
      <c r="CQ458" s="578"/>
      <c r="CR458" s="578"/>
      <c r="CS458" s="578"/>
      <c r="CT458" s="578"/>
      <c r="CU458" s="578"/>
      <c r="CV458" s="578"/>
      <c r="CW458" s="578"/>
      <c r="CX458" s="578"/>
      <c r="CY458" s="578"/>
      <c r="CZ458" s="578"/>
      <c r="DA458" s="578"/>
      <c r="DB458" s="578"/>
      <c r="DC458" s="578"/>
    </row>
    <row r="459" ht="23.25" customHeight="1">
      <c r="A459" s="447"/>
      <c r="B459" s="577"/>
      <c r="C459" s="578"/>
      <c r="D459" s="555"/>
      <c r="E459" s="555"/>
      <c r="F459" s="578"/>
      <c r="G459" s="578"/>
      <c r="H459" s="578"/>
      <c r="I459" s="578"/>
      <c r="J459" s="578"/>
      <c r="K459" s="578"/>
      <c r="L459" s="578"/>
      <c r="M459" s="578"/>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7"/>
      <c r="BN459" s="577"/>
      <c r="BO459" s="577"/>
      <c r="BP459" s="577"/>
      <c r="BQ459" s="577"/>
      <c r="BR459" s="577"/>
      <c r="BS459" s="577"/>
      <c r="BT459" s="577"/>
      <c r="BU459" s="577"/>
      <c r="BV459" s="577"/>
      <c r="BW459" s="577"/>
      <c r="BX459" s="577"/>
      <c r="BY459" s="577"/>
      <c r="BZ459" s="577"/>
      <c r="CA459" s="577"/>
      <c r="CB459" s="577"/>
      <c r="CC459" s="577"/>
      <c r="CD459" s="577"/>
      <c r="CE459" s="577"/>
      <c r="CF459" s="577"/>
      <c r="CG459" s="577"/>
      <c r="CH459" s="577"/>
      <c r="CI459" s="577"/>
      <c r="CJ459" s="577"/>
      <c r="CK459" s="577"/>
      <c r="CL459" s="577"/>
      <c r="CM459" s="577"/>
      <c r="CN459" s="577"/>
      <c r="CO459" s="578"/>
      <c r="CP459" s="578"/>
      <c r="CQ459" s="578"/>
      <c r="CR459" s="578"/>
      <c r="CS459" s="578"/>
      <c r="CT459" s="578"/>
      <c r="CU459" s="578"/>
      <c r="CV459" s="578"/>
      <c r="CW459" s="578"/>
      <c r="CX459" s="578"/>
      <c r="CY459" s="578"/>
      <c r="CZ459" s="578"/>
      <c r="DA459" s="578"/>
      <c r="DB459" s="578"/>
      <c r="DC459" s="578"/>
    </row>
    <row r="460" ht="23.25" customHeight="1">
      <c r="A460" s="447"/>
      <c r="B460" s="577"/>
      <c r="C460" s="578"/>
      <c r="D460" s="555"/>
      <c r="E460" s="555"/>
      <c r="F460" s="578"/>
      <c r="G460" s="578"/>
      <c r="H460" s="578"/>
      <c r="I460" s="578"/>
      <c r="J460" s="578"/>
      <c r="K460" s="578"/>
      <c r="L460" s="578"/>
      <c r="M460" s="578"/>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7"/>
      <c r="BN460" s="577"/>
      <c r="BO460" s="577"/>
      <c r="BP460" s="577"/>
      <c r="BQ460" s="577"/>
      <c r="BR460" s="577"/>
      <c r="BS460" s="577"/>
      <c r="BT460" s="577"/>
      <c r="BU460" s="577"/>
      <c r="BV460" s="577"/>
      <c r="BW460" s="577"/>
      <c r="BX460" s="577"/>
      <c r="BY460" s="577"/>
      <c r="BZ460" s="577"/>
      <c r="CA460" s="577"/>
      <c r="CB460" s="577"/>
      <c r="CC460" s="577"/>
      <c r="CD460" s="577"/>
      <c r="CE460" s="577"/>
      <c r="CF460" s="577"/>
      <c r="CG460" s="577"/>
      <c r="CH460" s="577"/>
      <c r="CI460" s="577"/>
      <c r="CJ460" s="577"/>
      <c r="CK460" s="577"/>
      <c r="CL460" s="577"/>
      <c r="CM460" s="577"/>
      <c r="CN460" s="577"/>
      <c r="CO460" s="578"/>
      <c r="CP460" s="578"/>
      <c r="CQ460" s="578"/>
      <c r="CR460" s="578"/>
      <c r="CS460" s="578"/>
      <c r="CT460" s="578"/>
      <c r="CU460" s="578"/>
      <c r="CV460" s="578"/>
      <c r="CW460" s="578"/>
      <c r="CX460" s="578"/>
      <c r="CY460" s="578"/>
      <c r="CZ460" s="578"/>
      <c r="DA460" s="578"/>
      <c r="DB460" s="578"/>
      <c r="DC460" s="578"/>
    </row>
    <row r="461" ht="23.25" customHeight="1">
      <c r="A461" s="447"/>
      <c r="B461" s="577"/>
      <c r="C461" s="578"/>
      <c r="D461" s="555"/>
      <c r="E461" s="555"/>
      <c r="F461" s="578"/>
      <c r="G461" s="578"/>
      <c r="H461" s="578"/>
      <c r="I461" s="578"/>
      <c r="J461" s="578"/>
      <c r="K461" s="578"/>
      <c r="L461" s="578"/>
      <c r="M461" s="578"/>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7"/>
      <c r="BN461" s="577"/>
      <c r="BO461" s="577"/>
      <c r="BP461" s="577"/>
      <c r="BQ461" s="577"/>
      <c r="BR461" s="577"/>
      <c r="BS461" s="577"/>
      <c r="BT461" s="577"/>
      <c r="BU461" s="577"/>
      <c r="BV461" s="577"/>
      <c r="BW461" s="577"/>
      <c r="BX461" s="577"/>
      <c r="BY461" s="577"/>
      <c r="BZ461" s="577"/>
      <c r="CA461" s="577"/>
      <c r="CB461" s="577"/>
      <c r="CC461" s="577"/>
      <c r="CD461" s="577"/>
      <c r="CE461" s="577"/>
      <c r="CF461" s="577"/>
      <c r="CG461" s="577"/>
      <c r="CH461" s="577"/>
      <c r="CI461" s="577"/>
      <c r="CJ461" s="577"/>
      <c r="CK461" s="577"/>
      <c r="CL461" s="577"/>
      <c r="CM461" s="577"/>
      <c r="CN461" s="577"/>
      <c r="CO461" s="578"/>
      <c r="CP461" s="578"/>
      <c r="CQ461" s="578"/>
      <c r="CR461" s="578"/>
      <c r="CS461" s="578"/>
      <c r="CT461" s="578"/>
      <c r="CU461" s="578"/>
      <c r="CV461" s="578"/>
      <c r="CW461" s="578"/>
      <c r="CX461" s="578"/>
      <c r="CY461" s="578"/>
      <c r="CZ461" s="578"/>
      <c r="DA461" s="578"/>
      <c r="DB461" s="578"/>
      <c r="DC461" s="578"/>
    </row>
    <row r="462" ht="23.25" customHeight="1">
      <c r="A462" s="447"/>
      <c r="B462" s="577"/>
      <c r="C462" s="578"/>
      <c r="D462" s="555"/>
      <c r="E462" s="555"/>
      <c r="F462" s="578"/>
      <c r="G462" s="578"/>
      <c r="H462" s="578"/>
      <c r="I462" s="578"/>
      <c r="J462" s="578"/>
      <c r="K462" s="578"/>
      <c r="L462" s="578"/>
      <c r="M462" s="578"/>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7"/>
      <c r="BN462" s="577"/>
      <c r="BO462" s="577"/>
      <c r="BP462" s="577"/>
      <c r="BQ462" s="577"/>
      <c r="BR462" s="577"/>
      <c r="BS462" s="577"/>
      <c r="BT462" s="577"/>
      <c r="BU462" s="577"/>
      <c r="BV462" s="577"/>
      <c r="BW462" s="577"/>
      <c r="BX462" s="577"/>
      <c r="BY462" s="577"/>
      <c r="BZ462" s="577"/>
      <c r="CA462" s="577"/>
      <c r="CB462" s="577"/>
      <c r="CC462" s="577"/>
      <c r="CD462" s="577"/>
      <c r="CE462" s="577"/>
      <c r="CF462" s="577"/>
      <c r="CG462" s="577"/>
      <c r="CH462" s="577"/>
      <c r="CI462" s="577"/>
      <c r="CJ462" s="577"/>
      <c r="CK462" s="577"/>
      <c r="CL462" s="577"/>
      <c r="CM462" s="577"/>
      <c r="CN462" s="577"/>
      <c r="CO462" s="578"/>
      <c r="CP462" s="578"/>
      <c r="CQ462" s="578"/>
      <c r="CR462" s="578"/>
      <c r="CS462" s="578"/>
      <c r="CT462" s="578"/>
      <c r="CU462" s="578"/>
      <c r="CV462" s="578"/>
      <c r="CW462" s="578"/>
      <c r="CX462" s="578"/>
      <c r="CY462" s="578"/>
      <c r="CZ462" s="578"/>
      <c r="DA462" s="578"/>
      <c r="DB462" s="578"/>
      <c r="DC462" s="578"/>
    </row>
    <row r="463" ht="23.25" customHeight="1">
      <c r="A463" s="447"/>
      <c r="B463" s="577"/>
      <c r="C463" s="578"/>
      <c r="D463" s="555"/>
      <c r="E463" s="555"/>
      <c r="F463" s="578"/>
      <c r="G463" s="578"/>
      <c r="H463" s="578"/>
      <c r="I463" s="578"/>
      <c r="J463" s="578"/>
      <c r="K463" s="578"/>
      <c r="L463" s="578"/>
      <c r="M463" s="578"/>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7"/>
      <c r="BN463" s="577"/>
      <c r="BO463" s="577"/>
      <c r="BP463" s="577"/>
      <c r="BQ463" s="577"/>
      <c r="BR463" s="577"/>
      <c r="BS463" s="577"/>
      <c r="BT463" s="577"/>
      <c r="BU463" s="577"/>
      <c r="BV463" s="577"/>
      <c r="BW463" s="577"/>
      <c r="BX463" s="577"/>
      <c r="BY463" s="577"/>
      <c r="BZ463" s="577"/>
      <c r="CA463" s="577"/>
      <c r="CB463" s="577"/>
      <c r="CC463" s="577"/>
      <c r="CD463" s="577"/>
      <c r="CE463" s="577"/>
      <c r="CF463" s="577"/>
      <c r="CG463" s="577"/>
      <c r="CH463" s="577"/>
      <c r="CI463" s="577"/>
      <c r="CJ463" s="577"/>
      <c r="CK463" s="577"/>
      <c r="CL463" s="577"/>
      <c r="CM463" s="577"/>
      <c r="CN463" s="577"/>
      <c r="CO463" s="578"/>
      <c r="CP463" s="578"/>
      <c r="CQ463" s="578"/>
      <c r="CR463" s="578"/>
      <c r="CS463" s="578"/>
      <c r="CT463" s="578"/>
      <c r="CU463" s="578"/>
      <c r="CV463" s="578"/>
      <c r="CW463" s="578"/>
      <c r="CX463" s="578"/>
      <c r="CY463" s="578"/>
      <c r="CZ463" s="578"/>
      <c r="DA463" s="578"/>
      <c r="DB463" s="578"/>
      <c r="DC463" s="578"/>
    </row>
    <row r="464" ht="23.25" customHeight="1">
      <c r="A464" s="447"/>
      <c r="B464" s="577"/>
      <c r="C464" s="578"/>
      <c r="D464" s="555"/>
      <c r="E464" s="555"/>
      <c r="F464" s="578"/>
      <c r="G464" s="578"/>
      <c r="H464" s="578"/>
      <c r="I464" s="578"/>
      <c r="J464" s="578"/>
      <c r="K464" s="578"/>
      <c r="L464" s="578"/>
      <c r="M464" s="578"/>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7"/>
      <c r="BN464" s="577"/>
      <c r="BO464" s="577"/>
      <c r="BP464" s="577"/>
      <c r="BQ464" s="577"/>
      <c r="BR464" s="577"/>
      <c r="BS464" s="577"/>
      <c r="BT464" s="577"/>
      <c r="BU464" s="577"/>
      <c r="BV464" s="577"/>
      <c r="BW464" s="577"/>
      <c r="BX464" s="577"/>
      <c r="BY464" s="577"/>
      <c r="BZ464" s="577"/>
      <c r="CA464" s="577"/>
      <c r="CB464" s="577"/>
      <c r="CC464" s="577"/>
      <c r="CD464" s="577"/>
      <c r="CE464" s="577"/>
      <c r="CF464" s="577"/>
      <c r="CG464" s="577"/>
      <c r="CH464" s="577"/>
      <c r="CI464" s="577"/>
      <c r="CJ464" s="577"/>
      <c r="CK464" s="577"/>
      <c r="CL464" s="577"/>
      <c r="CM464" s="577"/>
      <c r="CN464" s="577"/>
      <c r="CO464" s="578"/>
      <c r="CP464" s="578"/>
      <c r="CQ464" s="578"/>
      <c r="CR464" s="578"/>
      <c r="CS464" s="578"/>
      <c r="CT464" s="578"/>
      <c r="CU464" s="578"/>
      <c r="CV464" s="578"/>
      <c r="CW464" s="578"/>
      <c r="CX464" s="578"/>
      <c r="CY464" s="578"/>
      <c r="CZ464" s="578"/>
      <c r="DA464" s="578"/>
      <c r="DB464" s="578"/>
      <c r="DC464" s="578"/>
    </row>
    <row r="465" ht="23.25" customHeight="1">
      <c r="A465" s="447"/>
      <c r="B465" s="577"/>
      <c r="C465" s="578"/>
      <c r="D465" s="555"/>
      <c r="E465" s="555"/>
      <c r="F465" s="578"/>
      <c r="G465" s="578"/>
      <c r="H465" s="578"/>
      <c r="I465" s="578"/>
      <c r="J465" s="578"/>
      <c r="K465" s="578"/>
      <c r="L465" s="578"/>
      <c r="M465" s="578"/>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7"/>
      <c r="BN465" s="577"/>
      <c r="BO465" s="577"/>
      <c r="BP465" s="577"/>
      <c r="BQ465" s="577"/>
      <c r="BR465" s="577"/>
      <c r="BS465" s="577"/>
      <c r="BT465" s="577"/>
      <c r="BU465" s="577"/>
      <c r="BV465" s="577"/>
      <c r="BW465" s="577"/>
      <c r="BX465" s="577"/>
      <c r="BY465" s="577"/>
      <c r="BZ465" s="577"/>
      <c r="CA465" s="577"/>
      <c r="CB465" s="577"/>
      <c r="CC465" s="577"/>
      <c r="CD465" s="577"/>
      <c r="CE465" s="577"/>
      <c r="CF465" s="577"/>
      <c r="CG465" s="577"/>
      <c r="CH465" s="577"/>
      <c r="CI465" s="577"/>
      <c r="CJ465" s="577"/>
      <c r="CK465" s="577"/>
      <c r="CL465" s="577"/>
      <c r="CM465" s="577"/>
      <c r="CN465" s="577"/>
      <c r="CO465" s="578"/>
      <c r="CP465" s="578"/>
      <c r="CQ465" s="578"/>
      <c r="CR465" s="578"/>
      <c r="CS465" s="578"/>
      <c r="CT465" s="578"/>
      <c r="CU465" s="578"/>
      <c r="CV465" s="578"/>
      <c r="CW465" s="578"/>
      <c r="CX465" s="578"/>
      <c r="CY465" s="578"/>
      <c r="CZ465" s="578"/>
      <c r="DA465" s="578"/>
      <c r="DB465" s="578"/>
      <c r="DC465" s="578"/>
    </row>
    <row r="466" ht="23.25" customHeight="1">
      <c r="A466" s="447"/>
      <c r="B466" s="577"/>
      <c r="C466" s="578"/>
      <c r="D466" s="555"/>
      <c r="E466" s="555"/>
      <c r="F466" s="578"/>
      <c r="G466" s="578"/>
      <c r="H466" s="578"/>
      <c r="I466" s="578"/>
      <c r="J466" s="578"/>
      <c r="K466" s="578"/>
      <c r="L466" s="578"/>
      <c r="M466" s="578"/>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7"/>
      <c r="BN466" s="577"/>
      <c r="BO466" s="577"/>
      <c r="BP466" s="577"/>
      <c r="BQ466" s="577"/>
      <c r="BR466" s="577"/>
      <c r="BS466" s="577"/>
      <c r="BT466" s="577"/>
      <c r="BU466" s="577"/>
      <c r="BV466" s="577"/>
      <c r="BW466" s="577"/>
      <c r="BX466" s="577"/>
      <c r="BY466" s="577"/>
      <c r="BZ466" s="577"/>
      <c r="CA466" s="577"/>
      <c r="CB466" s="577"/>
      <c r="CC466" s="577"/>
      <c r="CD466" s="577"/>
      <c r="CE466" s="577"/>
      <c r="CF466" s="577"/>
      <c r="CG466" s="577"/>
      <c r="CH466" s="577"/>
      <c r="CI466" s="577"/>
      <c r="CJ466" s="577"/>
      <c r="CK466" s="577"/>
      <c r="CL466" s="577"/>
      <c r="CM466" s="577"/>
      <c r="CN466" s="577"/>
      <c r="CO466" s="578"/>
      <c r="CP466" s="578"/>
      <c r="CQ466" s="578"/>
      <c r="CR466" s="578"/>
      <c r="CS466" s="578"/>
      <c r="CT466" s="578"/>
      <c r="CU466" s="578"/>
      <c r="CV466" s="578"/>
      <c r="CW466" s="578"/>
      <c r="CX466" s="578"/>
      <c r="CY466" s="578"/>
      <c r="CZ466" s="578"/>
      <c r="DA466" s="578"/>
      <c r="DB466" s="578"/>
      <c r="DC466" s="578"/>
    </row>
    <row r="467" ht="23.25" customHeight="1">
      <c r="A467" s="447"/>
      <c r="B467" s="577"/>
      <c r="C467" s="578"/>
      <c r="D467" s="555"/>
      <c r="E467" s="555"/>
      <c r="F467" s="578"/>
      <c r="G467" s="578"/>
      <c r="H467" s="578"/>
      <c r="I467" s="578"/>
      <c r="J467" s="578"/>
      <c r="K467" s="578"/>
      <c r="L467" s="578"/>
      <c r="M467" s="578"/>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7"/>
      <c r="BN467" s="577"/>
      <c r="BO467" s="577"/>
      <c r="BP467" s="577"/>
      <c r="BQ467" s="577"/>
      <c r="BR467" s="577"/>
      <c r="BS467" s="577"/>
      <c r="BT467" s="577"/>
      <c r="BU467" s="577"/>
      <c r="BV467" s="577"/>
      <c r="BW467" s="577"/>
      <c r="BX467" s="577"/>
      <c r="BY467" s="577"/>
      <c r="BZ467" s="577"/>
      <c r="CA467" s="577"/>
      <c r="CB467" s="577"/>
      <c r="CC467" s="577"/>
      <c r="CD467" s="577"/>
      <c r="CE467" s="577"/>
      <c r="CF467" s="577"/>
      <c r="CG467" s="577"/>
      <c r="CH467" s="577"/>
      <c r="CI467" s="577"/>
      <c r="CJ467" s="577"/>
      <c r="CK467" s="577"/>
      <c r="CL467" s="577"/>
      <c r="CM467" s="577"/>
      <c r="CN467" s="577"/>
      <c r="CO467" s="578"/>
      <c r="CP467" s="578"/>
      <c r="CQ467" s="578"/>
      <c r="CR467" s="578"/>
      <c r="CS467" s="578"/>
      <c r="CT467" s="578"/>
      <c r="CU467" s="578"/>
      <c r="CV467" s="578"/>
      <c r="CW467" s="578"/>
      <c r="CX467" s="578"/>
      <c r="CY467" s="578"/>
      <c r="CZ467" s="578"/>
      <c r="DA467" s="578"/>
      <c r="DB467" s="578"/>
      <c r="DC467" s="578"/>
    </row>
    <row r="468" ht="23.25" customHeight="1">
      <c r="A468" s="447"/>
      <c r="B468" s="577"/>
      <c r="C468" s="578"/>
      <c r="D468" s="555"/>
      <c r="E468" s="555"/>
      <c r="F468" s="578"/>
      <c r="G468" s="578"/>
      <c r="H468" s="578"/>
      <c r="I468" s="578"/>
      <c r="J468" s="578"/>
      <c r="K468" s="578"/>
      <c r="L468" s="578"/>
      <c r="M468" s="578"/>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7"/>
      <c r="BN468" s="577"/>
      <c r="BO468" s="577"/>
      <c r="BP468" s="577"/>
      <c r="BQ468" s="577"/>
      <c r="BR468" s="577"/>
      <c r="BS468" s="577"/>
      <c r="BT468" s="577"/>
      <c r="BU468" s="577"/>
      <c r="BV468" s="577"/>
      <c r="BW468" s="577"/>
      <c r="BX468" s="577"/>
      <c r="BY468" s="577"/>
      <c r="BZ468" s="577"/>
      <c r="CA468" s="577"/>
      <c r="CB468" s="577"/>
      <c r="CC468" s="577"/>
      <c r="CD468" s="577"/>
      <c r="CE468" s="577"/>
      <c r="CF468" s="577"/>
      <c r="CG468" s="577"/>
      <c r="CH468" s="577"/>
      <c r="CI468" s="577"/>
      <c r="CJ468" s="577"/>
      <c r="CK468" s="577"/>
      <c r="CL468" s="577"/>
      <c r="CM468" s="577"/>
      <c r="CN468" s="577"/>
      <c r="CO468" s="578"/>
      <c r="CP468" s="578"/>
      <c r="CQ468" s="578"/>
      <c r="CR468" s="578"/>
      <c r="CS468" s="578"/>
      <c r="CT468" s="578"/>
      <c r="CU468" s="578"/>
      <c r="CV468" s="578"/>
      <c r="CW468" s="578"/>
      <c r="CX468" s="578"/>
      <c r="CY468" s="578"/>
      <c r="CZ468" s="578"/>
      <c r="DA468" s="578"/>
      <c r="DB468" s="578"/>
      <c r="DC468" s="578"/>
    </row>
    <row r="469" ht="23.25" customHeight="1">
      <c r="A469" s="447"/>
      <c r="B469" s="577"/>
      <c r="C469" s="578"/>
      <c r="D469" s="555"/>
      <c r="E469" s="555"/>
      <c r="F469" s="578"/>
      <c r="G469" s="578"/>
      <c r="H469" s="578"/>
      <c r="I469" s="578"/>
      <c r="J469" s="578"/>
      <c r="K469" s="578"/>
      <c r="L469" s="578"/>
      <c r="M469" s="578"/>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7"/>
      <c r="BN469" s="577"/>
      <c r="BO469" s="577"/>
      <c r="BP469" s="577"/>
      <c r="BQ469" s="577"/>
      <c r="BR469" s="577"/>
      <c r="BS469" s="577"/>
      <c r="BT469" s="577"/>
      <c r="BU469" s="577"/>
      <c r="BV469" s="577"/>
      <c r="BW469" s="577"/>
      <c r="BX469" s="577"/>
      <c r="BY469" s="577"/>
      <c r="BZ469" s="577"/>
      <c r="CA469" s="577"/>
      <c r="CB469" s="577"/>
      <c r="CC469" s="577"/>
      <c r="CD469" s="577"/>
      <c r="CE469" s="577"/>
      <c r="CF469" s="577"/>
      <c r="CG469" s="577"/>
      <c r="CH469" s="577"/>
      <c r="CI469" s="577"/>
      <c r="CJ469" s="577"/>
      <c r="CK469" s="577"/>
      <c r="CL469" s="577"/>
      <c r="CM469" s="577"/>
      <c r="CN469" s="577"/>
      <c r="CO469" s="578"/>
      <c r="CP469" s="578"/>
      <c r="CQ469" s="578"/>
      <c r="CR469" s="578"/>
      <c r="CS469" s="578"/>
      <c r="CT469" s="578"/>
      <c r="CU469" s="578"/>
      <c r="CV469" s="578"/>
      <c r="CW469" s="578"/>
      <c r="CX469" s="578"/>
      <c r="CY469" s="578"/>
      <c r="CZ469" s="578"/>
      <c r="DA469" s="578"/>
      <c r="DB469" s="578"/>
      <c r="DC469" s="578"/>
    </row>
    <row r="470" ht="23.25" customHeight="1">
      <c r="A470" s="447"/>
      <c r="B470" s="577"/>
      <c r="C470" s="578"/>
      <c r="D470" s="555"/>
      <c r="E470" s="555"/>
      <c r="F470" s="578"/>
      <c r="G470" s="578"/>
      <c r="H470" s="578"/>
      <c r="I470" s="578"/>
      <c r="J470" s="578"/>
      <c r="K470" s="578"/>
      <c r="L470" s="578"/>
      <c r="M470" s="578"/>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7"/>
      <c r="BN470" s="577"/>
      <c r="BO470" s="577"/>
      <c r="BP470" s="577"/>
      <c r="BQ470" s="577"/>
      <c r="BR470" s="577"/>
      <c r="BS470" s="577"/>
      <c r="BT470" s="577"/>
      <c r="BU470" s="577"/>
      <c r="BV470" s="577"/>
      <c r="BW470" s="577"/>
      <c r="BX470" s="577"/>
      <c r="BY470" s="577"/>
      <c r="BZ470" s="577"/>
      <c r="CA470" s="577"/>
      <c r="CB470" s="577"/>
      <c r="CC470" s="577"/>
      <c r="CD470" s="577"/>
      <c r="CE470" s="577"/>
      <c r="CF470" s="577"/>
      <c r="CG470" s="577"/>
      <c r="CH470" s="577"/>
      <c r="CI470" s="577"/>
      <c r="CJ470" s="577"/>
      <c r="CK470" s="577"/>
      <c r="CL470" s="577"/>
      <c r="CM470" s="577"/>
      <c r="CN470" s="577"/>
      <c r="CO470" s="578"/>
      <c r="CP470" s="578"/>
      <c r="CQ470" s="578"/>
      <c r="CR470" s="578"/>
      <c r="CS470" s="578"/>
      <c r="CT470" s="578"/>
      <c r="CU470" s="578"/>
      <c r="CV470" s="578"/>
      <c r="CW470" s="578"/>
      <c r="CX470" s="578"/>
      <c r="CY470" s="578"/>
      <c r="CZ470" s="578"/>
      <c r="DA470" s="578"/>
      <c r="DB470" s="578"/>
      <c r="DC470" s="578"/>
    </row>
    <row r="471" ht="23.25" customHeight="1">
      <c r="A471" s="447"/>
      <c r="B471" s="577"/>
      <c r="C471" s="578"/>
      <c r="D471" s="555"/>
      <c r="E471" s="555"/>
      <c r="F471" s="578"/>
      <c r="G471" s="578"/>
      <c r="H471" s="578"/>
      <c r="I471" s="578"/>
      <c r="J471" s="578"/>
      <c r="K471" s="578"/>
      <c r="L471" s="578"/>
      <c r="M471" s="578"/>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7"/>
      <c r="BN471" s="577"/>
      <c r="BO471" s="577"/>
      <c r="BP471" s="577"/>
      <c r="BQ471" s="577"/>
      <c r="BR471" s="577"/>
      <c r="BS471" s="577"/>
      <c r="BT471" s="577"/>
      <c r="BU471" s="577"/>
      <c r="BV471" s="577"/>
      <c r="BW471" s="577"/>
      <c r="BX471" s="577"/>
      <c r="BY471" s="577"/>
      <c r="BZ471" s="577"/>
      <c r="CA471" s="577"/>
      <c r="CB471" s="577"/>
      <c r="CC471" s="577"/>
      <c r="CD471" s="577"/>
      <c r="CE471" s="577"/>
      <c r="CF471" s="577"/>
      <c r="CG471" s="577"/>
      <c r="CH471" s="577"/>
      <c r="CI471" s="577"/>
      <c r="CJ471" s="577"/>
      <c r="CK471" s="577"/>
      <c r="CL471" s="577"/>
      <c r="CM471" s="577"/>
      <c r="CN471" s="577"/>
      <c r="CO471" s="578"/>
      <c r="CP471" s="578"/>
      <c r="CQ471" s="578"/>
      <c r="CR471" s="578"/>
      <c r="CS471" s="578"/>
      <c r="CT471" s="578"/>
      <c r="CU471" s="578"/>
      <c r="CV471" s="578"/>
      <c r="CW471" s="578"/>
      <c r="CX471" s="578"/>
      <c r="CY471" s="578"/>
      <c r="CZ471" s="578"/>
      <c r="DA471" s="578"/>
      <c r="DB471" s="578"/>
      <c r="DC471" s="578"/>
    </row>
    <row r="472" ht="23.25" customHeight="1">
      <c r="A472" s="447"/>
      <c r="B472" s="577"/>
      <c r="C472" s="578"/>
      <c r="D472" s="555"/>
      <c r="E472" s="555"/>
      <c r="F472" s="578"/>
      <c r="G472" s="578"/>
      <c r="H472" s="578"/>
      <c r="I472" s="578"/>
      <c r="J472" s="578"/>
      <c r="K472" s="578"/>
      <c r="L472" s="578"/>
      <c r="M472" s="578"/>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7"/>
      <c r="BN472" s="577"/>
      <c r="BO472" s="577"/>
      <c r="BP472" s="577"/>
      <c r="BQ472" s="577"/>
      <c r="BR472" s="577"/>
      <c r="BS472" s="577"/>
      <c r="BT472" s="577"/>
      <c r="BU472" s="577"/>
      <c r="BV472" s="577"/>
      <c r="BW472" s="577"/>
      <c r="BX472" s="577"/>
      <c r="BY472" s="577"/>
      <c r="BZ472" s="577"/>
      <c r="CA472" s="577"/>
      <c r="CB472" s="577"/>
      <c r="CC472" s="577"/>
      <c r="CD472" s="577"/>
      <c r="CE472" s="577"/>
      <c r="CF472" s="577"/>
      <c r="CG472" s="577"/>
      <c r="CH472" s="577"/>
      <c r="CI472" s="577"/>
      <c r="CJ472" s="577"/>
      <c r="CK472" s="577"/>
      <c r="CL472" s="577"/>
      <c r="CM472" s="577"/>
      <c r="CN472" s="577"/>
      <c r="CO472" s="578"/>
      <c r="CP472" s="578"/>
      <c r="CQ472" s="578"/>
      <c r="CR472" s="578"/>
      <c r="CS472" s="578"/>
      <c r="CT472" s="578"/>
      <c r="CU472" s="578"/>
      <c r="CV472" s="578"/>
      <c r="CW472" s="578"/>
      <c r="CX472" s="578"/>
      <c r="CY472" s="578"/>
      <c r="CZ472" s="578"/>
      <c r="DA472" s="578"/>
      <c r="DB472" s="578"/>
      <c r="DC472" s="578"/>
    </row>
    <row r="473" ht="23.25" customHeight="1">
      <c r="A473" s="447"/>
      <c r="B473" s="577"/>
      <c r="C473" s="578"/>
      <c r="D473" s="555"/>
      <c r="E473" s="555"/>
      <c r="F473" s="578"/>
      <c r="G473" s="578"/>
      <c r="H473" s="578"/>
      <c r="I473" s="578"/>
      <c r="J473" s="578"/>
      <c r="K473" s="578"/>
      <c r="L473" s="578"/>
      <c r="M473" s="578"/>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7"/>
      <c r="BN473" s="577"/>
      <c r="BO473" s="577"/>
      <c r="BP473" s="577"/>
      <c r="BQ473" s="577"/>
      <c r="BR473" s="577"/>
      <c r="BS473" s="577"/>
      <c r="BT473" s="577"/>
      <c r="BU473" s="577"/>
      <c r="BV473" s="577"/>
      <c r="BW473" s="577"/>
      <c r="BX473" s="577"/>
      <c r="BY473" s="577"/>
      <c r="BZ473" s="577"/>
      <c r="CA473" s="577"/>
      <c r="CB473" s="577"/>
      <c r="CC473" s="577"/>
      <c r="CD473" s="577"/>
      <c r="CE473" s="577"/>
      <c r="CF473" s="577"/>
      <c r="CG473" s="577"/>
      <c r="CH473" s="577"/>
      <c r="CI473" s="577"/>
      <c r="CJ473" s="577"/>
      <c r="CK473" s="577"/>
      <c r="CL473" s="577"/>
      <c r="CM473" s="577"/>
      <c r="CN473" s="577"/>
      <c r="CO473" s="578"/>
      <c r="CP473" s="578"/>
      <c r="CQ473" s="578"/>
      <c r="CR473" s="578"/>
      <c r="CS473" s="578"/>
      <c r="CT473" s="578"/>
      <c r="CU473" s="578"/>
      <c r="CV473" s="578"/>
      <c r="CW473" s="578"/>
      <c r="CX473" s="578"/>
      <c r="CY473" s="578"/>
      <c r="CZ473" s="578"/>
      <c r="DA473" s="578"/>
      <c r="DB473" s="578"/>
      <c r="DC473" s="578"/>
    </row>
    <row r="474" ht="23.25" customHeight="1">
      <c r="A474" s="447"/>
      <c r="B474" s="577"/>
      <c r="C474" s="578"/>
      <c r="D474" s="555"/>
      <c r="E474" s="555"/>
      <c r="F474" s="578"/>
      <c r="G474" s="578"/>
      <c r="H474" s="578"/>
      <c r="I474" s="578"/>
      <c r="J474" s="578"/>
      <c r="K474" s="578"/>
      <c r="L474" s="578"/>
      <c r="M474" s="578"/>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7"/>
      <c r="BN474" s="577"/>
      <c r="BO474" s="577"/>
      <c r="BP474" s="577"/>
      <c r="BQ474" s="577"/>
      <c r="BR474" s="577"/>
      <c r="BS474" s="577"/>
      <c r="BT474" s="577"/>
      <c r="BU474" s="577"/>
      <c r="BV474" s="577"/>
      <c r="BW474" s="577"/>
      <c r="BX474" s="577"/>
      <c r="BY474" s="577"/>
      <c r="BZ474" s="577"/>
      <c r="CA474" s="577"/>
      <c r="CB474" s="577"/>
      <c r="CC474" s="577"/>
      <c r="CD474" s="577"/>
      <c r="CE474" s="577"/>
      <c r="CF474" s="577"/>
      <c r="CG474" s="577"/>
      <c r="CH474" s="577"/>
      <c r="CI474" s="577"/>
      <c r="CJ474" s="577"/>
      <c r="CK474" s="577"/>
      <c r="CL474" s="577"/>
      <c r="CM474" s="577"/>
      <c r="CN474" s="577"/>
      <c r="CO474" s="578"/>
      <c r="CP474" s="578"/>
      <c r="CQ474" s="578"/>
      <c r="CR474" s="578"/>
      <c r="CS474" s="578"/>
      <c r="CT474" s="578"/>
      <c r="CU474" s="578"/>
      <c r="CV474" s="578"/>
      <c r="CW474" s="578"/>
      <c r="CX474" s="578"/>
      <c r="CY474" s="578"/>
      <c r="CZ474" s="578"/>
      <c r="DA474" s="578"/>
      <c r="DB474" s="578"/>
      <c r="DC474" s="578"/>
    </row>
    <row r="475" ht="23.25" customHeight="1">
      <c r="A475" s="447"/>
      <c r="B475" s="577"/>
      <c r="C475" s="578"/>
      <c r="D475" s="555"/>
      <c r="E475" s="555"/>
      <c r="F475" s="578"/>
      <c r="G475" s="578"/>
      <c r="H475" s="578"/>
      <c r="I475" s="578"/>
      <c r="J475" s="578"/>
      <c r="K475" s="578"/>
      <c r="L475" s="578"/>
      <c r="M475" s="578"/>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8"/>
      <c r="CP475" s="578"/>
      <c r="CQ475" s="578"/>
      <c r="CR475" s="578"/>
      <c r="CS475" s="578"/>
      <c r="CT475" s="578"/>
      <c r="CU475" s="578"/>
      <c r="CV475" s="578"/>
      <c r="CW475" s="578"/>
      <c r="CX475" s="578"/>
      <c r="CY475" s="578"/>
      <c r="CZ475" s="578"/>
      <c r="DA475" s="578"/>
      <c r="DB475" s="578"/>
      <c r="DC475" s="578"/>
    </row>
    <row r="476" ht="23.25" customHeight="1">
      <c r="A476" s="447"/>
      <c r="B476" s="577"/>
      <c r="C476" s="578"/>
      <c r="D476" s="555"/>
      <c r="E476" s="555"/>
      <c r="F476" s="578"/>
      <c r="G476" s="578"/>
      <c r="H476" s="578"/>
      <c r="I476" s="578"/>
      <c r="J476" s="578"/>
      <c r="K476" s="578"/>
      <c r="L476" s="578"/>
      <c r="M476" s="578"/>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7"/>
      <c r="BN476" s="577"/>
      <c r="BO476" s="577"/>
      <c r="BP476" s="577"/>
      <c r="BQ476" s="577"/>
      <c r="BR476" s="577"/>
      <c r="BS476" s="577"/>
      <c r="BT476" s="577"/>
      <c r="BU476" s="577"/>
      <c r="BV476" s="577"/>
      <c r="BW476" s="577"/>
      <c r="BX476" s="577"/>
      <c r="BY476" s="577"/>
      <c r="BZ476" s="577"/>
      <c r="CA476" s="577"/>
      <c r="CB476" s="577"/>
      <c r="CC476" s="577"/>
      <c r="CD476" s="577"/>
      <c r="CE476" s="577"/>
      <c r="CF476" s="577"/>
      <c r="CG476" s="577"/>
      <c r="CH476" s="577"/>
      <c r="CI476" s="577"/>
      <c r="CJ476" s="577"/>
      <c r="CK476" s="577"/>
      <c r="CL476" s="577"/>
      <c r="CM476" s="577"/>
      <c r="CN476" s="577"/>
      <c r="CO476" s="578"/>
      <c r="CP476" s="578"/>
      <c r="CQ476" s="578"/>
      <c r="CR476" s="578"/>
      <c r="CS476" s="578"/>
      <c r="CT476" s="578"/>
      <c r="CU476" s="578"/>
      <c r="CV476" s="578"/>
      <c r="CW476" s="578"/>
      <c r="CX476" s="578"/>
      <c r="CY476" s="578"/>
      <c r="CZ476" s="578"/>
      <c r="DA476" s="578"/>
      <c r="DB476" s="578"/>
      <c r="DC476" s="578"/>
    </row>
    <row r="477" ht="23.25" customHeight="1">
      <c r="A477" s="447"/>
      <c r="B477" s="577"/>
      <c r="C477" s="578"/>
      <c r="D477" s="555"/>
      <c r="E477" s="555"/>
      <c r="F477" s="578"/>
      <c r="G477" s="578"/>
      <c r="H477" s="578"/>
      <c r="I477" s="578"/>
      <c r="J477" s="578"/>
      <c r="K477" s="578"/>
      <c r="L477" s="578"/>
      <c r="M477" s="578"/>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7"/>
      <c r="BN477" s="577"/>
      <c r="BO477" s="577"/>
      <c r="BP477" s="577"/>
      <c r="BQ477" s="577"/>
      <c r="BR477" s="577"/>
      <c r="BS477" s="577"/>
      <c r="BT477" s="577"/>
      <c r="BU477" s="577"/>
      <c r="BV477" s="577"/>
      <c r="BW477" s="577"/>
      <c r="BX477" s="577"/>
      <c r="BY477" s="577"/>
      <c r="BZ477" s="577"/>
      <c r="CA477" s="577"/>
      <c r="CB477" s="577"/>
      <c r="CC477" s="577"/>
      <c r="CD477" s="577"/>
      <c r="CE477" s="577"/>
      <c r="CF477" s="577"/>
      <c r="CG477" s="577"/>
      <c r="CH477" s="577"/>
      <c r="CI477" s="577"/>
      <c r="CJ477" s="577"/>
      <c r="CK477" s="577"/>
      <c r="CL477" s="577"/>
      <c r="CM477" s="577"/>
      <c r="CN477" s="577"/>
      <c r="CO477" s="578"/>
      <c r="CP477" s="578"/>
      <c r="CQ477" s="578"/>
      <c r="CR477" s="578"/>
      <c r="CS477" s="578"/>
      <c r="CT477" s="578"/>
      <c r="CU477" s="578"/>
      <c r="CV477" s="578"/>
      <c r="CW477" s="578"/>
      <c r="CX477" s="578"/>
      <c r="CY477" s="578"/>
      <c r="CZ477" s="578"/>
      <c r="DA477" s="578"/>
      <c r="DB477" s="578"/>
      <c r="DC477" s="578"/>
    </row>
    <row r="478" ht="23.25" customHeight="1">
      <c r="A478" s="447"/>
      <c r="B478" s="577"/>
      <c r="C478" s="578"/>
      <c r="D478" s="555"/>
      <c r="E478" s="555"/>
      <c r="F478" s="578"/>
      <c r="G478" s="578"/>
      <c r="H478" s="578"/>
      <c r="I478" s="578"/>
      <c r="J478" s="578"/>
      <c r="K478" s="578"/>
      <c r="L478" s="578"/>
      <c r="M478" s="578"/>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7"/>
      <c r="BN478" s="577"/>
      <c r="BO478" s="577"/>
      <c r="BP478" s="577"/>
      <c r="BQ478" s="577"/>
      <c r="BR478" s="577"/>
      <c r="BS478" s="577"/>
      <c r="BT478" s="577"/>
      <c r="BU478" s="577"/>
      <c r="BV478" s="577"/>
      <c r="BW478" s="577"/>
      <c r="BX478" s="577"/>
      <c r="BY478" s="577"/>
      <c r="BZ478" s="577"/>
      <c r="CA478" s="577"/>
      <c r="CB478" s="577"/>
      <c r="CC478" s="577"/>
      <c r="CD478" s="577"/>
      <c r="CE478" s="577"/>
      <c r="CF478" s="577"/>
      <c r="CG478" s="577"/>
      <c r="CH478" s="577"/>
      <c r="CI478" s="577"/>
      <c r="CJ478" s="577"/>
      <c r="CK478" s="577"/>
      <c r="CL478" s="577"/>
      <c r="CM478" s="577"/>
      <c r="CN478" s="577"/>
      <c r="CO478" s="578"/>
      <c r="CP478" s="578"/>
      <c r="CQ478" s="578"/>
      <c r="CR478" s="578"/>
      <c r="CS478" s="578"/>
      <c r="CT478" s="578"/>
      <c r="CU478" s="578"/>
      <c r="CV478" s="578"/>
      <c r="CW478" s="578"/>
      <c r="CX478" s="578"/>
      <c r="CY478" s="578"/>
      <c r="CZ478" s="578"/>
      <c r="DA478" s="578"/>
      <c r="DB478" s="578"/>
      <c r="DC478" s="578"/>
    </row>
    <row r="479" ht="23.25" customHeight="1">
      <c r="A479" s="447"/>
      <c r="B479" s="577"/>
      <c r="C479" s="578"/>
      <c r="D479" s="555"/>
      <c r="E479" s="555"/>
      <c r="F479" s="578"/>
      <c r="G479" s="578"/>
      <c r="H479" s="578"/>
      <c r="I479" s="578"/>
      <c r="J479" s="578"/>
      <c r="K479" s="578"/>
      <c r="L479" s="578"/>
      <c r="M479" s="578"/>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7"/>
      <c r="BN479" s="577"/>
      <c r="BO479" s="577"/>
      <c r="BP479" s="577"/>
      <c r="BQ479" s="577"/>
      <c r="BR479" s="577"/>
      <c r="BS479" s="577"/>
      <c r="BT479" s="577"/>
      <c r="BU479" s="577"/>
      <c r="BV479" s="577"/>
      <c r="BW479" s="577"/>
      <c r="BX479" s="577"/>
      <c r="BY479" s="577"/>
      <c r="BZ479" s="577"/>
      <c r="CA479" s="577"/>
      <c r="CB479" s="577"/>
      <c r="CC479" s="577"/>
      <c r="CD479" s="577"/>
      <c r="CE479" s="577"/>
      <c r="CF479" s="577"/>
      <c r="CG479" s="577"/>
      <c r="CH479" s="577"/>
      <c r="CI479" s="577"/>
      <c r="CJ479" s="577"/>
      <c r="CK479" s="577"/>
      <c r="CL479" s="577"/>
      <c r="CM479" s="577"/>
      <c r="CN479" s="577"/>
      <c r="CO479" s="578"/>
      <c r="CP479" s="578"/>
      <c r="CQ479" s="578"/>
      <c r="CR479" s="578"/>
      <c r="CS479" s="578"/>
      <c r="CT479" s="578"/>
      <c r="CU479" s="578"/>
      <c r="CV479" s="578"/>
      <c r="CW479" s="578"/>
      <c r="CX479" s="578"/>
      <c r="CY479" s="578"/>
      <c r="CZ479" s="578"/>
      <c r="DA479" s="578"/>
      <c r="DB479" s="578"/>
      <c r="DC479" s="578"/>
    </row>
    <row r="480" ht="23.25" customHeight="1">
      <c r="A480" s="447"/>
      <c r="B480" s="577"/>
      <c r="C480" s="578"/>
      <c r="D480" s="555"/>
      <c r="E480" s="555"/>
      <c r="F480" s="578"/>
      <c r="G480" s="578"/>
      <c r="H480" s="578"/>
      <c r="I480" s="578"/>
      <c r="J480" s="578"/>
      <c r="K480" s="578"/>
      <c r="L480" s="578"/>
      <c r="M480" s="578"/>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7"/>
      <c r="BN480" s="577"/>
      <c r="BO480" s="577"/>
      <c r="BP480" s="577"/>
      <c r="BQ480" s="577"/>
      <c r="BR480" s="577"/>
      <c r="BS480" s="577"/>
      <c r="BT480" s="577"/>
      <c r="BU480" s="577"/>
      <c r="BV480" s="577"/>
      <c r="BW480" s="577"/>
      <c r="BX480" s="577"/>
      <c r="BY480" s="577"/>
      <c r="BZ480" s="577"/>
      <c r="CA480" s="577"/>
      <c r="CB480" s="577"/>
      <c r="CC480" s="577"/>
      <c r="CD480" s="577"/>
      <c r="CE480" s="577"/>
      <c r="CF480" s="577"/>
      <c r="CG480" s="577"/>
      <c r="CH480" s="577"/>
      <c r="CI480" s="577"/>
      <c r="CJ480" s="577"/>
      <c r="CK480" s="577"/>
      <c r="CL480" s="577"/>
      <c r="CM480" s="577"/>
      <c r="CN480" s="577"/>
      <c r="CO480" s="578"/>
      <c r="CP480" s="578"/>
      <c r="CQ480" s="578"/>
      <c r="CR480" s="578"/>
      <c r="CS480" s="578"/>
      <c r="CT480" s="578"/>
      <c r="CU480" s="578"/>
      <c r="CV480" s="578"/>
      <c r="CW480" s="578"/>
      <c r="CX480" s="578"/>
      <c r="CY480" s="578"/>
      <c r="CZ480" s="578"/>
      <c r="DA480" s="578"/>
      <c r="DB480" s="578"/>
      <c r="DC480" s="578"/>
    </row>
    <row r="481" ht="23.25" customHeight="1">
      <c r="A481" s="447"/>
      <c r="B481" s="577"/>
      <c r="C481" s="578"/>
      <c r="D481" s="555"/>
      <c r="E481" s="555"/>
      <c r="F481" s="578"/>
      <c r="G481" s="578"/>
      <c r="H481" s="578"/>
      <c r="I481" s="578"/>
      <c r="J481" s="578"/>
      <c r="K481" s="578"/>
      <c r="L481" s="578"/>
      <c r="M481" s="578"/>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7"/>
      <c r="BN481" s="577"/>
      <c r="BO481" s="577"/>
      <c r="BP481" s="577"/>
      <c r="BQ481" s="577"/>
      <c r="BR481" s="577"/>
      <c r="BS481" s="577"/>
      <c r="BT481" s="577"/>
      <c r="BU481" s="577"/>
      <c r="BV481" s="577"/>
      <c r="BW481" s="577"/>
      <c r="BX481" s="577"/>
      <c r="BY481" s="577"/>
      <c r="BZ481" s="577"/>
      <c r="CA481" s="577"/>
      <c r="CB481" s="577"/>
      <c r="CC481" s="577"/>
      <c r="CD481" s="577"/>
      <c r="CE481" s="577"/>
      <c r="CF481" s="577"/>
      <c r="CG481" s="577"/>
      <c r="CH481" s="577"/>
      <c r="CI481" s="577"/>
      <c r="CJ481" s="577"/>
      <c r="CK481" s="577"/>
      <c r="CL481" s="577"/>
      <c r="CM481" s="577"/>
      <c r="CN481" s="577"/>
      <c r="CO481" s="578"/>
      <c r="CP481" s="578"/>
      <c r="CQ481" s="578"/>
      <c r="CR481" s="578"/>
      <c r="CS481" s="578"/>
      <c r="CT481" s="578"/>
      <c r="CU481" s="578"/>
      <c r="CV481" s="578"/>
      <c r="CW481" s="578"/>
      <c r="CX481" s="578"/>
      <c r="CY481" s="578"/>
      <c r="CZ481" s="578"/>
      <c r="DA481" s="578"/>
      <c r="DB481" s="578"/>
      <c r="DC481" s="578"/>
    </row>
    <row r="482" ht="23.25" customHeight="1">
      <c r="A482" s="447"/>
      <c r="B482" s="577"/>
      <c r="C482" s="578"/>
      <c r="D482" s="555"/>
      <c r="E482" s="555"/>
      <c r="F482" s="578"/>
      <c r="G482" s="578"/>
      <c r="H482" s="578"/>
      <c r="I482" s="578"/>
      <c r="J482" s="578"/>
      <c r="K482" s="578"/>
      <c r="L482" s="578"/>
      <c r="M482" s="578"/>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7"/>
      <c r="BN482" s="577"/>
      <c r="BO482" s="577"/>
      <c r="BP482" s="577"/>
      <c r="BQ482" s="577"/>
      <c r="BR482" s="577"/>
      <c r="BS482" s="577"/>
      <c r="BT482" s="577"/>
      <c r="BU482" s="577"/>
      <c r="BV482" s="577"/>
      <c r="BW482" s="577"/>
      <c r="BX482" s="577"/>
      <c r="BY482" s="577"/>
      <c r="BZ482" s="577"/>
      <c r="CA482" s="577"/>
      <c r="CB482" s="577"/>
      <c r="CC482" s="577"/>
      <c r="CD482" s="577"/>
      <c r="CE482" s="577"/>
      <c r="CF482" s="577"/>
      <c r="CG482" s="577"/>
      <c r="CH482" s="577"/>
      <c r="CI482" s="577"/>
      <c r="CJ482" s="577"/>
      <c r="CK482" s="577"/>
      <c r="CL482" s="577"/>
      <c r="CM482" s="577"/>
      <c r="CN482" s="577"/>
      <c r="CO482" s="578"/>
      <c r="CP482" s="578"/>
      <c r="CQ482" s="578"/>
      <c r="CR482" s="578"/>
      <c r="CS482" s="578"/>
      <c r="CT482" s="578"/>
      <c r="CU482" s="578"/>
      <c r="CV482" s="578"/>
      <c r="CW482" s="578"/>
      <c r="CX482" s="578"/>
      <c r="CY482" s="578"/>
      <c r="CZ482" s="578"/>
      <c r="DA482" s="578"/>
      <c r="DB482" s="578"/>
      <c r="DC482" s="578"/>
    </row>
    <row r="483" ht="23.25" customHeight="1">
      <c r="A483" s="447"/>
      <c r="B483" s="577"/>
      <c r="C483" s="578"/>
      <c r="D483" s="555"/>
      <c r="E483" s="555"/>
      <c r="F483" s="578"/>
      <c r="G483" s="578"/>
      <c r="H483" s="578"/>
      <c r="I483" s="578"/>
      <c r="J483" s="578"/>
      <c r="K483" s="578"/>
      <c r="L483" s="578"/>
      <c r="M483" s="578"/>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7"/>
      <c r="BN483" s="577"/>
      <c r="BO483" s="577"/>
      <c r="BP483" s="577"/>
      <c r="BQ483" s="577"/>
      <c r="BR483" s="577"/>
      <c r="BS483" s="577"/>
      <c r="BT483" s="577"/>
      <c r="BU483" s="577"/>
      <c r="BV483" s="577"/>
      <c r="BW483" s="577"/>
      <c r="BX483" s="577"/>
      <c r="BY483" s="577"/>
      <c r="BZ483" s="577"/>
      <c r="CA483" s="577"/>
      <c r="CB483" s="577"/>
      <c r="CC483" s="577"/>
      <c r="CD483" s="577"/>
      <c r="CE483" s="577"/>
      <c r="CF483" s="577"/>
      <c r="CG483" s="577"/>
      <c r="CH483" s="577"/>
      <c r="CI483" s="577"/>
      <c r="CJ483" s="577"/>
      <c r="CK483" s="577"/>
      <c r="CL483" s="577"/>
      <c r="CM483" s="577"/>
      <c r="CN483" s="577"/>
      <c r="CO483" s="578"/>
      <c r="CP483" s="578"/>
      <c r="CQ483" s="578"/>
      <c r="CR483" s="578"/>
      <c r="CS483" s="578"/>
      <c r="CT483" s="578"/>
      <c r="CU483" s="578"/>
      <c r="CV483" s="578"/>
      <c r="CW483" s="578"/>
      <c r="CX483" s="578"/>
      <c r="CY483" s="578"/>
      <c r="CZ483" s="578"/>
      <c r="DA483" s="578"/>
      <c r="DB483" s="578"/>
      <c r="DC483" s="578"/>
    </row>
    <row r="484" ht="23.25" customHeight="1">
      <c r="A484" s="447"/>
      <c r="B484" s="577"/>
      <c r="C484" s="578"/>
      <c r="D484" s="555"/>
      <c r="E484" s="555"/>
      <c r="F484" s="578"/>
      <c r="G484" s="578"/>
      <c r="H484" s="578"/>
      <c r="I484" s="578"/>
      <c r="J484" s="578"/>
      <c r="K484" s="578"/>
      <c r="L484" s="578"/>
      <c r="M484" s="578"/>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7"/>
      <c r="CA484" s="577"/>
      <c r="CB484" s="577"/>
      <c r="CC484" s="577"/>
      <c r="CD484" s="577"/>
      <c r="CE484" s="577"/>
      <c r="CF484" s="577"/>
      <c r="CG484" s="577"/>
      <c r="CH484" s="577"/>
      <c r="CI484" s="577"/>
      <c r="CJ484" s="577"/>
      <c r="CK484" s="577"/>
      <c r="CL484" s="577"/>
      <c r="CM484" s="577"/>
      <c r="CN484" s="577"/>
      <c r="CO484" s="578"/>
      <c r="CP484" s="578"/>
      <c r="CQ484" s="578"/>
      <c r="CR484" s="578"/>
      <c r="CS484" s="578"/>
      <c r="CT484" s="578"/>
      <c r="CU484" s="578"/>
      <c r="CV484" s="578"/>
      <c r="CW484" s="578"/>
      <c r="CX484" s="578"/>
      <c r="CY484" s="578"/>
      <c r="CZ484" s="578"/>
      <c r="DA484" s="578"/>
      <c r="DB484" s="578"/>
      <c r="DC484" s="578"/>
    </row>
    <row r="485" ht="23.25" customHeight="1">
      <c r="A485" s="447"/>
      <c r="B485" s="577"/>
      <c r="C485" s="578"/>
      <c r="D485" s="555"/>
      <c r="E485" s="555"/>
      <c r="F485" s="578"/>
      <c r="G485" s="578"/>
      <c r="H485" s="578"/>
      <c r="I485" s="578"/>
      <c r="J485" s="578"/>
      <c r="K485" s="578"/>
      <c r="L485" s="578"/>
      <c r="M485" s="578"/>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7"/>
      <c r="CA485" s="577"/>
      <c r="CB485" s="577"/>
      <c r="CC485" s="577"/>
      <c r="CD485" s="577"/>
      <c r="CE485" s="577"/>
      <c r="CF485" s="577"/>
      <c r="CG485" s="577"/>
      <c r="CH485" s="577"/>
      <c r="CI485" s="577"/>
      <c r="CJ485" s="577"/>
      <c r="CK485" s="577"/>
      <c r="CL485" s="577"/>
      <c r="CM485" s="577"/>
      <c r="CN485" s="577"/>
      <c r="CO485" s="578"/>
      <c r="CP485" s="578"/>
      <c r="CQ485" s="578"/>
      <c r="CR485" s="578"/>
      <c r="CS485" s="578"/>
      <c r="CT485" s="578"/>
      <c r="CU485" s="578"/>
      <c r="CV485" s="578"/>
      <c r="CW485" s="578"/>
      <c r="CX485" s="578"/>
      <c r="CY485" s="578"/>
      <c r="CZ485" s="578"/>
      <c r="DA485" s="578"/>
      <c r="DB485" s="578"/>
      <c r="DC485" s="578"/>
    </row>
    <row r="486" ht="23.25" customHeight="1">
      <c r="A486" s="447"/>
      <c r="B486" s="577"/>
      <c r="C486" s="578"/>
      <c r="D486" s="555"/>
      <c r="E486" s="555"/>
      <c r="F486" s="578"/>
      <c r="G486" s="578"/>
      <c r="H486" s="578"/>
      <c r="I486" s="578"/>
      <c r="J486" s="578"/>
      <c r="K486" s="578"/>
      <c r="L486" s="578"/>
      <c r="M486" s="578"/>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7"/>
      <c r="CA486" s="577"/>
      <c r="CB486" s="577"/>
      <c r="CC486" s="577"/>
      <c r="CD486" s="577"/>
      <c r="CE486" s="577"/>
      <c r="CF486" s="577"/>
      <c r="CG486" s="577"/>
      <c r="CH486" s="577"/>
      <c r="CI486" s="577"/>
      <c r="CJ486" s="577"/>
      <c r="CK486" s="577"/>
      <c r="CL486" s="577"/>
      <c r="CM486" s="577"/>
      <c r="CN486" s="577"/>
      <c r="CO486" s="578"/>
      <c r="CP486" s="578"/>
      <c r="CQ486" s="578"/>
      <c r="CR486" s="578"/>
      <c r="CS486" s="578"/>
      <c r="CT486" s="578"/>
      <c r="CU486" s="578"/>
      <c r="CV486" s="578"/>
      <c r="CW486" s="578"/>
      <c r="CX486" s="578"/>
      <c r="CY486" s="578"/>
      <c r="CZ486" s="578"/>
      <c r="DA486" s="578"/>
      <c r="DB486" s="578"/>
      <c r="DC486" s="578"/>
    </row>
    <row r="487" ht="23.25" customHeight="1">
      <c r="A487" s="447"/>
      <c r="B487" s="577"/>
      <c r="C487" s="578"/>
      <c r="D487" s="555"/>
      <c r="E487" s="555"/>
      <c r="F487" s="578"/>
      <c r="G487" s="578"/>
      <c r="H487" s="578"/>
      <c r="I487" s="578"/>
      <c r="J487" s="578"/>
      <c r="K487" s="578"/>
      <c r="L487" s="578"/>
      <c r="M487" s="578"/>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7"/>
      <c r="BN487" s="577"/>
      <c r="BO487" s="577"/>
      <c r="BP487" s="577"/>
      <c r="BQ487" s="577"/>
      <c r="BR487" s="577"/>
      <c r="BS487" s="577"/>
      <c r="BT487" s="577"/>
      <c r="BU487" s="577"/>
      <c r="BV487" s="577"/>
      <c r="BW487" s="577"/>
      <c r="BX487" s="577"/>
      <c r="BY487" s="577"/>
      <c r="BZ487" s="577"/>
      <c r="CA487" s="577"/>
      <c r="CB487" s="577"/>
      <c r="CC487" s="577"/>
      <c r="CD487" s="577"/>
      <c r="CE487" s="577"/>
      <c r="CF487" s="577"/>
      <c r="CG487" s="577"/>
      <c r="CH487" s="577"/>
      <c r="CI487" s="577"/>
      <c r="CJ487" s="577"/>
      <c r="CK487" s="577"/>
      <c r="CL487" s="577"/>
      <c r="CM487" s="577"/>
      <c r="CN487" s="577"/>
      <c r="CO487" s="578"/>
      <c r="CP487" s="578"/>
      <c r="CQ487" s="578"/>
      <c r="CR487" s="578"/>
      <c r="CS487" s="578"/>
      <c r="CT487" s="578"/>
      <c r="CU487" s="578"/>
      <c r="CV487" s="578"/>
      <c r="CW487" s="578"/>
      <c r="CX487" s="578"/>
      <c r="CY487" s="578"/>
      <c r="CZ487" s="578"/>
      <c r="DA487" s="578"/>
      <c r="DB487" s="578"/>
      <c r="DC487" s="578"/>
    </row>
    <row r="488" ht="23.25" customHeight="1">
      <c r="A488" s="447"/>
      <c r="B488" s="577"/>
      <c r="C488" s="578"/>
      <c r="D488" s="555"/>
      <c r="E488" s="555"/>
      <c r="F488" s="578"/>
      <c r="G488" s="578"/>
      <c r="H488" s="578"/>
      <c r="I488" s="578"/>
      <c r="J488" s="578"/>
      <c r="K488" s="578"/>
      <c r="L488" s="578"/>
      <c r="M488" s="578"/>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7"/>
      <c r="BN488" s="577"/>
      <c r="BO488" s="577"/>
      <c r="BP488" s="577"/>
      <c r="BQ488" s="577"/>
      <c r="BR488" s="577"/>
      <c r="BS488" s="577"/>
      <c r="BT488" s="577"/>
      <c r="BU488" s="577"/>
      <c r="BV488" s="577"/>
      <c r="BW488" s="577"/>
      <c r="BX488" s="577"/>
      <c r="BY488" s="577"/>
      <c r="BZ488" s="577"/>
      <c r="CA488" s="577"/>
      <c r="CB488" s="577"/>
      <c r="CC488" s="577"/>
      <c r="CD488" s="577"/>
      <c r="CE488" s="577"/>
      <c r="CF488" s="577"/>
      <c r="CG488" s="577"/>
      <c r="CH488" s="577"/>
      <c r="CI488" s="577"/>
      <c r="CJ488" s="577"/>
      <c r="CK488" s="577"/>
      <c r="CL488" s="577"/>
      <c r="CM488" s="577"/>
      <c r="CN488" s="577"/>
      <c r="CO488" s="578"/>
      <c r="CP488" s="578"/>
      <c r="CQ488" s="578"/>
      <c r="CR488" s="578"/>
      <c r="CS488" s="578"/>
      <c r="CT488" s="578"/>
      <c r="CU488" s="578"/>
      <c r="CV488" s="578"/>
      <c r="CW488" s="578"/>
      <c r="CX488" s="578"/>
      <c r="CY488" s="578"/>
      <c r="CZ488" s="578"/>
      <c r="DA488" s="578"/>
      <c r="DB488" s="578"/>
      <c r="DC488" s="578"/>
    </row>
    <row r="489" ht="23.25" customHeight="1">
      <c r="A489" s="447"/>
      <c r="B489" s="577"/>
      <c r="C489" s="578"/>
      <c r="D489" s="555"/>
      <c r="E489" s="555"/>
      <c r="F489" s="578"/>
      <c r="G489" s="578"/>
      <c r="H489" s="578"/>
      <c r="I489" s="578"/>
      <c r="J489" s="578"/>
      <c r="K489" s="578"/>
      <c r="L489" s="578"/>
      <c r="M489" s="578"/>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77"/>
      <c r="CG489" s="577"/>
      <c r="CH489" s="577"/>
      <c r="CI489" s="577"/>
      <c r="CJ489" s="577"/>
      <c r="CK489" s="577"/>
      <c r="CL489" s="577"/>
      <c r="CM489" s="577"/>
      <c r="CN489" s="577"/>
      <c r="CO489" s="578"/>
      <c r="CP489" s="578"/>
      <c r="CQ489" s="578"/>
      <c r="CR489" s="578"/>
      <c r="CS489" s="578"/>
      <c r="CT489" s="578"/>
      <c r="CU489" s="578"/>
      <c r="CV489" s="578"/>
      <c r="CW489" s="578"/>
      <c r="CX489" s="578"/>
      <c r="CY489" s="578"/>
      <c r="CZ489" s="578"/>
      <c r="DA489" s="578"/>
      <c r="DB489" s="578"/>
      <c r="DC489" s="578"/>
    </row>
    <row r="490" ht="23.25" customHeight="1">
      <c r="A490" s="447"/>
      <c r="B490" s="577"/>
      <c r="C490" s="578"/>
      <c r="D490" s="555"/>
      <c r="E490" s="555"/>
      <c r="F490" s="578"/>
      <c r="G490" s="578"/>
      <c r="H490" s="578"/>
      <c r="I490" s="578"/>
      <c r="J490" s="578"/>
      <c r="K490" s="578"/>
      <c r="L490" s="578"/>
      <c r="M490" s="578"/>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7"/>
      <c r="CA490" s="577"/>
      <c r="CB490" s="577"/>
      <c r="CC490" s="577"/>
      <c r="CD490" s="577"/>
      <c r="CE490" s="577"/>
      <c r="CF490" s="577"/>
      <c r="CG490" s="577"/>
      <c r="CH490" s="577"/>
      <c r="CI490" s="577"/>
      <c r="CJ490" s="577"/>
      <c r="CK490" s="577"/>
      <c r="CL490" s="577"/>
      <c r="CM490" s="577"/>
      <c r="CN490" s="577"/>
      <c r="CO490" s="578"/>
      <c r="CP490" s="578"/>
      <c r="CQ490" s="578"/>
      <c r="CR490" s="578"/>
      <c r="CS490" s="578"/>
      <c r="CT490" s="578"/>
      <c r="CU490" s="578"/>
      <c r="CV490" s="578"/>
      <c r="CW490" s="578"/>
      <c r="CX490" s="578"/>
      <c r="CY490" s="578"/>
      <c r="CZ490" s="578"/>
      <c r="DA490" s="578"/>
      <c r="DB490" s="578"/>
      <c r="DC490" s="578"/>
    </row>
    <row r="491" ht="23.25" customHeight="1">
      <c r="A491" s="447"/>
      <c r="B491" s="577"/>
      <c r="C491" s="578"/>
      <c r="D491" s="555"/>
      <c r="E491" s="555"/>
      <c r="F491" s="578"/>
      <c r="G491" s="578"/>
      <c r="H491" s="578"/>
      <c r="I491" s="578"/>
      <c r="J491" s="578"/>
      <c r="K491" s="578"/>
      <c r="L491" s="578"/>
      <c r="M491" s="578"/>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7"/>
      <c r="CA491" s="577"/>
      <c r="CB491" s="577"/>
      <c r="CC491" s="577"/>
      <c r="CD491" s="577"/>
      <c r="CE491" s="577"/>
      <c r="CF491" s="577"/>
      <c r="CG491" s="577"/>
      <c r="CH491" s="577"/>
      <c r="CI491" s="577"/>
      <c r="CJ491" s="577"/>
      <c r="CK491" s="577"/>
      <c r="CL491" s="577"/>
      <c r="CM491" s="577"/>
      <c r="CN491" s="577"/>
      <c r="CO491" s="578"/>
      <c r="CP491" s="578"/>
      <c r="CQ491" s="578"/>
      <c r="CR491" s="578"/>
      <c r="CS491" s="578"/>
      <c r="CT491" s="578"/>
      <c r="CU491" s="578"/>
      <c r="CV491" s="578"/>
      <c r="CW491" s="578"/>
      <c r="CX491" s="578"/>
      <c r="CY491" s="578"/>
      <c r="CZ491" s="578"/>
      <c r="DA491" s="578"/>
      <c r="DB491" s="578"/>
      <c r="DC491" s="578"/>
    </row>
    <row r="492" ht="23.25" customHeight="1">
      <c r="A492" s="447"/>
      <c r="B492" s="577"/>
      <c r="C492" s="578"/>
      <c r="D492" s="555"/>
      <c r="E492" s="555"/>
      <c r="F492" s="578"/>
      <c r="G492" s="578"/>
      <c r="H492" s="578"/>
      <c r="I492" s="578"/>
      <c r="J492" s="578"/>
      <c r="K492" s="578"/>
      <c r="L492" s="578"/>
      <c r="M492" s="578"/>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7"/>
      <c r="CA492" s="577"/>
      <c r="CB492" s="577"/>
      <c r="CC492" s="577"/>
      <c r="CD492" s="577"/>
      <c r="CE492" s="577"/>
      <c r="CF492" s="577"/>
      <c r="CG492" s="577"/>
      <c r="CH492" s="577"/>
      <c r="CI492" s="577"/>
      <c r="CJ492" s="577"/>
      <c r="CK492" s="577"/>
      <c r="CL492" s="577"/>
      <c r="CM492" s="577"/>
      <c r="CN492" s="577"/>
      <c r="CO492" s="578"/>
      <c r="CP492" s="578"/>
      <c r="CQ492" s="578"/>
      <c r="CR492" s="578"/>
      <c r="CS492" s="578"/>
      <c r="CT492" s="578"/>
      <c r="CU492" s="578"/>
      <c r="CV492" s="578"/>
      <c r="CW492" s="578"/>
      <c r="CX492" s="578"/>
      <c r="CY492" s="578"/>
      <c r="CZ492" s="578"/>
      <c r="DA492" s="578"/>
      <c r="DB492" s="578"/>
      <c r="DC492" s="578"/>
    </row>
    <row r="493" ht="23.25" customHeight="1">
      <c r="A493" s="447"/>
      <c r="B493" s="577"/>
      <c r="C493" s="578"/>
      <c r="D493" s="555"/>
      <c r="E493" s="555"/>
      <c r="F493" s="578"/>
      <c r="G493" s="578"/>
      <c r="H493" s="578"/>
      <c r="I493" s="578"/>
      <c r="J493" s="578"/>
      <c r="K493" s="578"/>
      <c r="L493" s="578"/>
      <c r="M493" s="578"/>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7"/>
      <c r="CA493" s="577"/>
      <c r="CB493" s="577"/>
      <c r="CC493" s="577"/>
      <c r="CD493" s="577"/>
      <c r="CE493" s="577"/>
      <c r="CF493" s="577"/>
      <c r="CG493" s="577"/>
      <c r="CH493" s="577"/>
      <c r="CI493" s="577"/>
      <c r="CJ493" s="577"/>
      <c r="CK493" s="577"/>
      <c r="CL493" s="577"/>
      <c r="CM493" s="577"/>
      <c r="CN493" s="577"/>
      <c r="CO493" s="578"/>
      <c r="CP493" s="578"/>
      <c r="CQ493" s="578"/>
      <c r="CR493" s="578"/>
      <c r="CS493" s="578"/>
      <c r="CT493" s="578"/>
      <c r="CU493" s="578"/>
      <c r="CV493" s="578"/>
      <c r="CW493" s="578"/>
      <c r="CX493" s="578"/>
      <c r="CY493" s="578"/>
      <c r="CZ493" s="578"/>
      <c r="DA493" s="578"/>
      <c r="DB493" s="578"/>
      <c r="DC493" s="578"/>
    </row>
    <row r="494" ht="23.25" customHeight="1">
      <c r="A494" s="447"/>
      <c r="B494" s="577"/>
      <c r="C494" s="578"/>
      <c r="D494" s="555"/>
      <c r="E494" s="555"/>
      <c r="F494" s="578"/>
      <c r="G494" s="578"/>
      <c r="H494" s="578"/>
      <c r="I494" s="578"/>
      <c r="J494" s="578"/>
      <c r="K494" s="578"/>
      <c r="L494" s="578"/>
      <c r="M494" s="578"/>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8"/>
      <c r="CP494" s="578"/>
      <c r="CQ494" s="578"/>
      <c r="CR494" s="578"/>
      <c r="CS494" s="578"/>
      <c r="CT494" s="578"/>
      <c r="CU494" s="578"/>
      <c r="CV494" s="578"/>
      <c r="CW494" s="578"/>
      <c r="CX494" s="578"/>
      <c r="CY494" s="578"/>
      <c r="CZ494" s="578"/>
      <c r="DA494" s="578"/>
      <c r="DB494" s="578"/>
      <c r="DC494" s="578"/>
    </row>
    <row r="495" ht="23.25" customHeight="1">
      <c r="A495" s="447"/>
      <c r="B495" s="577"/>
      <c r="C495" s="578"/>
      <c r="D495" s="555"/>
      <c r="E495" s="555"/>
      <c r="F495" s="578"/>
      <c r="G495" s="578"/>
      <c r="H495" s="578"/>
      <c r="I495" s="578"/>
      <c r="J495" s="578"/>
      <c r="K495" s="578"/>
      <c r="L495" s="578"/>
      <c r="M495" s="578"/>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8"/>
      <c r="CP495" s="578"/>
      <c r="CQ495" s="578"/>
      <c r="CR495" s="578"/>
      <c r="CS495" s="578"/>
      <c r="CT495" s="578"/>
      <c r="CU495" s="578"/>
      <c r="CV495" s="578"/>
      <c r="CW495" s="578"/>
      <c r="CX495" s="578"/>
      <c r="CY495" s="578"/>
      <c r="CZ495" s="578"/>
      <c r="DA495" s="578"/>
      <c r="DB495" s="578"/>
      <c r="DC495" s="578"/>
    </row>
    <row r="496" ht="23.25" customHeight="1">
      <c r="A496" s="447"/>
      <c r="B496" s="577"/>
      <c r="C496" s="578"/>
      <c r="D496" s="555"/>
      <c r="E496" s="555"/>
      <c r="F496" s="578"/>
      <c r="G496" s="578"/>
      <c r="H496" s="578"/>
      <c r="I496" s="578"/>
      <c r="J496" s="578"/>
      <c r="K496" s="578"/>
      <c r="L496" s="578"/>
      <c r="M496" s="578"/>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8"/>
      <c r="CP496" s="578"/>
      <c r="CQ496" s="578"/>
      <c r="CR496" s="578"/>
      <c r="CS496" s="578"/>
      <c r="CT496" s="578"/>
      <c r="CU496" s="578"/>
      <c r="CV496" s="578"/>
      <c r="CW496" s="578"/>
      <c r="CX496" s="578"/>
      <c r="CY496" s="578"/>
      <c r="CZ496" s="578"/>
      <c r="DA496" s="578"/>
      <c r="DB496" s="578"/>
      <c r="DC496" s="578"/>
    </row>
    <row r="497" ht="23.25" customHeight="1">
      <c r="A497" s="447"/>
      <c r="B497" s="577"/>
      <c r="C497" s="578"/>
      <c r="D497" s="555"/>
      <c r="E497" s="555"/>
      <c r="F497" s="578"/>
      <c r="G497" s="578"/>
      <c r="H497" s="578"/>
      <c r="I497" s="578"/>
      <c r="J497" s="578"/>
      <c r="K497" s="578"/>
      <c r="L497" s="578"/>
      <c r="M497" s="578"/>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8"/>
      <c r="CP497" s="578"/>
      <c r="CQ497" s="578"/>
      <c r="CR497" s="578"/>
      <c r="CS497" s="578"/>
      <c r="CT497" s="578"/>
      <c r="CU497" s="578"/>
      <c r="CV497" s="578"/>
      <c r="CW497" s="578"/>
      <c r="CX497" s="578"/>
      <c r="CY497" s="578"/>
      <c r="CZ497" s="578"/>
      <c r="DA497" s="578"/>
      <c r="DB497" s="578"/>
      <c r="DC497" s="578"/>
    </row>
    <row r="498" ht="23.25" customHeight="1">
      <c r="A498" s="447"/>
      <c r="B498" s="577"/>
      <c r="C498" s="578"/>
      <c r="D498" s="555"/>
      <c r="E498" s="555"/>
      <c r="F498" s="578"/>
      <c r="G498" s="578"/>
      <c r="H498" s="578"/>
      <c r="I498" s="578"/>
      <c r="J498" s="578"/>
      <c r="K498" s="578"/>
      <c r="L498" s="578"/>
      <c r="M498" s="578"/>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8"/>
      <c r="CP498" s="578"/>
      <c r="CQ498" s="578"/>
      <c r="CR498" s="578"/>
      <c r="CS498" s="578"/>
      <c r="CT498" s="578"/>
      <c r="CU498" s="578"/>
      <c r="CV498" s="578"/>
      <c r="CW498" s="578"/>
      <c r="CX498" s="578"/>
      <c r="CY498" s="578"/>
      <c r="CZ498" s="578"/>
      <c r="DA498" s="578"/>
      <c r="DB498" s="578"/>
      <c r="DC498" s="578"/>
    </row>
    <row r="499" ht="23.25" customHeight="1">
      <c r="A499" s="447"/>
      <c r="B499" s="577"/>
      <c r="C499" s="578"/>
      <c r="D499" s="555"/>
      <c r="E499" s="555"/>
      <c r="F499" s="578"/>
      <c r="G499" s="578"/>
      <c r="H499" s="578"/>
      <c r="I499" s="578"/>
      <c r="J499" s="578"/>
      <c r="K499" s="578"/>
      <c r="L499" s="578"/>
      <c r="M499" s="578"/>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8"/>
      <c r="CP499" s="578"/>
      <c r="CQ499" s="578"/>
      <c r="CR499" s="578"/>
      <c r="CS499" s="578"/>
      <c r="CT499" s="578"/>
      <c r="CU499" s="578"/>
      <c r="CV499" s="578"/>
      <c r="CW499" s="578"/>
      <c r="CX499" s="578"/>
      <c r="CY499" s="578"/>
      <c r="CZ499" s="578"/>
      <c r="DA499" s="578"/>
      <c r="DB499" s="578"/>
      <c r="DC499" s="578"/>
    </row>
    <row r="500" ht="23.25" customHeight="1">
      <c r="A500" s="447"/>
      <c r="B500" s="577"/>
      <c r="C500" s="578"/>
      <c r="D500" s="555"/>
      <c r="E500" s="555"/>
      <c r="F500" s="578"/>
      <c r="G500" s="578"/>
      <c r="H500" s="578"/>
      <c r="I500" s="578"/>
      <c r="J500" s="578"/>
      <c r="K500" s="578"/>
      <c r="L500" s="578"/>
      <c r="M500" s="578"/>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8"/>
      <c r="CP500" s="578"/>
      <c r="CQ500" s="578"/>
      <c r="CR500" s="578"/>
      <c r="CS500" s="578"/>
      <c r="CT500" s="578"/>
      <c r="CU500" s="578"/>
      <c r="CV500" s="578"/>
      <c r="CW500" s="578"/>
      <c r="CX500" s="578"/>
      <c r="CY500" s="578"/>
      <c r="CZ500" s="578"/>
      <c r="DA500" s="578"/>
      <c r="DB500" s="578"/>
      <c r="DC500" s="578"/>
    </row>
    <row r="501" ht="23.25" customHeight="1">
      <c r="A501" s="447"/>
      <c r="B501" s="577"/>
      <c r="C501" s="578"/>
      <c r="D501" s="555"/>
      <c r="E501" s="555"/>
      <c r="F501" s="578"/>
      <c r="G501" s="578"/>
      <c r="H501" s="578"/>
      <c r="I501" s="578"/>
      <c r="J501" s="578"/>
      <c r="K501" s="578"/>
      <c r="L501" s="578"/>
      <c r="M501" s="578"/>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8"/>
      <c r="CP501" s="578"/>
      <c r="CQ501" s="578"/>
      <c r="CR501" s="578"/>
      <c r="CS501" s="578"/>
      <c r="CT501" s="578"/>
      <c r="CU501" s="578"/>
      <c r="CV501" s="578"/>
      <c r="CW501" s="578"/>
      <c r="CX501" s="578"/>
      <c r="CY501" s="578"/>
      <c r="CZ501" s="578"/>
      <c r="DA501" s="578"/>
      <c r="DB501" s="578"/>
      <c r="DC501" s="578"/>
    </row>
    <row r="502" ht="23.25" customHeight="1">
      <c r="A502" s="447"/>
      <c r="B502" s="577"/>
      <c r="C502" s="578"/>
      <c r="D502" s="555"/>
      <c r="E502" s="555"/>
      <c r="F502" s="578"/>
      <c r="G502" s="578"/>
      <c r="H502" s="578"/>
      <c r="I502" s="578"/>
      <c r="J502" s="578"/>
      <c r="K502" s="578"/>
      <c r="L502" s="578"/>
      <c r="M502" s="578"/>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8"/>
      <c r="CP502" s="578"/>
      <c r="CQ502" s="578"/>
      <c r="CR502" s="578"/>
      <c r="CS502" s="578"/>
      <c r="CT502" s="578"/>
      <c r="CU502" s="578"/>
      <c r="CV502" s="578"/>
      <c r="CW502" s="578"/>
      <c r="CX502" s="578"/>
      <c r="CY502" s="578"/>
      <c r="CZ502" s="578"/>
      <c r="DA502" s="578"/>
      <c r="DB502" s="578"/>
      <c r="DC502" s="578"/>
    </row>
    <row r="503" ht="23.25" customHeight="1">
      <c r="A503" s="447"/>
      <c r="B503" s="577"/>
      <c r="C503" s="578"/>
      <c r="D503" s="555"/>
      <c r="E503" s="555"/>
      <c r="F503" s="578"/>
      <c r="G503" s="578"/>
      <c r="H503" s="578"/>
      <c r="I503" s="578"/>
      <c r="J503" s="578"/>
      <c r="K503" s="578"/>
      <c r="L503" s="578"/>
      <c r="M503" s="578"/>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8"/>
      <c r="CP503" s="578"/>
      <c r="CQ503" s="578"/>
      <c r="CR503" s="578"/>
      <c r="CS503" s="578"/>
      <c r="CT503" s="578"/>
      <c r="CU503" s="578"/>
      <c r="CV503" s="578"/>
      <c r="CW503" s="578"/>
      <c r="CX503" s="578"/>
      <c r="CY503" s="578"/>
      <c r="CZ503" s="578"/>
      <c r="DA503" s="578"/>
      <c r="DB503" s="578"/>
      <c r="DC503" s="578"/>
    </row>
    <row r="504" ht="23.25" customHeight="1">
      <c r="A504" s="447"/>
      <c r="B504" s="577"/>
      <c r="C504" s="578"/>
      <c r="D504" s="555"/>
      <c r="E504" s="555"/>
      <c r="F504" s="578"/>
      <c r="G504" s="578"/>
      <c r="H504" s="578"/>
      <c r="I504" s="578"/>
      <c r="J504" s="578"/>
      <c r="K504" s="578"/>
      <c r="L504" s="578"/>
      <c r="M504" s="578"/>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8"/>
      <c r="CP504" s="578"/>
      <c r="CQ504" s="578"/>
      <c r="CR504" s="578"/>
      <c r="CS504" s="578"/>
      <c r="CT504" s="578"/>
      <c r="CU504" s="578"/>
      <c r="CV504" s="578"/>
      <c r="CW504" s="578"/>
      <c r="CX504" s="578"/>
      <c r="CY504" s="578"/>
      <c r="CZ504" s="578"/>
      <c r="DA504" s="578"/>
      <c r="DB504" s="578"/>
      <c r="DC504" s="578"/>
    </row>
    <row r="505" ht="23.25" customHeight="1">
      <c r="A505" s="447"/>
      <c r="B505" s="577"/>
      <c r="C505" s="578"/>
      <c r="D505" s="555"/>
      <c r="E505" s="555"/>
      <c r="F505" s="578"/>
      <c r="G505" s="578"/>
      <c r="H505" s="578"/>
      <c r="I505" s="578"/>
      <c r="J505" s="578"/>
      <c r="K505" s="578"/>
      <c r="L505" s="578"/>
      <c r="M505" s="578"/>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7"/>
      <c r="BN505" s="577"/>
      <c r="BO505" s="577"/>
      <c r="BP505" s="577"/>
      <c r="BQ505" s="577"/>
      <c r="BR505" s="577"/>
      <c r="BS505" s="577"/>
      <c r="BT505" s="577"/>
      <c r="BU505" s="577"/>
      <c r="BV505" s="577"/>
      <c r="BW505" s="577"/>
      <c r="BX505" s="577"/>
      <c r="BY505" s="577"/>
      <c r="BZ505" s="577"/>
      <c r="CA505" s="577"/>
      <c r="CB505" s="577"/>
      <c r="CC505" s="577"/>
      <c r="CD505" s="577"/>
      <c r="CE505" s="577"/>
      <c r="CF505" s="577"/>
      <c r="CG505" s="577"/>
      <c r="CH505" s="577"/>
      <c r="CI505" s="577"/>
      <c r="CJ505" s="577"/>
      <c r="CK505" s="577"/>
      <c r="CL505" s="577"/>
      <c r="CM505" s="577"/>
      <c r="CN505" s="577"/>
      <c r="CO505" s="578"/>
      <c r="CP505" s="578"/>
      <c r="CQ505" s="578"/>
      <c r="CR505" s="578"/>
      <c r="CS505" s="578"/>
      <c r="CT505" s="578"/>
      <c r="CU505" s="578"/>
      <c r="CV505" s="578"/>
      <c r="CW505" s="578"/>
      <c r="CX505" s="578"/>
      <c r="CY505" s="578"/>
      <c r="CZ505" s="578"/>
      <c r="DA505" s="578"/>
      <c r="DB505" s="578"/>
      <c r="DC505" s="578"/>
    </row>
    <row r="506" ht="23.25" customHeight="1">
      <c r="A506" s="447"/>
      <c r="B506" s="577"/>
      <c r="C506" s="578"/>
      <c r="D506" s="555"/>
      <c r="E506" s="555"/>
      <c r="F506" s="578"/>
      <c r="G506" s="578"/>
      <c r="H506" s="578"/>
      <c r="I506" s="578"/>
      <c r="J506" s="578"/>
      <c r="K506" s="578"/>
      <c r="L506" s="578"/>
      <c r="M506" s="578"/>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7"/>
      <c r="BN506" s="577"/>
      <c r="BO506" s="577"/>
      <c r="BP506" s="577"/>
      <c r="BQ506" s="577"/>
      <c r="BR506" s="577"/>
      <c r="BS506" s="577"/>
      <c r="BT506" s="577"/>
      <c r="BU506" s="577"/>
      <c r="BV506" s="577"/>
      <c r="BW506" s="577"/>
      <c r="BX506" s="577"/>
      <c r="BY506" s="577"/>
      <c r="BZ506" s="577"/>
      <c r="CA506" s="577"/>
      <c r="CB506" s="577"/>
      <c r="CC506" s="577"/>
      <c r="CD506" s="577"/>
      <c r="CE506" s="577"/>
      <c r="CF506" s="577"/>
      <c r="CG506" s="577"/>
      <c r="CH506" s="577"/>
      <c r="CI506" s="577"/>
      <c r="CJ506" s="577"/>
      <c r="CK506" s="577"/>
      <c r="CL506" s="577"/>
      <c r="CM506" s="577"/>
      <c r="CN506" s="577"/>
      <c r="CO506" s="578"/>
      <c r="CP506" s="578"/>
      <c r="CQ506" s="578"/>
      <c r="CR506" s="578"/>
      <c r="CS506" s="578"/>
      <c r="CT506" s="578"/>
      <c r="CU506" s="578"/>
      <c r="CV506" s="578"/>
      <c r="CW506" s="578"/>
      <c r="CX506" s="578"/>
      <c r="CY506" s="578"/>
      <c r="CZ506" s="578"/>
      <c r="DA506" s="578"/>
      <c r="DB506" s="578"/>
      <c r="DC506" s="578"/>
    </row>
    <row r="507" ht="23.25" customHeight="1">
      <c r="A507" s="447"/>
      <c r="B507" s="577"/>
      <c r="C507" s="578"/>
      <c r="D507" s="555"/>
      <c r="E507" s="555"/>
      <c r="F507" s="578"/>
      <c r="G507" s="578"/>
      <c r="H507" s="578"/>
      <c r="I507" s="578"/>
      <c r="J507" s="578"/>
      <c r="K507" s="578"/>
      <c r="L507" s="578"/>
      <c r="M507" s="578"/>
      <c r="N507" s="577"/>
      <c r="O507" s="577"/>
      <c r="P507" s="577"/>
      <c r="Q507" s="577"/>
      <c r="R507" s="577"/>
      <c r="S507" s="577"/>
      <c r="T507" s="577"/>
      <c r="U507" s="577"/>
      <c r="V507" s="577"/>
      <c r="W507" s="577"/>
      <c r="X507" s="577"/>
      <c r="Y507" s="577"/>
      <c r="Z507" s="577"/>
      <c r="AA507" s="577"/>
      <c r="AB507" s="577"/>
      <c r="AC507" s="577"/>
      <c r="AD507" s="577"/>
      <c r="AE507" s="577"/>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7"/>
      <c r="BN507" s="577"/>
      <c r="BO507" s="577"/>
      <c r="BP507" s="577"/>
      <c r="BQ507" s="577"/>
      <c r="BR507" s="577"/>
      <c r="BS507" s="577"/>
      <c r="BT507" s="577"/>
      <c r="BU507" s="577"/>
      <c r="BV507" s="577"/>
      <c r="BW507" s="577"/>
      <c r="BX507" s="577"/>
      <c r="BY507" s="577"/>
      <c r="BZ507" s="577"/>
      <c r="CA507" s="577"/>
      <c r="CB507" s="577"/>
      <c r="CC507" s="577"/>
      <c r="CD507" s="577"/>
      <c r="CE507" s="577"/>
      <c r="CF507" s="577"/>
      <c r="CG507" s="577"/>
      <c r="CH507" s="577"/>
      <c r="CI507" s="577"/>
      <c r="CJ507" s="577"/>
      <c r="CK507" s="577"/>
      <c r="CL507" s="577"/>
      <c r="CM507" s="577"/>
      <c r="CN507" s="577"/>
      <c r="CO507" s="578"/>
      <c r="CP507" s="578"/>
      <c r="CQ507" s="578"/>
      <c r="CR507" s="578"/>
      <c r="CS507" s="578"/>
      <c r="CT507" s="578"/>
      <c r="CU507" s="578"/>
      <c r="CV507" s="578"/>
      <c r="CW507" s="578"/>
      <c r="CX507" s="578"/>
      <c r="CY507" s="578"/>
      <c r="CZ507" s="578"/>
      <c r="DA507" s="578"/>
      <c r="DB507" s="578"/>
      <c r="DC507" s="578"/>
    </row>
    <row r="508" ht="23.25" customHeight="1">
      <c r="A508" s="447"/>
      <c r="B508" s="577"/>
      <c r="C508" s="578"/>
      <c r="D508" s="555"/>
      <c r="E508" s="555"/>
      <c r="F508" s="578"/>
      <c r="G508" s="578"/>
      <c r="H508" s="578"/>
      <c r="I508" s="578"/>
      <c r="J508" s="578"/>
      <c r="K508" s="578"/>
      <c r="L508" s="578"/>
      <c r="M508" s="578"/>
      <c r="N508" s="577"/>
      <c r="O508" s="577"/>
      <c r="P508" s="577"/>
      <c r="Q508" s="577"/>
      <c r="R508" s="577"/>
      <c r="S508" s="577"/>
      <c r="T508" s="577"/>
      <c r="U508" s="577"/>
      <c r="V508" s="577"/>
      <c r="W508" s="577"/>
      <c r="X508" s="577"/>
      <c r="Y508" s="577"/>
      <c r="Z508" s="577"/>
      <c r="AA508" s="577"/>
      <c r="AB508" s="577"/>
      <c r="AC508" s="577"/>
      <c r="AD508" s="577"/>
      <c r="AE508" s="577"/>
      <c r="AF508" s="577"/>
      <c r="AG508" s="577"/>
      <c r="AH508" s="577"/>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7"/>
      <c r="BN508" s="577"/>
      <c r="BO508" s="577"/>
      <c r="BP508" s="577"/>
      <c r="BQ508" s="577"/>
      <c r="BR508" s="577"/>
      <c r="BS508" s="577"/>
      <c r="BT508" s="577"/>
      <c r="BU508" s="577"/>
      <c r="BV508" s="577"/>
      <c r="BW508" s="577"/>
      <c r="BX508" s="577"/>
      <c r="BY508" s="577"/>
      <c r="BZ508" s="577"/>
      <c r="CA508" s="577"/>
      <c r="CB508" s="577"/>
      <c r="CC508" s="577"/>
      <c r="CD508" s="577"/>
      <c r="CE508" s="577"/>
      <c r="CF508" s="577"/>
      <c r="CG508" s="577"/>
      <c r="CH508" s="577"/>
      <c r="CI508" s="577"/>
      <c r="CJ508" s="577"/>
      <c r="CK508" s="577"/>
      <c r="CL508" s="577"/>
      <c r="CM508" s="577"/>
      <c r="CN508" s="577"/>
      <c r="CO508" s="578"/>
      <c r="CP508" s="578"/>
      <c r="CQ508" s="578"/>
      <c r="CR508" s="578"/>
      <c r="CS508" s="578"/>
      <c r="CT508" s="578"/>
      <c r="CU508" s="578"/>
      <c r="CV508" s="578"/>
      <c r="CW508" s="578"/>
      <c r="CX508" s="578"/>
      <c r="CY508" s="578"/>
      <c r="CZ508" s="578"/>
      <c r="DA508" s="578"/>
      <c r="DB508" s="578"/>
      <c r="DC508" s="578"/>
    </row>
    <row r="509" ht="23.25" customHeight="1">
      <c r="A509" s="447"/>
      <c r="B509" s="577"/>
      <c r="C509" s="578"/>
      <c r="D509" s="555"/>
      <c r="E509" s="555"/>
      <c r="F509" s="578"/>
      <c r="G509" s="578"/>
      <c r="H509" s="578"/>
      <c r="I509" s="578"/>
      <c r="J509" s="578"/>
      <c r="K509" s="578"/>
      <c r="L509" s="578"/>
      <c r="M509" s="578"/>
      <c r="N509" s="577"/>
      <c r="O509" s="577"/>
      <c r="P509" s="577"/>
      <c r="Q509" s="577"/>
      <c r="R509" s="577"/>
      <c r="S509" s="577"/>
      <c r="T509" s="577"/>
      <c r="U509" s="577"/>
      <c r="V509" s="577"/>
      <c r="W509" s="577"/>
      <c r="X509" s="577"/>
      <c r="Y509" s="577"/>
      <c r="Z509" s="577"/>
      <c r="AA509" s="577"/>
      <c r="AB509" s="577"/>
      <c r="AC509" s="577"/>
      <c r="AD509" s="577"/>
      <c r="AE509" s="577"/>
      <c r="AF509" s="577"/>
      <c r="AG509" s="577"/>
      <c r="AH509" s="577"/>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7"/>
      <c r="BN509" s="577"/>
      <c r="BO509" s="577"/>
      <c r="BP509" s="577"/>
      <c r="BQ509" s="577"/>
      <c r="BR509" s="577"/>
      <c r="BS509" s="577"/>
      <c r="BT509" s="577"/>
      <c r="BU509" s="577"/>
      <c r="BV509" s="577"/>
      <c r="BW509" s="577"/>
      <c r="BX509" s="577"/>
      <c r="BY509" s="577"/>
      <c r="BZ509" s="577"/>
      <c r="CA509" s="577"/>
      <c r="CB509" s="577"/>
      <c r="CC509" s="577"/>
      <c r="CD509" s="577"/>
      <c r="CE509" s="577"/>
      <c r="CF509" s="577"/>
      <c r="CG509" s="577"/>
      <c r="CH509" s="577"/>
      <c r="CI509" s="577"/>
      <c r="CJ509" s="577"/>
      <c r="CK509" s="577"/>
      <c r="CL509" s="577"/>
      <c r="CM509" s="577"/>
      <c r="CN509" s="577"/>
      <c r="CO509" s="578"/>
      <c r="CP509" s="578"/>
      <c r="CQ509" s="578"/>
      <c r="CR509" s="578"/>
      <c r="CS509" s="578"/>
      <c r="CT509" s="578"/>
      <c r="CU509" s="578"/>
      <c r="CV509" s="578"/>
      <c r="CW509" s="578"/>
      <c r="CX509" s="578"/>
      <c r="CY509" s="578"/>
      <c r="CZ509" s="578"/>
      <c r="DA509" s="578"/>
      <c r="DB509" s="578"/>
      <c r="DC509" s="578"/>
    </row>
    <row r="510" ht="23.25" customHeight="1">
      <c r="A510" s="447"/>
      <c r="B510" s="577"/>
      <c r="C510" s="578"/>
      <c r="D510" s="555"/>
      <c r="E510" s="555"/>
      <c r="F510" s="578"/>
      <c r="G510" s="578"/>
      <c r="H510" s="578"/>
      <c r="I510" s="578"/>
      <c r="J510" s="578"/>
      <c r="K510" s="578"/>
      <c r="L510" s="578"/>
      <c r="M510" s="578"/>
      <c r="N510" s="577"/>
      <c r="O510" s="577"/>
      <c r="P510" s="577"/>
      <c r="Q510" s="577"/>
      <c r="R510" s="577"/>
      <c r="S510" s="577"/>
      <c r="T510" s="577"/>
      <c r="U510" s="577"/>
      <c r="V510" s="577"/>
      <c r="W510" s="577"/>
      <c r="X510" s="577"/>
      <c r="Y510" s="577"/>
      <c r="Z510" s="577"/>
      <c r="AA510" s="577"/>
      <c r="AB510" s="577"/>
      <c r="AC510" s="577"/>
      <c r="AD510" s="577"/>
      <c r="AE510" s="577"/>
      <c r="AF510" s="577"/>
      <c r="AG510" s="577"/>
      <c r="AH510" s="577"/>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7"/>
      <c r="BN510" s="577"/>
      <c r="BO510" s="577"/>
      <c r="BP510" s="577"/>
      <c r="BQ510" s="577"/>
      <c r="BR510" s="577"/>
      <c r="BS510" s="577"/>
      <c r="BT510" s="577"/>
      <c r="BU510" s="577"/>
      <c r="BV510" s="577"/>
      <c r="BW510" s="577"/>
      <c r="BX510" s="577"/>
      <c r="BY510" s="577"/>
      <c r="BZ510" s="577"/>
      <c r="CA510" s="577"/>
      <c r="CB510" s="577"/>
      <c r="CC510" s="577"/>
      <c r="CD510" s="577"/>
      <c r="CE510" s="577"/>
      <c r="CF510" s="577"/>
      <c r="CG510" s="577"/>
      <c r="CH510" s="577"/>
      <c r="CI510" s="577"/>
      <c r="CJ510" s="577"/>
      <c r="CK510" s="577"/>
      <c r="CL510" s="577"/>
      <c r="CM510" s="577"/>
      <c r="CN510" s="577"/>
      <c r="CO510" s="578"/>
      <c r="CP510" s="578"/>
      <c r="CQ510" s="578"/>
      <c r="CR510" s="578"/>
      <c r="CS510" s="578"/>
      <c r="CT510" s="578"/>
      <c r="CU510" s="578"/>
      <c r="CV510" s="578"/>
      <c r="CW510" s="578"/>
      <c r="CX510" s="578"/>
      <c r="CY510" s="578"/>
      <c r="CZ510" s="578"/>
      <c r="DA510" s="578"/>
      <c r="DB510" s="578"/>
      <c r="DC510" s="578"/>
    </row>
    <row r="511" ht="23.25" customHeight="1">
      <c r="A511" s="447"/>
      <c r="B511" s="577"/>
      <c r="C511" s="578"/>
      <c r="D511" s="555"/>
      <c r="E511" s="555"/>
      <c r="F511" s="578"/>
      <c r="G511" s="578"/>
      <c r="H511" s="578"/>
      <c r="I511" s="578"/>
      <c r="J511" s="578"/>
      <c r="K511" s="578"/>
      <c r="L511" s="578"/>
      <c r="M511" s="578"/>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7"/>
      <c r="BN511" s="577"/>
      <c r="BO511" s="577"/>
      <c r="BP511" s="577"/>
      <c r="BQ511" s="577"/>
      <c r="BR511" s="577"/>
      <c r="BS511" s="577"/>
      <c r="BT511" s="577"/>
      <c r="BU511" s="577"/>
      <c r="BV511" s="577"/>
      <c r="BW511" s="577"/>
      <c r="BX511" s="577"/>
      <c r="BY511" s="577"/>
      <c r="BZ511" s="577"/>
      <c r="CA511" s="577"/>
      <c r="CB511" s="577"/>
      <c r="CC511" s="577"/>
      <c r="CD511" s="577"/>
      <c r="CE511" s="577"/>
      <c r="CF511" s="577"/>
      <c r="CG511" s="577"/>
      <c r="CH511" s="577"/>
      <c r="CI511" s="577"/>
      <c r="CJ511" s="577"/>
      <c r="CK511" s="577"/>
      <c r="CL511" s="577"/>
      <c r="CM511" s="577"/>
      <c r="CN511" s="577"/>
      <c r="CO511" s="578"/>
      <c r="CP511" s="578"/>
      <c r="CQ511" s="578"/>
      <c r="CR511" s="578"/>
      <c r="CS511" s="578"/>
      <c r="CT511" s="578"/>
      <c r="CU511" s="578"/>
      <c r="CV511" s="578"/>
      <c r="CW511" s="578"/>
      <c r="CX511" s="578"/>
      <c r="CY511" s="578"/>
      <c r="CZ511" s="578"/>
      <c r="DA511" s="578"/>
      <c r="DB511" s="578"/>
      <c r="DC511" s="578"/>
    </row>
    <row r="512" ht="23.25" customHeight="1">
      <c r="A512" s="447"/>
      <c r="B512" s="577"/>
      <c r="C512" s="578"/>
      <c r="D512" s="555"/>
      <c r="E512" s="555"/>
      <c r="F512" s="578"/>
      <c r="G512" s="578"/>
      <c r="H512" s="578"/>
      <c r="I512" s="578"/>
      <c r="J512" s="578"/>
      <c r="K512" s="578"/>
      <c r="L512" s="578"/>
      <c r="M512" s="578"/>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c r="BT512" s="577"/>
      <c r="BU512" s="577"/>
      <c r="BV512" s="577"/>
      <c r="BW512" s="577"/>
      <c r="BX512" s="577"/>
      <c r="BY512" s="577"/>
      <c r="BZ512" s="577"/>
      <c r="CA512" s="577"/>
      <c r="CB512" s="577"/>
      <c r="CC512" s="577"/>
      <c r="CD512" s="577"/>
      <c r="CE512" s="577"/>
      <c r="CF512" s="577"/>
      <c r="CG512" s="577"/>
      <c r="CH512" s="577"/>
      <c r="CI512" s="577"/>
      <c r="CJ512" s="577"/>
      <c r="CK512" s="577"/>
      <c r="CL512" s="577"/>
      <c r="CM512" s="577"/>
      <c r="CN512" s="577"/>
      <c r="CO512" s="578"/>
      <c r="CP512" s="578"/>
      <c r="CQ512" s="578"/>
      <c r="CR512" s="578"/>
      <c r="CS512" s="578"/>
      <c r="CT512" s="578"/>
      <c r="CU512" s="578"/>
      <c r="CV512" s="578"/>
      <c r="CW512" s="578"/>
      <c r="CX512" s="578"/>
      <c r="CY512" s="578"/>
      <c r="CZ512" s="578"/>
      <c r="DA512" s="578"/>
      <c r="DB512" s="578"/>
      <c r="DC512" s="578"/>
    </row>
    <row r="513" ht="23.25" customHeight="1">
      <c r="A513" s="447"/>
      <c r="B513" s="577"/>
      <c r="C513" s="578"/>
      <c r="D513" s="555"/>
      <c r="E513" s="555"/>
      <c r="F513" s="578"/>
      <c r="G513" s="578"/>
      <c r="H513" s="578"/>
      <c r="I513" s="578"/>
      <c r="J513" s="578"/>
      <c r="K513" s="578"/>
      <c r="L513" s="578"/>
      <c r="M513" s="578"/>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7"/>
      <c r="CA513" s="577"/>
      <c r="CB513" s="577"/>
      <c r="CC513" s="577"/>
      <c r="CD513" s="577"/>
      <c r="CE513" s="577"/>
      <c r="CF513" s="577"/>
      <c r="CG513" s="577"/>
      <c r="CH513" s="577"/>
      <c r="CI513" s="577"/>
      <c r="CJ513" s="577"/>
      <c r="CK513" s="577"/>
      <c r="CL513" s="577"/>
      <c r="CM513" s="577"/>
      <c r="CN513" s="577"/>
      <c r="CO513" s="578"/>
      <c r="CP513" s="578"/>
      <c r="CQ513" s="578"/>
      <c r="CR513" s="578"/>
      <c r="CS513" s="578"/>
      <c r="CT513" s="578"/>
      <c r="CU513" s="578"/>
      <c r="CV513" s="578"/>
      <c r="CW513" s="578"/>
      <c r="CX513" s="578"/>
      <c r="CY513" s="578"/>
      <c r="CZ513" s="578"/>
      <c r="DA513" s="578"/>
      <c r="DB513" s="578"/>
      <c r="DC513" s="578"/>
    </row>
    <row r="514" ht="23.25" customHeight="1">
      <c r="A514" s="447"/>
      <c r="B514" s="577"/>
      <c r="C514" s="578"/>
      <c r="D514" s="555"/>
      <c r="E514" s="555"/>
      <c r="F514" s="578"/>
      <c r="G514" s="578"/>
      <c r="H514" s="578"/>
      <c r="I514" s="578"/>
      <c r="J514" s="578"/>
      <c r="K514" s="578"/>
      <c r="L514" s="578"/>
      <c r="M514" s="578"/>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7"/>
      <c r="CA514" s="577"/>
      <c r="CB514" s="577"/>
      <c r="CC514" s="577"/>
      <c r="CD514" s="577"/>
      <c r="CE514" s="577"/>
      <c r="CF514" s="577"/>
      <c r="CG514" s="577"/>
      <c r="CH514" s="577"/>
      <c r="CI514" s="577"/>
      <c r="CJ514" s="577"/>
      <c r="CK514" s="577"/>
      <c r="CL514" s="577"/>
      <c r="CM514" s="577"/>
      <c r="CN514" s="577"/>
      <c r="CO514" s="578"/>
      <c r="CP514" s="578"/>
      <c r="CQ514" s="578"/>
      <c r="CR514" s="578"/>
      <c r="CS514" s="578"/>
      <c r="CT514" s="578"/>
      <c r="CU514" s="578"/>
      <c r="CV514" s="578"/>
      <c r="CW514" s="578"/>
      <c r="CX514" s="578"/>
      <c r="CY514" s="578"/>
      <c r="CZ514" s="578"/>
      <c r="DA514" s="578"/>
      <c r="DB514" s="578"/>
      <c r="DC514" s="578"/>
    </row>
    <row r="515" ht="23.25" customHeight="1">
      <c r="A515" s="447"/>
      <c r="B515" s="577"/>
      <c r="C515" s="578"/>
      <c r="D515" s="555"/>
      <c r="E515" s="555"/>
      <c r="F515" s="578"/>
      <c r="G515" s="578"/>
      <c r="H515" s="578"/>
      <c r="I515" s="578"/>
      <c r="J515" s="578"/>
      <c r="K515" s="578"/>
      <c r="L515" s="578"/>
      <c r="M515" s="578"/>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7"/>
      <c r="CA515" s="577"/>
      <c r="CB515" s="577"/>
      <c r="CC515" s="577"/>
      <c r="CD515" s="577"/>
      <c r="CE515" s="577"/>
      <c r="CF515" s="577"/>
      <c r="CG515" s="577"/>
      <c r="CH515" s="577"/>
      <c r="CI515" s="577"/>
      <c r="CJ515" s="577"/>
      <c r="CK515" s="577"/>
      <c r="CL515" s="577"/>
      <c r="CM515" s="577"/>
      <c r="CN515" s="577"/>
      <c r="CO515" s="578"/>
      <c r="CP515" s="578"/>
      <c r="CQ515" s="578"/>
      <c r="CR515" s="578"/>
      <c r="CS515" s="578"/>
      <c r="CT515" s="578"/>
      <c r="CU515" s="578"/>
      <c r="CV515" s="578"/>
      <c r="CW515" s="578"/>
      <c r="CX515" s="578"/>
      <c r="CY515" s="578"/>
      <c r="CZ515" s="578"/>
      <c r="DA515" s="578"/>
      <c r="DB515" s="578"/>
      <c r="DC515" s="578"/>
    </row>
    <row r="516" ht="23.25" customHeight="1">
      <c r="A516" s="447"/>
      <c r="B516" s="577"/>
      <c r="C516" s="578"/>
      <c r="D516" s="555"/>
      <c r="E516" s="555"/>
      <c r="F516" s="578"/>
      <c r="G516" s="578"/>
      <c r="H516" s="578"/>
      <c r="I516" s="578"/>
      <c r="J516" s="578"/>
      <c r="K516" s="578"/>
      <c r="L516" s="578"/>
      <c r="M516" s="578"/>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7"/>
      <c r="BS516" s="577"/>
      <c r="BT516" s="577"/>
      <c r="BU516" s="577"/>
      <c r="BV516" s="577"/>
      <c r="BW516" s="577"/>
      <c r="BX516" s="577"/>
      <c r="BY516" s="577"/>
      <c r="BZ516" s="577"/>
      <c r="CA516" s="577"/>
      <c r="CB516" s="577"/>
      <c r="CC516" s="577"/>
      <c r="CD516" s="577"/>
      <c r="CE516" s="577"/>
      <c r="CF516" s="577"/>
      <c r="CG516" s="577"/>
      <c r="CH516" s="577"/>
      <c r="CI516" s="577"/>
      <c r="CJ516" s="577"/>
      <c r="CK516" s="577"/>
      <c r="CL516" s="577"/>
      <c r="CM516" s="577"/>
      <c r="CN516" s="577"/>
      <c r="CO516" s="578"/>
      <c r="CP516" s="578"/>
      <c r="CQ516" s="578"/>
      <c r="CR516" s="578"/>
      <c r="CS516" s="578"/>
      <c r="CT516" s="578"/>
      <c r="CU516" s="578"/>
      <c r="CV516" s="578"/>
      <c r="CW516" s="578"/>
      <c r="CX516" s="578"/>
      <c r="CY516" s="578"/>
      <c r="CZ516" s="578"/>
      <c r="DA516" s="578"/>
      <c r="DB516" s="578"/>
      <c r="DC516" s="578"/>
    </row>
    <row r="517" ht="23.25" customHeight="1">
      <c r="A517" s="447"/>
      <c r="B517" s="577"/>
      <c r="C517" s="578"/>
      <c r="D517" s="555"/>
      <c r="E517" s="555"/>
      <c r="F517" s="578"/>
      <c r="G517" s="578"/>
      <c r="H517" s="578"/>
      <c r="I517" s="578"/>
      <c r="J517" s="578"/>
      <c r="K517" s="578"/>
      <c r="L517" s="578"/>
      <c r="M517" s="578"/>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7"/>
      <c r="BS517" s="577"/>
      <c r="BT517" s="577"/>
      <c r="BU517" s="577"/>
      <c r="BV517" s="577"/>
      <c r="BW517" s="577"/>
      <c r="BX517" s="577"/>
      <c r="BY517" s="577"/>
      <c r="BZ517" s="577"/>
      <c r="CA517" s="577"/>
      <c r="CB517" s="577"/>
      <c r="CC517" s="577"/>
      <c r="CD517" s="577"/>
      <c r="CE517" s="577"/>
      <c r="CF517" s="577"/>
      <c r="CG517" s="577"/>
      <c r="CH517" s="577"/>
      <c r="CI517" s="577"/>
      <c r="CJ517" s="577"/>
      <c r="CK517" s="577"/>
      <c r="CL517" s="577"/>
      <c r="CM517" s="577"/>
      <c r="CN517" s="577"/>
      <c r="CO517" s="578"/>
      <c r="CP517" s="578"/>
      <c r="CQ517" s="578"/>
      <c r="CR517" s="578"/>
      <c r="CS517" s="578"/>
      <c r="CT517" s="578"/>
      <c r="CU517" s="578"/>
      <c r="CV517" s="578"/>
      <c r="CW517" s="578"/>
      <c r="CX517" s="578"/>
      <c r="CY517" s="578"/>
      <c r="CZ517" s="578"/>
      <c r="DA517" s="578"/>
      <c r="DB517" s="578"/>
      <c r="DC517" s="578"/>
    </row>
    <row r="518" ht="23.25" customHeight="1">
      <c r="A518" s="447"/>
      <c r="B518" s="577"/>
      <c r="C518" s="578"/>
      <c r="D518" s="555"/>
      <c r="E518" s="555"/>
      <c r="F518" s="578"/>
      <c r="G518" s="578"/>
      <c r="H518" s="578"/>
      <c r="I518" s="578"/>
      <c r="J518" s="578"/>
      <c r="K518" s="578"/>
      <c r="L518" s="578"/>
      <c r="M518" s="578"/>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7"/>
      <c r="CA518" s="577"/>
      <c r="CB518" s="577"/>
      <c r="CC518" s="577"/>
      <c r="CD518" s="577"/>
      <c r="CE518" s="577"/>
      <c r="CF518" s="577"/>
      <c r="CG518" s="577"/>
      <c r="CH518" s="577"/>
      <c r="CI518" s="577"/>
      <c r="CJ518" s="577"/>
      <c r="CK518" s="577"/>
      <c r="CL518" s="577"/>
      <c r="CM518" s="577"/>
      <c r="CN518" s="577"/>
      <c r="CO518" s="578"/>
      <c r="CP518" s="578"/>
      <c r="CQ518" s="578"/>
      <c r="CR518" s="578"/>
      <c r="CS518" s="578"/>
      <c r="CT518" s="578"/>
      <c r="CU518" s="578"/>
      <c r="CV518" s="578"/>
      <c r="CW518" s="578"/>
      <c r="CX518" s="578"/>
      <c r="CY518" s="578"/>
      <c r="CZ518" s="578"/>
      <c r="DA518" s="578"/>
      <c r="DB518" s="578"/>
      <c r="DC518" s="578"/>
    </row>
    <row r="519" ht="23.25" customHeight="1">
      <c r="A519" s="447"/>
      <c r="B519" s="577"/>
      <c r="C519" s="578"/>
      <c r="D519" s="555"/>
      <c r="E519" s="555"/>
      <c r="F519" s="578"/>
      <c r="G519" s="578"/>
      <c r="H519" s="578"/>
      <c r="I519" s="578"/>
      <c r="J519" s="578"/>
      <c r="K519" s="578"/>
      <c r="L519" s="578"/>
      <c r="M519" s="578"/>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7"/>
      <c r="CA519" s="577"/>
      <c r="CB519" s="577"/>
      <c r="CC519" s="577"/>
      <c r="CD519" s="577"/>
      <c r="CE519" s="577"/>
      <c r="CF519" s="577"/>
      <c r="CG519" s="577"/>
      <c r="CH519" s="577"/>
      <c r="CI519" s="577"/>
      <c r="CJ519" s="577"/>
      <c r="CK519" s="577"/>
      <c r="CL519" s="577"/>
      <c r="CM519" s="577"/>
      <c r="CN519" s="577"/>
      <c r="CO519" s="578"/>
      <c r="CP519" s="578"/>
      <c r="CQ519" s="578"/>
      <c r="CR519" s="578"/>
      <c r="CS519" s="578"/>
      <c r="CT519" s="578"/>
      <c r="CU519" s="578"/>
      <c r="CV519" s="578"/>
      <c r="CW519" s="578"/>
      <c r="CX519" s="578"/>
      <c r="CY519" s="578"/>
      <c r="CZ519" s="578"/>
      <c r="DA519" s="578"/>
      <c r="DB519" s="578"/>
      <c r="DC519" s="578"/>
    </row>
    <row r="520" ht="23.25" customHeight="1">
      <c r="A520" s="447"/>
      <c r="B520" s="577"/>
      <c r="C520" s="578"/>
      <c r="D520" s="555"/>
      <c r="E520" s="555"/>
      <c r="F520" s="578"/>
      <c r="G520" s="578"/>
      <c r="H520" s="578"/>
      <c r="I520" s="578"/>
      <c r="J520" s="578"/>
      <c r="K520" s="578"/>
      <c r="L520" s="578"/>
      <c r="M520" s="578"/>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7"/>
      <c r="CA520" s="577"/>
      <c r="CB520" s="577"/>
      <c r="CC520" s="577"/>
      <c r="CD520" s="577"/>
      <c r="CE520" s="577"/>
      <c r="CF520" s="577"/>
      <c r="CG520" s="577"/>
      <c r="CH520" s="577"/>
      <c r="CI520" s="577"/>
      <c r="CJ520" s="577"/>
      <c r="CK520" s="577"/>
      <c r="CL520" s="577"/>
      <c r="CM520" s="577"/>
      <c r="CN520" s="577"/>
      <c r="CO520" s="578"/>
      <c r="CP520" s="578"/>
      <c r="CQ520" s="578"/>
      <c r="CR520" s="578"/>
      <c r="CS520" s="578"/>
      <c r="CT520" s="578"/>
      <c r="CU520" s="578"/>
      <c r="CV520" s="578"/>
      <c r="CW520" s="578"/>
      <c r="CX520" s="578"/>
      <c r="CY520" s="578"/>
      <c r="CZ520" s="578"/>
      <c r="DA520" s="578"/>
      <c r="DB520" s="578"/>
      <c r="DC520" s="578"/>
    </row>
    <row r="521" ht="23.25" customHeight="1">
      <c r="A521" s="447"/>
      <c r="B521" s="577"/>
      <c r="C521" s="578"/>
      <c r="D521" s="555"/>
      <c r="E521" s="555"/>
      <c r="F521" s="578"/>
      <c r="G521" s="578"/>
      <c r="H521" s="578"/>
      <c r="I521" s="578"/>
      <c r="J521" s="578"/>
      <c r="K521" s="578"/>
      <c r="L521" s="578"/>
      <c r="M521" s="578"/>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7"/>
      <c r="CA521" s="577"/>
      <c r="CB521" s="577"/>
      <c r="CC521" s="577"/>
      <c r="CD521" s="577"/>
      <c r="CE521" s="577"/>
      <c r="CF521" s="577"/>
      <c r="CG521" s="577"/>
      <c r="CH521" s="577"/>
      <c r="CI521" s="577"/>
      <c r="CJ521" s="577"/>
      <c r="CK521" s="577"/>
      <c r="CL521" s="577"/>
      <c r="CM521" s="577"/>
      <c r="CN521" s="577"/>
      <c r="CO521" s="578"/>
      <c r="CP521" s="578"/>
      <c r="CQ521" s="578"/>
      <c r="CR521" s="578"/>
      <c r="CS521" s="578"/>
      <c r="CT521" s="578"/>
      <c r="CU521" s="578"/>
      <c r="CV521" s="578"/>
      <c r="CW521" s="578"/>
      <c r="CX521" s="578"/>
      <c r="CY521" s="578"/>
      <c r="CZ521" s="578"/>
      <c r="DA521" s="578"/>
      <c r="DB521" s="578"/>
      <c r="DC521" s="578"/>
    </row>
    <row r="522" ht="23.25" customHeight="1">
      <c r="A522" s="447"/>
      <c r="B522" s="577"/>
      <c r="C522" s="578"/>
      <c r="D522" s="555"/>
      <c r="E522" s="555"/>
      <c r="F522" s="578"/>
      <c r="G522" s="578"/>
      <c r="H522" s="578"/>
      <c r="I522" s="578"/>
      <c r="J522" s="578"/>
      <c r="K522" s="578"/>
      <c r="L522" s="578"/>
      <c r="M522" s="578"/>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7"/>
      <c r="CA522" s="577"/>
      <c r="CB522" s="577"/>
      <c r="CC522" s="577"/>
      <c r="CD522" s="577"/>
      <c r="CE522" s="577"/>
      <c r="CF522" s="577"/>
      <c r="CG522" s="577"/>
      <c r="CH522" s="577"/>
      <c r="CI522" s="577"/>
      <c r="CJ522" s="577"/>
      <c r="CK522" s="577"/>
      <c r="CL522" s="577"/>
      <c r="CM522" s="577"/>
      <c r="CN522" s="577"/>
      <c r="CO522" s="578"/>
      <c r="CP522" s="578"/>
      <c r="CQ522" s="578"/>
      <c r="CR522" s="578"/>
      <c r="CS522" s="578"/>
      <c r="CT522" s="578"/>
      <c r="CU522" s="578"/>
      <c r="CV522" s="578"/>
      <c r="CW522" s="578"/>
      <c r="CX522" s="578"/>
      <c r="CY522" s="578"/>
      <c r="CZ522" s="578"/>
      <c r="DA522" s="578"/>
      <c r="DB522" s="578"/>
      <c r="DC522" s="578"/>
    </row>
    <row r="523" ht="23.25" customHeight="1">
      <c r="A523" s="447"/>
      <c r="B523" s="577"/>
      <c r="C523" s="578"/>
      <c r="D523" s="555"/>
      <c r="E523" s="555"/>
      <c r="F523" s="578"/>
      <c r="G523" s="578"/>
      <c r="H523" s="578"/>
      <c r="I523" s="578"/>
      <c r="J523" s="578"/>
      <c r="K523" s="578"/>
      <c r="L523" s="578"/>
      <c r="M523" s="578"/>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7"/>
      <c r="CA523" s="577"/>
      <c r="CB523" s="577"/>
      <c r="CC523" s="577"/>
      <c r="CD523" s="577"/>
      <c r="CE523" s="577"/>
      <c r="CF523" s="577"/>
      <c r="CG523" s="577"/>
      <c r="CH523" s="577"/>
      <c r="CI523" s="577"/>
      <c r="CJ523" s="577"/>
      <c r="CK523" s="577"/>
      <c r="CL523" s="577"/>
      <c r="CM523" s="577"/>
      <c r="CN523" s="577"/>
      <c r="CO523" s="578"/>
      <c r="CP523" s="578"/>
      <c r="CQ523" s="578"/>
      <c r="CR523" s="578"/>
      <c r="CS523" s="578"/>
      <c r="CT523" s="578"/>
      <c r="CU523" s="578"/>
      <c r="CV523" s="578"/>
      <c r="CW523" s="578"/>
      <c r="CX523" s="578"/>
      <c r="CY523" s="578"/>
      <c r="CZ523" s="578"/>
      <c r="DA523" s="578"/>
      <c r="DB523" s="578"/>
      <c r="DC523" s="578"/>
    </row>
    <row r="524" ht="23.25" customHeight="1">
      <c r="A524" s="447"/>
      <c r="B524" s="577"/>
      <c r="C524" s="578"/>
      <c r="D524" s="555"/>
      <c r="E524" s="555"/>
      <c r="F524" s="578"/>
      <c r="G524" s="578"/>
      <c r="H524" s="578"/>
      <c r="I524" s="578"/>
      <c r="J524" s="578"/>
      <c r="K524" s="578"/>
      <c r="L524" s="578"/>
      <c r="M524" s="578"/>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8"/>
      <c r="CP524" s="578"/>
      <c r="CQ524" s="578"/>
      <c r="CR524" s="578"/>
      <c r="CS524" s="578"/>
      <c r="CT524" s="578"/>
      <c r="CU524" s="578"/>
      <c r="CV524" s="578"/>
      <c r="CW524" s="578"/>
      <c r="CX524" s="578"/>
      <c r="CY524" s="578"/>
      <c r="CZ524" s="578"/>
      <c r="DA524" s="578"/>
      <c r="DB524" s="578"/>
      <c r="DC524" s="578"/>
    </row>
    <row r="525" ht="23.25" customHeight="1">
      <c r="A525" s="447"/>
      <c r="B525" s="577"/>
      <c r="C525" s="578"/>
      <c r="D525" s="555"/>
      <c r="E525" s="555"/>
      <c r="F525" s="578"/>
      <c r="G525" s="578"/>
      <c r="H525" s="578"/>
      <c r="I525" s="578"/>
      <c r="J525" s="578"/>
      <c r="K525" s="578"/>
      <c r="L525" s="578"/>
      <c r="M525" s="578"/>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8"/>
      <c r="CP525" s="578"/>
      <c r="CQ525" s="578"/>
      <c r="CR525" s="578"/>
      <c r="CS525" s="578"/>
      <c r="CT525" s="578"/>
      <c r="CU525" s="578"/>
      <c r="CV525" s="578"/>
      <c r="CW525" s="578"/>
      <c r="CX525" s="578"/>
      <c r="CY525" s="578"/>
      <c r="CZ525" s="578"/>
      <c r="DA525" s="578"/>
      <c r="DB525" s="578"/>
      <c r="DC525" s="578"/>
    </row>
    <row r="526" ht="23.25" customHeight="1">
      <c r="A526" s="447"/>
      <c r="B526" s="577"/>
      <c r="C526" s="578"/>
      <c r="D526" s="555"/>
      <c r="E526" s="555"/>
      <c r="F526" s="578"/>
      <c r="G526" s="578"/>
      <c r="H526" s="578"/>
      <c r="I526" s="578"/>
      <c r="J526" s="578"/>
      <c r="K526" s="578"/>
      <c r="L526" s="578"/>
      <c r="M526" s="578"/>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8"/>
      <c r="CP526" s="578"/>
      <c r="CQ526" s="578"/>
      <c r="CR526" s="578"/>
      <c r="CS526" s="578"/>
      <c r="CT526" s="578"/>
      <c r="CU526" s="578"/>
      <c r="CV526" s="578"/>
      <c r="CW526" s="578"/>
      <c r="CX526" s="578"/>
      <c r="CY526" s="578"/>
      <c r="CZ526" s="578"/>
      <c r="DA526" s="578"/>
      <c r="DB526" s="578"/>
      <c r="DC526" s="578"/>
    </row>
    <row r="527" ht="23.25" customHeight="1">
      <c r="A527" s="447"/>
      <c r="B527" s="577"/>
      <c r="C527" s="578"/>
      <c r="D527" s="555"/>
      <c r="E527" s="555"/>
      <c r="F527" s="578"/>
      <c r="G527" s="578"/>
      <c r="H527" s="578"/>
      <c r="I527" s="578"/>
      <c r="J527" s="578"/>
      <c r="K527" s="578"/>
      <c r="L527" s="578"/>
      <c r="M527" s="578"/>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7"/>
      <c r="BS527" s="577"/>
      <c r="BT527" s="577"/>
      <c r="BU527" s="577"/>
      <c r="BV527" s="577"/>
      <c r="BW527" s="577"/>
      <c r="BX527" s="577"/>
      <c r="BY527" s="577"/>
      <c r="BZ527" s="577"/>
      <c r="CA527" s="577"/>
      <c r="CB527" s="577"/>
      <c r="CC527" s="577"/>
      <c r="CD527" s="577"/>
      <c r="CE527" s="577"/>
      <c r="CF527" s="577"/>
      <c r="CG527" s="577"/>
      <c r="CH527" s="577"/>
      <c r="CI527" s="577"/>
      <c r="CJ527" s="577"/>
      <c r="CK527" s="577"/>
      <c r="CL527" s="577"/>
      <c r="CM527" s="577"/>
      <c r="CN527" s="577"/>
      <c r="CO527" s="578"/>
      <c r="CP527" s="578"/>
      <c r="CQ527" s="578"/>
      <c r="CR527" s="578"/>
      <c r="CS527" s="578"/>
      <c r="CT527" s="578"/>
      <c r="CU527" s="578"/>
      <c r="CV527" s="578"/>
      <c r="CW527" s="578"/>
      <c r="CX527" s="578"/>
      <c r="CY527" s="578"/>
      <c r="CZ527" s="578"/>
      <c r="DA527" s="578"/>
      <c r="DB527" s="578"/>
      <c r="DC527" s="578"/>
    </row>
    <row r="528" ht="23.25" customHeight="1">
      <c r="A528" s="447"/>
      <c r="B528" s="577"/>
      <c r="C528" s="578"/>
      <c r="D528" s="555"/>
      <c r="E528" s="555"/>
      <c r="F528" s="578"/>
      <c r="G528" s="578"/>
      <c r="H528" s="578"/>
      <c r="I528" s="578"/>
      <c r="J528" s="578"/>
      <c r="K528" s="578"/>
      <c r="L528" s="578"/>
      <c r="M528" s="578"/>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7"/>
      <c r="CA528" s="577"/>
      <c r="CB528" s="577"/>
      <c r="CC528" s="577"/>
      <c r="CD528" s="577"/>
      <c r="CE528" s="577"/>
      <c r="CF528" s="577"/>
      <c r="CG528" s="577"/>
      <c r="CH528" s="577"/>
      <c r="CI528" s="577"/>
      <c r="CJ528" s="577"/>
      <c r="CK528" s="577"/>
      <c r="CL528" s="577"/>
      <c r="CM528" s="577"/>
      <c r="CN528" s="577"/>
      <c r="CO528" s="578"/>
      <c r="CP528" s="578"/>
      <c r="CQ528" s="578"/>
      <c r="CR528" s="578"/>
      <c r="CS528" s="578"/>
      <c r="CT528" s="578"/>
      <c r="CU528" s="578"/>
      <c r="CV528" s="578"/>
      <c r="CW528" s="578"/>
      <c r="CX528" s="578"/>
      <c r="CY528" s="578"/>
      <c r="CZ528" s="578"/>
      <c r="DA528" s="578"/>
      <c r="DB528" s="578"/>
      <c r="DC528" s="578"/>
    </row>
    <row r="529" ht="23.25" customHeight="1">
      <c r="A529" s="447"/>
      <c r="B529" s="577"/>
      <c r="C529" s="578"/>
      <c r="D529" s="555"/>
      <c r="E529" s="555"/>
      <c r="F529" s="578"/>
      <c r="G529" s="578"/>
      <c r="H529" s="578"/>
      <c r="I529" s="578"/>
      <c r="J529" s="578"/>
      <c r="K529" s="578"/>
      <c r="L529" s="578"/>
      <c r="M529" s="578"/>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7"/>
      <c r="BS529" s="577"/>
      <c r="BT529" s="577"/>
      <c r="BU529" s="577"/>
      <c r="BV529" s="577"/>
      <c r="BW529" s="577"/>
      <c r="BX529" s="577"/>
      <c r="BY529" s="577"/>
      <c r="BZ529" s="577"/>
      <c r="CA529" s="577"/>
      <c r="CB529" s="577"/>
      <c r="CC529" s="577"/>
      <c r="CD529" s="577"/>
      <c r="CE529" s="577"/>
      <c r="CF529" s="577"/>
      <c r="CG529" s="577"/>
      <c r="CH529" s="577"/>
      <c r="CI529" s="577"/>
      <c r="CJ529" s="577"/>
      <c r="CK529" s="577"/>
      <c r="CL529" s="577"/>
      <c r="CM529" s="577"/>
      <c r="CN529" s="577"/>
      <c r="CO529" s="578"/>
      <c r="CP529" s="578"/>
      <c r="CQ529" s="578"/>
      <c r="CR529" s="578"/>
      <c r="CS529" s="578"/>
      <c r="CT529" s="578"/>
      <c r="CU529" s="578"/>
      <c r="CV529" s="578"/>
      <c r="CW529" s="578"/>
      <c r="CX529" s="578"/>
      <c r="CY529" s="578"/>
      <c r="CZ529" s="578"/>
      <c r="DA529" s="578"/>
      <c r="DB529" s="578"/>
      <c r="DC529" s="578"/>
    </row>
    <row r="530" ht="23.25" customHeight="1">
      <c r="A530" s="447"/>
      <c r="B530" s="577"/>
      <c r="C530" s="578"/>
      <c r="D530" s="555"/>
      <c r="E530" s="555"/>
      <c r="F530" s="578"/>
      <c r="G530" s="578"/>
      <c r="H530" s="578"/>
      <c r="I530" s="578"/>
      <c r="J530" s="578"/>
      <c r="K530" s="578"/>
      <c r="L530" s="578"/>
      <c r="M530" s="578"/>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7"/>
      <c r="BS530" s="577"/>
      <c r="BT530" s="577"/>
      <c r="BU530" s="577"/>
      <c r="BV530" s="577"/>
      <c r="BW530" s="577"/>
      <c r="BX530" s="577"/>
      <c r="BY530" s="577"/>
      <c r="BZ530" s="577"/>
      <c r="CA530" s="577"/>
      <c r="CB530" s="577"/>
      <c r="CC530" s="577"/>
      <c r="CD530" s="577"/>
      <c r="CE530" s="577"/>
      <c r="CF530" s="577"/>
      <c r="CG530" s="577"/>
      <c r="CH530" s="577"/>
      <c r="CI530" s="577"/>
      <c r="CJ530" s="577"/>
      <c r="CK530" s="577"/>
      <c r="CL530" s="577"/>
      <c r="CM530" s="577"/>
      <c r="CN530" s="577"/>
      <c r="CO530" s="578"/>
      <c r="CP530" s="578"/>
      <c r="CQ530" s="578"/>
      <c r="CR530" s="578"/>
      <c r="CS530" s="578"/>
      <c r="CT530" s="578"/>
      <c r="CU530" s="578"/>
      <c r="CV530" s="578"/>
      <c r="CW530" s="578"/>
      <c r="CX530" s="578"/>
      <c r="CY530" s="578"/>
      <c r="CZ530" s="578"/>
      <c r="DA530" s="578"/>
      <c r="DB530" s="578"/>
      <c r="DC530" s="578"/>
    </row>
    <row r="531" ht="23.25" customHeight="1">
      <c r="A531" s="447"/>
      <c r="B531" s="577"/>
      <c r="C531" s="578"/>
      <c r="D531" s="555"/>
      <c r="E531" s="555"/>
      <c r="F531" s="578"/>
      <c r="G531" s="578"/>
      <c r="H531" s="578"/>
      <c r="I531" s="578"/>
      <c r="J531" s="578"/>
      <c r="K531" s="578"/>
      <c r="L531" s="578"/>
      <c r="M531" s="578"/>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7"/>
      <c r="BS531" s="577"/>
      <c r="BT531" s="577"/>
      <c r="BU531" s="577"/>
      <c r="BV531" s="577"/>
      <c r="BW531" s="577"/>
      <c r="BX531" s="577"/>
      <c r="BY531" s="577"/>
      <c r="BZ531" s="577"/>
      <c r="CA531" s="577"/>
      <c r="CB531" s="577"/>
      <c r="CC531" s="577"/>
      <c r="CD531" s="577"/>
      <c r="CE531" s="577"/>
      <c r="CF531" s="577"/>
      <c r="CG531" s="577"/>
      <c r="CH531" s="577"/>
      <c r="CI531" s="577"/>
      <c r="CJ531" s="577"/>
      <c r="CK531" s="577"/>
      <c r="CL531" s="577"/>
      <c r="CM531" s="577"/>
      <c r="CN531" s="577"/>
      <c r="CO531" s="578"/>
      <c r="CP531" s="578"/>
      <c r="CQ531" s="578"/>
      <c r="CR531" s="578"/>
      <c r="CS531" s="578"/>
      <c r="CT531" s="578"/>
      <c r="CU531" s="578"/>
      <c r="CV531" s="578"/>
      <c r="CW531" s="578"/>
      <c r="CX531" s="578"/>
      <c r="CY531" s="578"/>
      <c r="CZ531" s="578"/>
      <c r="DA531" s="578"/>
      <c r="DB531" s="578"/>
      <c r="DC531" s="578"/>
    </row>
    <row r="532" ht="23.25" customHeight="1">
      <c r="A532" s="447"/>
      <c r="B532" s="577"/>
      <c r="C532" s="578"/>
      <c r="D532" s="555"/>
      <c r="E532" s="555"/>
      <c r="F532" s="578"/>
      <c r="G532" s="578"/>
      <c r="H532" s="578"/>
      <c r="I532" s="578"/>
      <c r="J532" s="578"/>
      <c r="K532" s="578"/>
      <c r="L532" s="578"/>
      <c r="M532" s="578"/>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7"/>
      <c r="BS532" s="577"/>
      <c r="BT532" s="577"/>
      <c r="BU532" s="577"/>
      <c r="BV532" s="577"/>
      <c r="BW532" s="577"/>
      <c r="BX532" s="577"/>
      <c r="BY532" s="577"/>
      <c r="BZ532" s="577"/>
      <c r="CA532" s="577"/>
      <c r="CB532" s="577"/>
      <c r="CC532" s="577"/>
      <c r="CD532" s="577"/>
      <c r="CE532" s="577"/>
      <c r="CF532" s="577"/>
      <c r="CG532" s="577"/>
      <c r="CH532" s="577"/>
      <c r="CI532" s="577"/>
      <c r="CJ532" s="577"/>
      <c r="CK532" s="577"/>
      <c r="CL532" s="577"/>
      <c r="CM532" s="577"/>
      <c r="CN532" s="577"/>
      <c r="CO532" s="578"/>
      <c r="CP532" s="578"/>
      <c r="CQ532" s="578"/>
      <c r="CR532" s="578"/>
      <c r="CS532" s="578"/>
      <c r="CT532" s="578"/>
      <c r="CU532" s="578"/>
      <c r="CV532" s="578"/>
      <c r="CW532" s="578"/>
      <c r="CX532" s="578"/>
      <c r="CY532" s="578"/>
      <c r="CZ532" s="578"/>
      <c r="DA532" s="578"/>
      <c r="DB532" s="578"/>
      <c r="DC532" s="578"/>
    </row>
    <row r="533" ht="23.25" customHeight="1">
      <c r="A533" s="447"/>
      <c r="B533" s="577"/>
      <c r="C533" s="578"/>
      <c r="D533" s="555"/>
      <c r="E533" s="555"/>
      <c r="F533" s="578"/>
      <c r="G533" s="578"/>
      <c r="H533" s="578"/>
      <c r="I533" s="578"/>
      <c r="J533" s="578"/>
      <c r="K533" s="578"/>
      <c r="L533" s="578"/>
      <c r="M533" s="578"/>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7"/>
      <c r="BS533" s="577"/>
      <c r="BT533" s="577"/>
      <c r="BU533" s="577"/>
      <c r="BV533" s="577"/>
      <c r="BW533" s="577"/>
      <c r="BX533" s="577"/>
      <c r="BY533" s="577"/>
      <c r="BZ533" s="577"/>
      <c r="CA533" s="577"/>
      <c r="CB533" s="577"/>
      <c r="CC533" s="577"/>
      <c r="CD533" s="577"/>
      <c r="CE533" s="577"/>
      <c r="CF533" s="577"/>
      <c r="CG533" s="577"/>
      <c r="CH533" s="577"/>
      <c r="CI533" s="577"/>
      <c r="CJ533" s="577"/>
      <c r="CK533" s="577"/>
      <c r="CL533" s="577"/>
      <c r="CM533" s="577"/>
      <c r="CN533" s="577"/>
      <c r="CO533" s="578"/>
      <c r="CP533" s="578"/>
      <c r="CQ533" s="578"/>
      <c r="CR533" s="578"/>
      <c r="CS533" s="578"/>
      <c r="CT533" s="578"/>
      <c r="CU533" s="578"/>
      <c r="CV533" s="578"/>
      <c r="CW533" s="578"/>
      <c r="CX533" s="578"/>
      <c r="CY533" s="578"/>
      <c r="CZ533" s="578"/>
      <c r="DA533" s="578"/>
      <c r="DB533" s="578"/>
      <c r="DC533" s="578"/>
    </row>
    <row r="534" ht="23.25" customHeight="1">
      <c r="A534" s="447"/>
      <c r="B534" s="577"/>
      <c r="C534" s="578"/>
      <c r="D534" s="555"/>
      <c r="E534" s="555"/>
      <c r="F534" s="578"/>
      <c r="G534" s="578"/>
      <c r="H534" s="578"/>
      <c r="I534" s="578"/>
      <c r="J534" s="578"/>
      <c r="K534" s="578"/>
      <c r="L534" s="578"/>
      <c r="M534" s="578"/>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7"/>
      <c r="BS534" s="577"/>
      <c r="BT534" s="577"/>
      <c r="BU534" s="577"/>
      <c r="BV534" s="577"/>
      <c r="BW534" s="577"/>
      <c r="BX534" s="577"/>
      <c r="BY534" s="577"/>
      <c r="BZ534" s="577"/>
      <c r="CA534" s="577"/>
      <c r="CB534" s="577"/>
      <c r="CC534" s="577"/>
      <c r="CD534" s="577"/>
      <c r="CE534" s="577"/>
      <c r="CF534" s="577"/>
      <c r="CG534" s="577"/>
      <c r="CH534" s="577"/>
      <c r="CI534" s="577"/>
      <c r="CJ534" s="577"/>
      <c r="CK534" s="577"/>
      <c r="CL534" s="577"/>
      <c r="CM534" s="577"/>
      <c r="CN534" s="577"/>
      <c r="CO534" s="578"/>
      <c r="CP534" s="578"/>
      <c r="CQ534" s="578"/>
      <c r="CR534" s="578"/>
      <c r="CS534" s="578"/>
      <c r="CT534" s="578"/>
      <c r="CU534" s="578"/>
      <c r="CV534" s="578"/>
      <c r="CW534" s="578"/>
      <c r="CX534" s="578"/>
      <c r="CY534" s="578"/>
      <c r="CZ534" s="578"/>
      <c r="DA534" s="578"/>
      <c r="DB534" s="578"/>
      <c r="DC534" s="578"/>
    </row>
    <row r="535" ht="23.25" customHeight="1">
      <c r="A535" s="447"/>
      <c r="B535" s="577"/>
      <c r="C535" s="578"/>
      <c r="D535" s="555"/>
      <c r="E535" s="555"/>
      <c r="F535" s="578"/>
      <c r="G535" s="578"/>
      <c r="H535" s="578"/>
      <c r="I535" s="578"/>
      <c r="J535" s="578"/>
      <c r="K535" s="578"/>
      <c r="L535" s="578"/>
      <c r="M535" s="578"/>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7"/>
      <c r="BS535" s="577"/>
      <c r="BT535" s="577"/>
      <c r="BU535" s="577"/>
      <c r="BV535" s="577"/>
      <c r="BW535" s="577"/>
      <c r="BX535" s="577"/>
      <c r="BY535" s="577"/>
      <c r="BZ535" s="577"/>
      <c r="CA535" s="577"/>
      <c r="CB535" s="577"/>
      <c r="CC535" s="577"/>
      <c r="CD535" s="577"/>
      <c r="CE535" s="577"/>
      <c r="CF535" s="577"/>
      <c r="CG535" s="577"/>
      <c r="CH535" s="577"/>
      <c r="CI535" s="577"/>
      <c r="CJ535" s="577"/>
      <c r="CK535" s="577"/>
      <c r="CL535" s="577"/>
      <c r="CM535" s="577"/>
      <c r="CN535" s="577"/>
      <c r="CO535" s="578"/>
      <c r="CP535" s="578"/>
      <c r="CQ535" s="578"/>
      <c r="CR535" s="578"/>
      <c r="CS535" s="578"/>
      <c r="CT535" s="578"/>
      <c r="CU535" s="578"/>
      <c r="CV535" s="578"/>
      <c r="CW535" s="578"/>
      <c r="CX535" s="578"/>
      <c r="CY535" s="578"/>
      <c r="CZ535" s="578"/>
      <c r="DA535" s="578"/>
      <c r="DB535" s="578"/>
      <c r="DC535" s="578"/>
    </row>
    <row r="536" ht="23.25" customHeight="1">
      <c r="A536" s="447"/>
      <c r="B536" s="577"/>
      <c r="C536" s="578"/>
      <c r="D536" s="555"/>
      <c r="E536" s="555"/>
      <c r="F536" s="578"/>
      <c r="G536" s="578"/>
      <c r="H536" s="578"/>
      <c r="I536" s="578"/>
      <c r="J536" s="578"/>
      <c r="K536" s="578"/>
      <c r="L536" s="578"/>
      <c r="M536" s="578"/>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7"/>
      <c r="BS536" s="577"/>
      <c r="BT536" s="577"/>
      <c r="BU536" s="577"/>
      <c r="BV536" s="577"/>
      <c r="BW536" s="577"/>
      <c r="BX536" s="577"/>
      <c r="BY536" s="577"/>
      <c r="BZ536" s="577"/>
      <c r="CA536" s="577"/>
      <c r="CB536" s="577"/>
      <c r="CC536" s="577"/>
      <c r="CD536" s="577"/>
      <c r="CE536" s="577"/>
      <c r="CF536" s="577"/>
      <c r="CG536" s="577"/>
      <c r="CH536" s="577"/>
      <c r="CI536" s="577"/>
      <c r="CJ536" s="577"/>
      <c r="CK536" s="577"/>
      <c r="CL536" s="577"/>
      <c r="CM536" s="577"/>
      <c r="CN536" s="577"/>
      <c r="CO536" s="578"/>
      <c r="CP536" s="578"/>
      <c r="CQ536" s="578"/>
      <c r="CR536" s="578"/>
      <c r="CS536" s="578"/>
      <c r="CT536" s="578"/>
      <c r="CU536" s="578"/>
      <c r="CV536" s="578"/>
      <c r="CW536" s="578"/>
      <c r="CX536" s="578"/>
      <c r="CY536" s="578"/>
      <c r="CZ536" s="578"/>
      <c r="DA536" s="578"/>
      <c r="DB536" s="578"/>
      <c r="DC536" s="578"/>
    </row>
    <row r="537" ht="23.25" customHeight="1">
      <c r="A537" s="447"/>
      <c r="B537" s="577"/>
      <c r="C537" s="578"/>
      <c r="D537" s="555"/>
      <c r="E537" s="555"/>
      <c r="F537" s="578"/>
      <c r="G537" s="578"/>
      <c r="H537" s="578"/>
      <c r="I537" s="578"/>
      <c r="J537" s="578"/>
      <c r="K537" s="578"/>
      <c r="L537" s="578"/>
      <c r="M537" s="578"/>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7"/>
      <c r="BS537" s="577"/>
      <c r="BT537" s="577"/>
      <c r="BU537" s="577"/>
      <c r="BV537" s="577"/>
      <c r="BW537" s="577"/>
      <c r="BX537" s="577"/>
      <c r="BY537" s="577"/>
      <c r="BZ537" s="577"/>
      <c r="CA537" s="577"/>
      <c r="CB537" s="577"/>
      <c r="CC537" s="577"/>
      <c r="CD537" s="577"/>
      <c r="CE537" s="577"/>
      <c r="CF537" s="577"/>
      <c r="CG537" s="577"/>
      <c r="CH537" s="577"/>
      <c r="CI537" s="577"/>
      <c r="CJ537" s="577"/>
      <c r="CK537" s="577"/>
      <c r="CL537" s="577"/>
      <c r="CM537" s="577"/>
      <c r="CN537" s="577"/>
      <c r="CO537" s="578"/>
      <c r="CP537" s="578"/>
      <c r="CQ537" s="578"/>
      <c r="CR537" s="578"/>
      <c r="CS537" s="578"/>
      <c r="CT537" s="578"/>
      <c r="CU537" s="578"/>
      <c r="CV537" s="578"/>
      <c r="CW537" s="578"/>
      <c r="CX537" s="578"/>
      <c r="CY537" s="578"/>
      <c r="CZ537" s="578"/>
      <c r="DA537" s="578"/>
      <c r="DB537" s="578"/>
      <c r="DC537" s="578"/>
    </row>
    <row r="538" ht="23.25" customHeight="1">
      <c r="A538" s="447"/>
      <c r="B538" s="577"/>
      <c r="C538" s="578"/>
      <c r="D538" s="555"/>
      <c r="E538" s="555"/>
      <c r="F538" s="578"/>
      <c r="G538" s="578"/>
      <c r="H538" s="578"/>
      <c r="I538" s="578"/>
      <c r="J538" s="578"/>
      <c r="K538" s="578"/>
      <c r="L538" s="578"/>
      <c r="M538" s="578"/>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7"/>
      <c r="BS538" s="577"/>
      <c r="BT538" s="577"/>
      <c r="BU538" s="577"/>
      <c r="BV538" s="577"/>
      <c r="BW538" s="577"/>
      <c r="BX538" s="577"/>
      <c r="BY538" s="577"/>
      <c r="BZ538" s="577"/>
      <c r="CA538" s="577"/>
      <c r="CB538" s="577"/>
      <c r="CC538" s="577"/>
      <c r="CD538" s="577"/>
      <c r="CE538" s="577"/>
      <c r="CF538" s="577"/>
      <c r="CG538" s="577"/>
      <c r="CH538" s="577"/>
      <c r="CI538" s="577"/>
      <c r="CJ538" s="577"/>
      <c r="CK538" s="577"/>
      <c r="CL538" s="577"/>
      <c r="CM538" s="577"/>
      <c r="CN538" s="577"/>
      <c r="CO538" s="578"/>
      <c r="CP538" s="578"/>
      <c r="CQ538" s="578"/>
      <c r="CR538" s="578"/>
      <c r="CS538" s="578"/>
      <c r="CT538" s="578"/>
      <c r="CU538" s="578"/>
      <c r="CV538" s="578"/>
      <c r="CW538" s="578"/>
      <c r="CX538" s="578"/>
      <c r="CY538" s="578"/>
      <c r="CZ538" s="578"/>
      <c r="DA538" s="578"/>
      <c r="DB538" s="578"/>
      <c r="DC538" s="578"/>
    </row>
    <row r="539" ht="23.25" customHeight="1">
      <c r="A539" s="447"/>
      <c r="B539" s="577"/>
      <c r="C539" s="578"/>
      <c r="D539" s="555"/>
      <c r="E539" s="555"/>
      <c r="F539" s="578"/>
      <c r="G539" s="578"/>
      <c r="H539" s="578"/>
      <c r="I539" s="578"/>
      <c r="J539" s="578"/>
      <c r="K539" s="578"/>
      <c r="L539" s="578"/>
      <c r="M539" s="578"/>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7"/>
      <c r="BS539" s="577"/>
      <c r="BT539" s="577"/>
      <c r="BU539" s="577"/>
      <c r="BV539" s="577"/>
      <c r="BW539" s="577"/>
      <c r="BX539" s="577"/>
      <c r="BY539" s="577"/>
      <c r="BZ539" s="577"/>
      <c r="CA539" s="577"/>
      <c r="CB539" s="577"/>
      <c r="CC539" s="577"/>
      <c r="CD539" s="577"/>
      <c r="CE539" s="577"/>
      <c r="CF539" s="577"/>
      <c r="CG539" s="577"/>
      <c r="CH539" s="577"/>
      <c r="CI539" s="577"/>
      <c r="CJ539" s="577"/>
      <c r="CK539" s="577"/>
      <c r="CL539" s="577"/>
      <c r="CM539" s="577"/>
      <c r="CN539" s="577"/>
      <c r="CO539" s="578"/>
      <c r="CP539" s="578"/>
      <c r="CQ539" s="578"/>
      <c r="CR539" s="578"/>
      <c r="CS539" s="578"/>
      <c r="CT539" s="578"/>
      <c r="CU539" s="578"/>
      <c r="CV539" s="578"/>
      <c r="CW539" s="578"/>
      <c r="CX539" s="578"/>
      <c r="CY539" s="578"/>
      <c r="CZ539" s="578"/>
      <c r="DA539" s="578"/>
      <c r="DB539" s="578"/>
      <c r="DC539" s="578"/>
    </row>
    <row r="540" ht="23.25" customHeight="1">
      <c r="A540" s="447"/>
      <c r="B540" s="577"/>
      <c r="C540" s="578"/>
      <c r="D540" s="555"/>
      <c r="E540" s="555"/>
      <c r="F540" s="578"/>
      <c r="G540" s="578"/>
      <c r="H540" s="578"/>
      <c r="I540" s="578"/>
      <c r="J540" s="578"/>
      <c r="K540" s="578"/>
      <c r="L540" s="578"/>
      <c r="M540" s="578"/>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577"/>
      <c r="BT540" s="577"/>
      <c r="BU540" s="577"/>
      <c r="BV540" s="577"/>
      <c r="BW540" s="577"/>
      <c r="BX540" s="577"/>
      <c r="BY540" s="577"/>
      <c r="BZ540" s="577"/>
      <c r="CA540" s="577"/>
      <c r="CB540" s="577"/>
      <c r="CC540" s="577"/>
      <c r="CD540" s="577"/>
      <c r="CE540" s="577"/>
      <c r="CF540" s="577"/>
      <c r="CG540" s="577"/>
      <c r="CH540" s="577"/>
      <c r="CI540" s="577"/>
      <c r="CJ540" s="577"/>
      <c r="CK540" s="577"/>
      <c r="CL540" s="577"/>
      <c r="CM540" s="577"/>
      <c r="CN540" s="577"/>
      <c r="CO540" s="578"/>
      <c r="CP540" s="578"/>
      <c r="CQ540" s="578"/>
      <c r="CR540" s="578"/>
      <c r="CS540" s="578"/>
      <c r="CT540" s="578"/>
      <c r="CU540" s="578"/>
      <c r="CV540" s="578"/>
      <c r="CW540" s="578"/>
      <c r="CX540" s="578"/>
      <c r="CY540" s="578"/>
      <c r="CZ540" s="578"/>
      <c r="DA540" s="578"/>
      <c r="DB540" s="578"/>
      <c r="DC540" s="578"/>
    </row>
    <row r="541" ht="23.25" customHeight="1">
      <c r="A541" s="447"/>
      <c r="B541" s="577"/>
      <c r="C541" s="578"/>
      <c r="D541" s="555"/>
      <c r="E541" s="555"/>
      <c r="F541" s="578"/>
      <c r="G541" s="578"/>
      <c r="H541" s="578"/>
      <c r="I541" s="578"/>
      <c r="J541" s="578"/>
      <c r="K541" s="578"/>
      <c r="L541" s="578"/>
      <c r="M541" s="578"/>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577"/>
      <c r="BT541" s="577"/>
      <c r="BU541" s="577"/>
      <c r="BV541" s="577"/>
      <c r="BW541" s="577"/>
      <c r="BX541" s="577"/>
      <c r="BY541" s="577"/>
      <c r="BZ541" s="577"/>
      <c r="CA541" s="577"/>
      <c r="CB541" s="577"/>
      <c r="CC541" s="577"/>
      <c r="CD541" s="577"/>
      <c r="CE541" s="577"/>
      <c r="CF541" s="577"/>
      <c r="CG541" s="577"/>
      <c r="CH541" s="577"/>
      <c r="CI541" s="577"/>
      <c r="CJ541" s="577"/>
      <c r="CK541" s="577"/>
      <c r="CL541" s="577"/>
      <c r="CM541" s="577"/>
      <c r="CN541" s="577"/>
      <c r="CO541" s="578"/>
      <c r="CP541" s="578"/>
      <c r="CQ541" s="578"/>
      <c r="CR541" s="578"/>
      <c r="CS541" s="578"/>
      <c r="CT541" s="578"/>
      <c r="CU541" s="578"/>
      <c r="CV541" s="578"/>
      <c r="CW541" s="578"/>
      <c r="CX541" s="578"/>
      <c r="CY541" s="578"/>
      <c r="CZ541" s="578"/>
      <c r="DA541" s="578"/>
      <c r="DB541" s="578"/>
      <c r="DC541" s="578"/>
    </row>
    <row r="542" ht="23.25" customHeight="1">
      <c r="A542" s="447"/>
      <c r="B542" s="577"/>
      <c r="C542" s="578"/>
      <c r="D542" s="555"/>
      <c r="E542" s="555"/>
      <c r="F542" s="578"/>
      <c r="G542" s="578"/>
      <c r="H542" s="578"/>
      <c r="I542" s="578"/>
      <c r="J542" s="578"/>
      <c r="K542" s="578"/>
      <c r="L542" s="578"/>
      <c r="M542" s="578"/>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577"/>
      <c r="BT542" s="577"/>
      <c r="BU542" s="577"/>
      <c r="BV542" s="577"/>
      <c r="BW542" s="577"/>
      <c r="BX542" s="577"/>
      <c r="BY542" s="577"/>
      <c r="BZ542" s="577"/>
      <c r="CA542" s="577"/>
      <c r="CB542" s="577"/>
      <c r="CC542" s="577"/>
      <c r="CD542" s="577"/>
      <c r="CE542" s="577"/>
      <c r="CF542" s="577"/>
      <c r="CG542" s="577"/>
      <c r="CH542" s="577"/>
      <c r="CI542" s="577"/>
      <c r="CJ542" s="577"/>
      <c r="CK542" s="577"/>
      <c r="CL542" s="577"/>
      <c r="CM542" s="577"/>
      <c r="CN542" s="577"/>
      <c r="CO542" s="578"/>
      <c r="CP542" s="578"/>
      <c r="CQ542" s="578"/>
      <c r="CR542" s="578"/>
      <c r="CS542" s="578"/>
      <c r="CT542" s="578"/>
      <c r="CU542" s="578"/>
      <c r="CV542" s="578"/>
      <c r="CW542" s="578"/>
      <c r="CX542" s="578"/>
      <c r="CY542" s="578"/>
      <c r="CZ542" s="578"/>
      <c r="DA542" s="578"/>
      <c r="DB542" s="578"/>
      <c r="DC542" s="578"/>
    </row>
    <row r="543" ht="23.25" customHeight="1">
      <c r="A543" s="447"/>
      <c r="B543" s="577"/>
      <c r="C543" s="578"/>
      <c r="D543" s="555"/>
      <c r="E543" s="555"/>
      <c r="F543" s="578"/>
      <c r="G543" s="578"/>
      <c r="H543" s="578"/>
      <c r="I543" s="578"/>
      <c r="J543" s="578"/>
      <c r="K543" s="578"/>
      <c r="L543" s="578"/>
      <c r="M543" s="578"/>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7"/>
      <c r="BS543" s="577"/>
      <c r="BT543" s="577"/>
      <c r="BU543" s="577"/>
      <c r="BV543" s="577"/>
      <c r="BW543" s="577"/>
      <c r="BX543" s="577"/>
      <c r="BY543" s="577"/>
      <c r="BZ543" s="577"/>
      <c r="CA543" s="577"/>
      <c r="CB543" s="577"/>
      <c r="CC543" s="577"/>
      <c r="CD543" s="577"/>
      <c r="CE543" s="577"/>
      <c r="CF543" s="577"/>
      <c r="CG543" s="577"/>
      <c r="CH543" s="577"/>
      <c r="CI543" s="577"/>
      <c r="CJ543" s="577"/>
      <c r="CK543" s="577"/>
      <c r="CL543" s="577"/>
      <c r="CM543" s="577"/>
      <c r="CN543" s="577"/>
      <c r="CO543" s="578"/>
      <c r="CP543" s="578"/>
      <c r="CQ543" s="578"/>
      <c r="CR543" s="578"/>
      <c r="CS543" s="578"/>
      <c r="CT543" s="578"/>
      <c r="CU543" s="578"/>
      <c r="CV543" s="578"/>
      <c r="CW543" s="578"/>
      <c r="CX543" s="578"/>
      <c r="CY543" s="578"/>
      <c r="CZ543" s="578"/>
      <c r="DA543" s="578"/>
      <c r="DB543" s="578"/>
      <c r="DC543" s="578"/>
    </row>
    <row r="544" ht="23.25" customHeight="1">
      <c r="A544" s="447"/>
      <c r="B544" s="577"/>
      <c r="C544" s="578"/>
      <c r="D544" s="555"/>
      <c r="E544" s="555"/>
      <c r="F544" s="578"/>
      <c r="G544" s="578"/>
      <c r="H544" s="578"/>
      <c r="I544" s="578"/>
      <c r="J544" s="578"/>
      <c r="K544" s="578"/>
      <c r="L544" s="578"/>
      <c r="M544" s="578"/>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577"/>
      <c r="BT544" s="577"/>
      <c r="BU544" s="577"/>
      <c r="BV544" s="577"/>
      <c r="BW544" s="577"/>
      <c r="BX544" s="577"/>
      <c r="BY544" s="577"/>
      <c r="BZ544" s="577"/>
      <c r="CA544" s="577"/>
      <c r="CB544" s="577"/>
      <c r="CC544" s="577"/>
      <c r="CD544" s="577"/>
      <c r="CE544" s="577"/>
      <c r="CF544" s="577"/>
      <c r="CG544" s="577"/>
      <c r="CH544" s="577"/>
      <c r="CI544" s="577"/>
      <c r="CJ544" s="577"/>
      <c r="CK544" s="577"/>
      <c r="CL544" s="577"/>
      <c r="CM544" s="577"/>
      <c r="CN544" s="577"/>
      <c r="CO544" s="578"/>
      <c r="CP544" s="578"/>
      <c r="CQ544" s="578"/>
      <c r="CR544" s="578"/>
      <c r="CS544" s="578"/>
      <c r="CT544" s="578"/>
      <c r="CU544" s="578"/>
      <c r="CV544" s="578"/>
      <c r="CW544" s="578"/>
      <c r="CX544" s="578"/>
      <c r="CY544" s="578"/>
      <c r="CZ544" s="578"/>
      <c r="DA544" s="578"/>
      <c r="DB544" s="578"/>
      <c r="DC544" s="578"/>
    </row>
    <row r="545" ht="23.25" customHeight="1">
      <c r="A545" s="447"/>
      <c r="B545" s="577"/>
      <c r="C545" s="578"/>
      <c r="D545" s="555"/>
      <c r="E545" s="555"/>
      <c r="F545" s="578"/>
      <c r="G545" s="578"/>
      <c r="H545" s="578"/>
      <c r="I545" s="578"/>
      <c r="J545" s="578"/>
      <c r="K545" s="578"/>
      <c r="L545" s="578"/>
      <c r="M545" s="578"/>
      <c r="N545" s="577"/>
      <c r="O545" s="577"/>
      <c r="P545" s="577"/>
      <c r="Q545" s="577"/>
      <c r="R545" s="577"/>
      <c r="S545" s="577"/>
      <c r="T545" s="577"/>
      <c r="U545" s="577"/>
      <c r="V545" s="577"/>
      <c r="W545" s="577"/>
      <c r="X545" s="577"/>
      <c r="Y545" s="577"/>
      <c r="Z545" s="577"/>
      <c r="AA545" s="577"/>
      <c r="AB545" s="577"/>
      <c r="AC545" s="577"/>
      <c r="AD545" s="577"/>
      <c r="AE545" s="577"/>
      <c r="AF545" s="577"/>
      <c r="AG545" s="577"/>
      <c r="AH545" s="577"/>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7"/>
      <c r="BN545" s="577"/>
      <c r="BO545" s="577"/>
      <c r="BP545" s="577"/>
      <c r="BQ545" s="577"/>
      <c r="BR545" s="577"/>
      <c r="BS545" s="577"/>
      <c r="BT545" s="577"/>
      <c r="BU545" s="577"/>
      <c r="BV545" s="577"/>
      <c r="BW545" s="577"/>
      <c r="BX545" s="577"/>
      <c r="BY545" s="577"/>
      <c r="BZ545" s="577"/>
      <c r="CA545" s="577"/>
      <c r="CB545" s="577"/>
      <c r="CC545" s="577"/>
      <c r="CD545" s="577"/>
      <c r="CE545" s="577"/>
      <c r="CF545" s="577"/>
      <c r="CG545" s="577"/>
      <c r="CH545" s="577"/>
      <c r="CI545" s="577"/>
      <c r="CJ545" s="577"/>
      <c r="CK545" s="577"/>
      <c r="CL545" s="577"/>
      <c r="CM545" s="577"/>
      <c r="CN545" s="577"/>
      <c r="CO545" s="578"/>
      <c r="CP545" s="578"/>
      <c r="CQ545" s="578"/>
      <c r="CR545" s="578"/>
      <c r="CS545" s="578"/>
      <c r="CT545" s="578"/>
      <c r="CU545" s="578"/>
      <c r="CV545" s="578"/>
      <c r="CW545" s="578"/>
      <c r="CX545" s="578"/>
      <c r="CY545" s="578"/>
      <c r="CZ545" s="578"/>
      <c r="DA545" s="578"/>
      <c r="DB545" s="578"/>
      <c r="DC545" s="578"/>
    </row>
    <row r="546" ht="23.25" customHeight="1">
      <c r="A546" s="447"/>
      <c r="B546" s="577"/>
      <c r="C546" s="578"/>
      <c r="D546" s="555"/>
      <c r="E546" s="555"/>
      <c r="F546" s="578"/>
      <c r="G546" s="578"/>
      <c r="H546" s="578"/>
      <c r="I546" s="578"/>
      <c r="J546" s="578"/>
      <c r="K546" s="578"/>
      <c r="L546" s="578"/>
      <c r="M546" s="578"/>
      <c r="N546" s="577"/>
      <c r="O546" s="577"/>
      <c r="P546" s="577"/>
      <c r="Q546" s="577"/>
      <c r="R546" s="577"/>
      <c r="S546" s="577"/>
      <c r="T546" s="577"/>
      <c r="U546" s="577"/>
      <c r="V546" s="577"/>
      <c r="W546" s="577"/>
      <c r="X546" s="577"/>
      <c r="Y546" s="577"/>
      <c r="Z546" s="577"/>
      <c r="AA546" s="577"/>
      <c r="AB546" s="577"/>
      <c r="AC546" s="577"/>
      <c r="AD546" s="577"/>
      <c r="AE546" s="577"/>
      <c r="AF546" s="577"/>
      <c r="AG546" s="577"/>
      <c r="AH546" s="577"/>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7"/>
      <c r="BN546" s="577"/>
      <c r="BO546" s="577"/>
      <c r="BP546" s="577"/>
      <c r="BQ546" s="577"/>
      <c r="BR546" s="577"/>
      <c r="BS546" s="577"/>
      <c r="BT546" s="577"/>
      <c r="BU546" s="577"/>
      <c r="BV546" s="577"/>
      <c r="BW546" s="577"/>
      <c r="BX546" s="577"/>
      <c r="BY546" s="577"/>
      <c r="BZ546" s="577"/>
      <c r="CA546" s="577"/>
      <c r="CB546" s="577"/>
      <c r="CC546" s="577"/>
      <c r="CD546" s="577"/>
      <c r="CE546" s="577"/>
      <c r="CF546" s="577"/>
      <c r="CG546" s="577"/>
      <c r="CH546" s="577"/>
      <c r="CI546" s="577"/>
      <c r="CJ546" s="577"/>
      <c r="CK546" s="577"/>
      <c r="CL546" s="577"/>
      <c r="CM546" s="577"/>
      <c r="CN546" s="577"/>
      <c r="CO546" s="578"/>
      <c r="CP546" s="578"/>
      <c r="CQ546" s="578"/>
      <c r="CR546" s="578"/>
      <c r="CS546" s="578"/>
      <c r="CT546" s="578"/>
      <c r="CU546" s="578"/>
      <c r="CV546" s="578"/>
      <c r="CW546" s="578"/>
      <c r="CX546" s="578"/>
      <c r="CY546" s="578"/>
      <c r="CZ546" s="578"/>
      <c r="DA546" s="578"/>
      <c r="DB546" s="578"/>
      <c r="DC546" s="578"/>
    </row>
    <row r="547" ht="23.25" customHeight="1">
      <c r="A547" s="447"/>
      <c r="B547" s="577"/>
      <c r="C547" s="578"/>
      <c r="D547" s="555"/>
      <c r="E547" s="555"/>
      <c r="F547" s="578"/>
      <c r="G547" s="578"/>
      <c r="H547" s="578"/>
      <c r="I547" s="578"/>
      <c r="J547" s="578"/>
      <c r="K547" s="578"/>
      <c r="L547" s="578"/>
      <c r="M547" s="578"/>
      <c r="N547" s="577"/>
      <c r="O547" s="577"/>
      <c r="P547" s="577"/>
      <c r="Q547" s="577"/>
      <c r="R547" s="577"/>
      <c r="S547" s="577"/>
      <c r="T547" s="577"/>
      <c r="U547" s="577"/>
      <c r="V547" s="577"/>
      <c r="W547" s="577"/>
      <c r="X547" s="577"/>
      <c r="Y547" s="577"/>
      <c r="Z547" s="577"/>
      <c r="AA547" s="577"/>
      <c r="AB547" s="577"/>
      <c r="AC547" s="577"/>
      <c r="AD547" s="577"/>
      <c r="AE547" s="577"/>
      <c r="AF547" s="577"/>
      <c r="AG547" s="577"/>
      <c r="AH547" s="577"/>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7"/>
      <c r="BN547" s="577"/>
      <c r="BO547" s="577"/>
      <c r="BP547" s="577"/>
      <c r="BQ547" s="577"/>
      <c r="BR547" s="577"/>
      <c r="BS547" s="577"/>
      <c r="BT547" s="577"/>
      <c r="BU547" s="577"/>
      <c r="BV547" s="577"/>
      <c r="BW547" s="577"/>
      <c r="BX547" s="577"/>
      <c r="BY547" s="577"/>
      <c r="BZ547" s="577"/>
      <c r="CA547" s="577"/>
      <c r="CB547" s="577"/>
      <c r="CC547" s="577"/>
      <c r="CD547" s="577"/>
      <c r="CE547" s="577"/>
      <c r="CF547" s="577"/>
      <c r="CG547" s="577"/>
      <c r="CH547" s="577"/>
      <c r="CI547" s="577"/>
      <c r="CJ547" s="577"/>
      <c r="CK547" s="577"/>
      <c r="CL547" s="577"/>
      <c r="CM547" s="577"/>
      <c r="CN547" s="577"/>
      <c r="CO547" s="578"/>
      <c r="CP547" s="578"/>
      <c r="CQ547" s="578"/>
      <c r="CR547" s="578"/>
      <c r="CS547" s="578"/>
      <c r="CT547" s="578"/>
      <c r="CU547" s="578"/>
      <c r="CV547" s="578"/>
      <c r="CW547" s="578"/>
      <c r="CX547" s="578"/>
      <c r="CY547" s="578"/>
      <c r="CZ547" s="578"/>
      <c r="DA547" s="578"/>
      <c r="DB547" s="578"/>
      <c r="DC547" s="578"/>
    </row>
    <row r="548" ht="23.25" customHeight="1">
      <c r="A548" s="447"/>
      <c r="B548" s="577"/>
      <c r="C548" s="578"/>
      <c r="D548" s="555"/>
      <c r="E548" s="555"/>
      <c r="F548" s="578"/>
      <c r="G548" s="578"/>
      <c r="H548" s="578"/>
      <c r="I548" s="578"/>
      <c r="J548" s="578"/>
      <c r="K548" s="578"/>
      <c r="L548" s="578"/>
      <c r="M548" s="578"/>
      <c r="N548" s="577"/>
      <c r="O548" s="577"/>
      <c r="P548" s="577"/>
      <c r="Q548" s="577"/>
      <c r="R548" s="577"/>
      <c r="S548" s="577"/>
      <c r="T548" s="577"/>
      <c r="U548" s="577"/>
      <c r="V548" s="577"/>
      <c r="W548" s="577"/>
      <c r="X548" s="577"/>
      <c r="Y548" s="577"/>
      <c r="Z548" s="577"/>
      <c r="AA548" s="577"/>
      <c r="AB548" s="577"/>
      <c r="AC548" s="577"/>
      <c r="AD548" s="577"/>
      <c r="AE548" s="577"/>
      <c r="AF548" s="577"/>
      <c r="AG548" s="577"/>
      <c r="AH548" s="577"/>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7"/>
      <c r="BN548" s="577"/>
      <c r="BO548" s="577"/>
      <c r="BP548" s="577"/>
      <c r="BQ548" s="577"/>
      <c r="BR548" s="577"/>
      <c r="BS548" s="577"/>
      <c r="BT548" s="577"/>
      <c r="BU548" s="577"/>
      <c r="BV548" s="577"/>
      <c r="BW548" s="577"/>
      <c r="BX548" s="577"/>
      <c r="BY548" s="577"/>
      <c r="BZ548" s="577"/>
      <c r="CA548" s="577"/>
      <c r="CB548" s="577"/>
      <c r="CC548" s="577"/>
      <c r="CD548" s="577"/>
      <c r="CE548" s="577"/>
      <c r="CF548" s="577"/>
      <c r="CG548" s="577"/>
      <c r="CH548" s="577"/>
      <c r="CI548" s="577"/>
      <c r="CJ548" s="577"/>
      <c r="CK548" s="577"/>
      <c r="CL548" s="577"/>
      <c r="CM548" s="577"/>
      <c r="CN548" s="577"/>
      <c r="CO548" s="578"/>
      <c r="CP548" s="578"/>
      <c r="CQ548" s="578"/>
      <c r="CR548" s="578"/>
      <c r="CS548" s="578"/>
      <c r="CT548" s="578"/>
      <c r="CU548" s="578"/>
      <c r="CV548" s="578"/>
      <c r="CW548" s="578"/>
      <c r="CX548" s="578"/>
      <c r="CY548" s="578"/>
      <c r="CZ548" s="578"/>
      <c r="DA548" s="578"/>
      <c r="DB548" s="578"/>
      <c r="DC548" s="578"/>
    </row>
    <row r="549" ht="23.25" customHeight="1">
      <c r="A549" s="447"/>
      <c r="B549" s="577"/>
      <c r="C549" s="578"/>
      <c r="D549" s="555"/>
      <c r="E549" s="555"/>
      <c r="F549" s="578"/>
      <c r="G549" s="578"/>
      <c r="H549" s="578"/>
      <c r="I549" s="578"/>
      <c r="J549" s="578"/>
      <c r="K549" s="578"/>
      <c r="L549" s="578"/>
      <c r="M549" s="578"/>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7"/>
      <c r="BN549" s="577"/>
      <c r="BO549" s="577"/>
      <c r="BP549" s="577"/>
      <c r="BQ549" s="577"/>
      <c r="BR549" s="577"/>
      <c r="BS549" s="577"/>
      <c r="BT549" s="577"/>
      <c r="BU549" s="577"/>
      <c r="BV549" s="577"/>
      <c r="BW549" s="577"/>
      <c r="BX549" s="577"/>
      <c r="BY549" s="577"/>
      <c r="BZ549" s="577"/>
      <c r="CA549" s="577"/>
      <c r="CB549" s="577"/>
      <c r="CC549" s="577"/>
      <c r="CD549" s="577"/>
      <c r="CE549" s="577"/>
      <c r="CF549" s="577"/>
      <c r="CG549" s="577"/>
      <c r="CH549" s="577"/>
      <c r="CI549" s="577"/>
      <c r="CJ549" s="577"/>
      <c r="CK549" s="577"/>
      <c r="CL549" s="577"/>
      <c r="CM549" s="577"/>
      <c r="CN549" s="577"/>
      <c r="CO549" s="578"/>
      <c r="CP549" s="578"/>
      <c r="CQ549" s="578"/>
      <c r="CR549" s="578"/>
      <c r="CS549" s="578"/>
      <c r="CT549" s="578"/>
      <c r="CU549" s="578"/>
      <c r="CV549" s="578"/>
      <c r="CW549" s="578"/>
      <c r="CX549" s="578"/>
      <c r="CY549" s="578"/>
      <c r="CZ549" s="578"/>
      <c r="DA549" s="578"/>
      <c r="DB549" s="578"/>
      <c r="DC549" s="578"/>
    </row>
    <row r="550" ht="23.25" customHeight="1">
      <c r="A550" s="447"/>
      <c r="B550" s="577"/>
      <c r="C550" s="578"/>
      <c r="D550" s="555"/>
      <c r="E550" s="555"/>
      <c r="F550" s="578"/>
      <c r="G550" s="578"/>
      <c r="H550" s="578"/>
      <c r="I550" s="578"/>
      <c r="J550" s="578"/>
      <c r="K550" s="578"/>
      <c r="L550" s="578"/>
      <c r="M550" s="578"/>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7"/>
      <c r="BS550" s="577"/>
      <c r="BT550" s="577"/>
      <c r="BU550" s="577"/>
      <c r="BV550" s="577"/>
      <c r="BW550" s="577"/>
      <c r="BX550" s="577"/>
      <c r="BY550" s="577"/>
      <c r="BZ550" s="577"/>
      <c r="CA550" s="577"/>
      <c r="CB550" s="577"/>
      <c r="CC550" s="577"/>
      <c r="CD550" s="577"/>
      <c r="CE550" s="577"/>
      <c r="CF550" s="577"/>
      <c r="CG550" s="577"/>
      <c r="CH550" s="577"/>
      <c r="CI550" s="577"/>
      <c r="CJ550" s="577"/>
      <c r="CK550" s="577"/>
      <c r="CL550" s="577"/>
      <c r="CM550" s="577"/>
      <c r="CN550" s="577"/>
      <c r="CO550" s="578"/>
      <c r="CP550" s="578"/>
      <c r="CQ550" s="578"/>
      <c r="CR550" s="578"/>
      <c r="CS550" s="578"/>
      <c r="CT550" s="578"/>
      <c r="CU550" s="578"/>
      <c r="CV550" s="578"/>
      <c r="CW550" s="578"/>
      <c r="CX550" s="578"/>
      <c r="CY550" s="578"/>
      <c r="CZ550" s="578"/>
      <c r="DA550" s="578"/>
      <c r="DB550" s="578"/>
      <c r="DC550" s="578"/>
    </row>
    <row r="551" ht="23.25" customHeight="1">
      <c r="A551" s="447"/>
      <c r="B551" s="577"/>
      <c r="C551" s="578"/>
      <c r="D551" s="555"/>
      <c r="E551" s="555"/>
      <c r="F551" s="578"/>
      <c r="G551" s="578"/>
      <c r="H551" s="578"/>
      <c r="I551" s="578"/>
      <c r="J551" s="578"/>
      <c r="K551" s="578"/>
      <c r="L551" s="578"/>
      <c r="M551" s="578"/>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7"/>
      <c r="BS551" s="577"/>
      <c r="BT551" s="577"/>
      <c r="BU551" s="577"/>
      <c r="BV551" s="577"/>
      <c r="BW551" s="577"/>
      <c r="BX551" s="577"/>
      <c r="BY551" s="577"/>
      <c r="BZ551" s="577"/>
      <c r="CA551" s="577"/>
      <c r="CB551" s="577"/>
      <c r="CC551" s="577"/>
      <c r="CD551" s="577"/>
      <c r="CE551" s="577"/>
      <c r="CF551" s="577"/>
      <c r="CG551" s="577"/>
      <c r="CH551" s="577"/>
      <c r="CI551" s="577"/>
      <c r="CJ551" s="577"/>
      <c r="CK551" s="577"/>
      <c r="CL551" s="577"/>
      <c r="CM551" s="577"/>
      <c r="CN551" s="577"/>
      <c r="CO551" s="578"/>
      <c r="CP551" s="578"/>
      <c r="CQ551" s="578"/>
      <c r="CR551" s="578"/>
      <c r="CS551" s="578"/>
      <c r="CT551" s="578"/>
      <c r="CU551" s="578"/>
      <c r="CV551" s="578"/>
      <c r="CW551" s="578"/>
      <c r="CX551" s="578"/>
      <c r="CY551" s="578"/>
      <c r="CZ551" s="578"/>
      <c r="DA551" s="578"/>
      <c r="DB551" s="578"/>
      <c r="DC551" s="578"/>
    </row>
    <row r="552" ht="23.25" customHeight="1">
      <c r="A552" s="447"/>
      <c r="B552" s="577"/>
      <c r="C552" s="578"/>
      <c r="D552" s="555"/>
      <c r="E552" s="555"/>
      <c r="F552" s="578"/>
      <c r="G552" s="578"/>
      <c r="H552" s="578"/>
      <c r="I552" s="578"/>
      <c r="J552" s="578"/>
      <c r="K552" s="578"/>
      <c r="L552" s="578"/>
      <c r="M552" s="578"/>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7"/>
      <c r="BS552" s="577"/>
      <c r="BT552" s="577"/>
      <c r="BU552" s="577"/>
      <c r="BV552" s="577"/>
      <c r="BW552" s="577"/>
      <c r="BX552" s="577"/>
      <c r="BY552" s="577"/>
      <c r="BZ552" s="577"/>
      <c r="CA552" s="577"/>
      <c r="CB552" s="577"/>
      <c r="CC552" s="577"/>
      <c r="CD552" s="577"/>
      <c r="CE552" s="577"/>
      <c r="CF552" s="577"/>
      <c r="CG552" s="577"/>
      <c r="CH552" s="577"/>
      <c r="CI552" s="577"/>
      <c r="CJ552" s="577"/>
      <c r="CK552" s="577"/>
      <c r="CL552" s="577"/>
      <c r="CM552" s="577"/>
      <c r="CN552" s="577"/>
      <c r="CO552" s="578"/>
      <c r="CP552" s="578"/>
      <c r="CQ552" s="578"/>
      <c r="CR552" s="578"/>
      <c r="CS552" s="578"/>
      <c r="CT552" s="578"/>
      <c r="CU552" s="578"/>
      <c r="CV552" s="578"/>
      <c r="CW552" s="578"/>
      <c r="CX552" s="578"/>
      <c r="CY552" s="578"/>
      <c r="CZ552" s="578"/>
      <c r="DA552" s="578"/>
      <c r="DB552" s="578"/>
      <c r="DC552" s="578"/>
    </row>
    <row r="553" ht="23.25" customHeight="1">
      <c r="A553" s="447"/>
      <c r="B553" s="577"/>
      <c r="C553" s="578"/>
      <c r="D553" s="555"/>
      <c r="E553" s="555"/>
      <c r="F553" s="578"/>
      <c r="G553" s="578"/>
      <c r="H553" s="578"/>
      <c r="I553" s="578"/>
      <c r="J553" s="578"/>
      <c r="K553" s="578"/>
      <c r="L553" s="578"/>
      <c r="M553" s="578"/>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7"/>
      <c r="BS553" s="577"/>
      <c r="BT553" s="577"/>
      <c r="BU553" s="577"/>
      <c r="BV553" s="577"/>
      <c r="BW553" s="577"/>
      <c r="BX553" s="577"/>
      <c r="BY553" s="577"/>
      <c r="BZ553" s="577"/>
      <c r="CA553" s="577"/>
      <c r="CB553" s="577"/>
      <c r="CC553" s="577"/>
      <c r="CD553" s="577"/>
      <c r="CE553" s="577"/>
      <c r="CF553" s="577"/>
      <c r="CG553" s="577"/>
      <c r="CH553" s="577"/>
      <c r="CI553" s="577"/>
      <c r="CJ553" s="577"/>
      <c r="CK553" s="577"/>
      <c r="CL553" s="577"/>
      <c r="CM553" s="577"/>
      <c r="CN553" s="577"/>
      <c r="CO553" s="578"/>
      <c r="CP553" s="578"/>
      <c r="CQ553" s="578"/>
      <c r="CR553" s="578"/>
      <c r="CS553" s="578"/>
      <c r="CT553" s="578"/>
      <c r="CU553" s="578"/>
      <c r="CV553" s="578"/>
      <c r="CW553" s="578"/>
      <c r="CX553" s="578"/>
      <c r="CY553" s="578"/>
      <c r="CZ553" s="578"/>
      <c r="DA553" s="578"/>
      <c r="DB553" s="578"/>
      <c r="DC553" s="578"/>
    </row>
    <row r="554" ht="23.25" customHeight="1">
      <c r="A554" s="447"/>
      <c r="B554" s="577"/>
      <c r="C554" s="578"/>
      <c r="D554" s="555"/>
      <c r="E554" s="555"/>
      <c r="F554" s="578"/>
      <c r="G554" s="578"/>
      <c r="H554" s="578"/>
      <c r="I554" s="578"/>
      <c r="J554" s="578"/>
      <c r="K554" s="578"/>
      <c r="L554" s="578"/>
      <c r="M554" s="578"/>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7"/>
      <c r="BS554" s="577"/>
      <c r="BT554" s="577"/>
      <c r="BU554" s="577"/>
      <c r="BV554" s="577"/>
      <c r="BW554" s="577"/>
      <c r="BX554" s="577"/>
      <c r="BY554" s="577"/>
      <c r="BZ554" s="577"/>
      <c r="CA554" s="577"/>
      <c r="CB554" s="577"/>
      <c r="CC554" s="577"/>
      <c r="CD554" s="577"/>
      <c r="CE554" s="577"/>
      <c r="CF554" s="577"/>
      <c r="CG554" s="577"/>
      <c r="CH554" s="577"/>
      <c r="CI554" s="577"/>
      <c r="CJ554" s="577"/>
      <c r="CK554" s="577"/>
      <c r="CL554" s="577"/>
      <c r="CM554" s="577"/>
      <c r="CN554" s="577"/>
      <c r="CO554" s="578"/>
      <c r="CP554" s="578"/>
      <c r="CQ554" s="578"/>
      <c r="CR554" s="578"/>
      <c r="CS554" s="578"/>
      <c r="CT554" s="578"/>
      <c r="CU554" s="578"/>
      <c r="CV554" s="578"/>
      <c r="CW554" s="578"/>
      <c r="CX554" s="578"/>
      <c r="CY554" s="578"/>
      <c r="CZ554" s="578"/>
      <c r="DA554" s="578"/>
      <c r="DB554" s="578"/>
      <c r="DC554" s="578"/>
    </row>
    <row r="555" ht="23.25" customHeight="1">
      <c r="A555" s="447"/>
      <c r="B555" s="577"/>
      <c r="C555" s="578"/>
      <c r="D555" s="555"/>
      <c r="E555" s="555"/>
      <c r="F555" s="578"/>
      <c r="G555" s="578"/>
      <c r="H555" s="578"/>
      <c r="I555" s="578"/>
      <c r="J555" s="578"/>
      <c r="K555" s="578"/>
      <c r="L555" s="578"/>
      <c r="M555" s="578"/>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7"/>
      <c r="BS555" s="577"/>
      <c r="BT555" s="577"/>
      <c r="BU555" s="577"/>
      <c r="BV555" s="577"/>
      <c r="BW555" s="577"/>
      <c r="BX555" s="577"/>
      <c r="BY555" s="577"/>
      <c r="BZ555" s="577"/>
      <c r="CA555" s="577"/>
      <c r="CB555" s="577"/>
      <c r="CC555" s="577"/>
      <c r="CD555" s="577"/>
      <c r="CE555" s="577"/>
      <c r="CF555" s="577"/>
      <c r="CG555" s="577"/>
      <c r="CH555" s="577"/>
      <c r="CI555" s="577"/>
      <c r="CJ555" s="577"/>
      <c r="CK555" s="577"/>
      <c r="CL555" s="577"/>
      <c r="CM555" s="577"/>
      <c r="CN555" s="577"/>
      <c r="CO555" s="578"/>
      <c r="CP555" s="578"/>
      <c r="CQ555" s="578"/>
      <c r="CR555" s="578"/>
      <c r="CS555" s="578"/>
      <c r="CT555" s="578"/>
      <c r="CU555" s="578"/>
      <c r="CV555" s="578"/>
      <c r="CW555" s="578"/>
      <c r="CX555" s="578"/>
      <c r="CY555" s="578"/>
      <c r="CZ555" s="578"/>
      <c r="DA555" s="578"/>
      <c r="DB555" s="578"/>
      <c r="DC555" s="578"/>
    </row>
    <row r="556" ht="23.25" customHeight="1">
      <c r="A556" s="447"/>
      <c r="B556" s="577"/>
      <c r="C556" s="578"/>
      <c r="D556" s="555"/>
      <c r="E556" s="555"/>
      <c r="F556" s="578"/>
      <c r="G556" s="578"/>
      <c r="H556" s="578"/>
      <c r="I556" s="578"/>
      <c r="J556" s="578"/>
      <c r="K556" s="578"/>
      <c r="L556" s="578"/>
      <c r="M556" s="578"/>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7"/>
      <c r="BS556" s="577"/>
      <c r="BT556" s="577"/>
      <c r="BU556" s="577"/>
      <c r="BV556" s="577"/>
      <c r="BW556" s="577"/>
      <c r="BX556" s="577"/>
      <c r="BY556" s="577"/>
      <c r="BZ556" s="577"/>
      <c r="CA556" s="577"/>
      <c r="CB556" s="577"/>
      <c r="CC556" s="577"/>
      <c r="CD556" s="577"/>
      <c r="CE556" s="577"/>
      <c r="CF556" s="577"/>
      <c r="CG556" s="577"/>
      <c r="CH556" s="577"/>
      <c r="CI556" s="577"/>
      <c r="CJ556" s="577"/>
      <c r="CK556" s="577"/>
      <c r="CL556" s="577"/>
      <c r="CM556" s="577"/>
      <c r="CN556" s="577"/>
      <c r="CO556" s="578"/>
      <c r="CP556" s="578"/>
      <c r="CQ556" s="578"/>
      <c r="CR556" s="578"/>
      <c r="CS556" s="578"/>
      <c r="CT556" s="578"/>
      <c r="CU556" s="578"/>
      <c r="CV556" s="578"/>
      <c r="CW556" s="578"/>
      <c r="CX556" s="578"/>
      <c r="CY556" s="578"/>
      <c r="CZ556" s="578"/>
      <c r="DA556" s="578"/>
      <c r="DB556" s="578"/>
      <c r="DC556" s="578"/>
    </row>
    <row r="557" ht="23.25" customHeight="1">
      <c r="A557" s="447"/>
      <c r="B557" s="577"/>
      <c r="C557" s="578"/>
      <c r="D557" s="555"/>
      <c r="E557" s="555"/>
      <c r="F557" s="578"/>
      <c r="G557" s="578"/>
      <c r="H557" s="578"/>
      <c r="I557" s="578"/>
      <c r="J557" s="578"/>
      <c r="K557" s="578"/>
      <c r="L557" s="578"/>
      <c r="M557" s="578"/>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7"/>
      <c r="BS557" s="577"/>
      <c r="BT557" s="577"/>
      <c r="BU557" s="577"/>
      <c r="BV557" s="577"/>
      <c r="BW557" s="577"/>
      <c r="BX557" s="577"/>
      <c r="BY557" s="577"/>
      <c r="BZ557" s="577"/>
      <c r="CA557" s="577"/>
      <c r="CB557" s="577"/>
      <c r="CC557" s="577"/>
      <c r="CD557" s="577"/>
      <c r="CE557" s="577"/>
      <c r="CF557" s="577"/>
      <c r="CG557" s="577"/>
      <c r="CH557" s="577"/>
      <c r="CI557" s="577"/>
      <c r="CJ557" s="577"/>
      <c r="CK557" s="577"/>
      <c r="CL557" s="577"/>
      <c r="CM557" s="577"/>
      <c r="CN557" s="577"/>
      <c r="CO557" s="578"/>
      <c r="CP557" s="578"/>
      <c r="CQ557" s="578"/>
      <c r="CR557" s="578"/>
      <c r="CS557" s="578"/>
      <c r="CT557" s="578"/>
      <c r="CU557" s="578"/>
      <c r="CV557" s="578"/>
      <c r="CW557" s="578"/>
      <c r="CX557" s="578"/>
      <c r="CY557" s="578"/>
      <c r="CZ557" s="578"/>
      <c r="DA557" s="578"/>
      <c r="DB557" s="578"/>
      <c r="DC557" s="578"/>
    </row>
    <row r="558" ht="23.25" customHeight="1">
      <c r="A558" s="447"/>
      <c r="B558" s="577"/>
      <c r="C558" s="578"/>
      <c r="D558" s="555"/>
      <c r="E558" s="555"/>
      <c r="F558" s="578"/>
      <c r="G558" s="578"/>
      <c r="H558" s="578"/>
      <c r="I558" s="578"/>
      <c r="J558" s="578"/>
      <c r="K558" s="578"/>
      <c r="L558" s="578"/>
      <c r="M558" s="578"/>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7"/>
      <c r="BS558" s="577"/>
      <c r="BT558" s="577"/>
      <c r="BU558" s="577"/>
      <c r="BV558" s="577"/>
      <c r="BW558" s="577"/>
      <c r="BX558" s="577"/>
      <c r="BY558" s="577"/>
      <c r="BZ558" s="577"/>
      <c r="CA558" s="577"/>
      <c r="CB558" s="577"/>
      <c r="CC558" s="577"/>
      <c r="CD558" s="577"/>
      <c r="CE558" s="577"/>
      <c r="CF558" s="577"/>
      <c r="CG558" s="577"/>
      <c r="CH558" s="577"/>
      <c r="CI558" s="577"/>
      <c r="CJ558" s="577"/>
      <c r="CK558" s="577"/>
      <c r="CL558" s="577"/>
      <c r="CM558" s="577"/>
      <c r="CN558" s="577"/>
      <c r="CO558" s="578"/>
      <c r="CP558" s="578"/>
      <c r="CQ558" s="578"/>
      <c r="CR558" s="578"/>
      <c r="CS558" s="578"/>
      <c r="CT558" s="578"/>
      <c r="CU558" s="578"/>
      <c r="CV558" s="578"/>
      <c r="CW558" s="578"/>
      <c r="CX558" s="578"/>
      <c r="CY558" s="578"/>
      <c r="CZ558" s="578"/>
      <c r="DA558" s="578"/>
      <c r="DB558" s="578"/>
      <c r="DC558" s="578"/>
    </row>
    <row r="559" ht="23.25" customHeight="1">
      <c r="A559" s="447"/>
      <c r="B559" s="577"/>
      <c r="C559" s="578"/>
      <c r="D559" s="555"/>
      <c r="E559" s="555"/>
      <c r="F559" s="578"/>
      <c r="G559" s="578"/>
      <c r="H559" s="578"/>
      <c r="I559" s="578"/>
      <c r="J559" s="578"/>
      <c r="K559" s="578"/>
      <c r="L559" s="578"/>
      <c r="M559" s="578"/>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7"/>
      <c r="BS559" s="577"/>
      <c r="BT559" s="577"/>
      <c r="BU559" s="577"/>
      <c r="BV559" s="577"/>
      <c r="BW559" s="577"/>
      <c r="BX559" s="577"/>
      <c r="BY559" s="577"/>
      <c r="BZ559" s="577"/>
      <c r="CA559" s="577"/>
      <c r="CB559" s="577"/>
      <c r="CC559" s="577"/>
      <c r="CD559" s="577"/>
      <c r="CE559" s="577"/>
      <c r="CF559" s="577"/>
      <c r="CG559" s="577"/>
      <c r="CH559" s="577"/>
      <c r="CI559" s="577"/>
      <c r="CJ559" s="577"/>
      <c r="CK559" s="577"/>
      <c r="CL559" s="577"/>
      <c r="CM559" s="577"/>
      <c r="CN559" s="577"/>
      <c r="CO559" s="578"/>
      <c r="CP559" s="578"/>
      <c r="CQ559" s="578"/>
      <c r="CR559" s="578"/>
      <c r="CS559" s="578"/>
      <c r="CT559" s="578"/>
      <c r="CU559" s="578"/>
      <c r="CV559" s="578"/>
      <c r="CW559" s="578"/>
      <c r="CX559" s="578"/>
      <c r="CY559" s="578"/>
      <c r="CZ559" s="578"/>
      <c r="DA559" s="578"/>
      <c r="DB559" s="578"/>
      <c r="DC559" s="578"/>
    </row>
    <row r="560" ht="23.25" customHeight="1">
      <c r="A560" s="447"/>
      <c r="B560" s="577"/>
      <c r="C560" s="578"/>
      <c r="D560" s="555"/>
      <c r="E560" s="555"/>
      <c r="F560" s="578"/>
      <c r="G560" s="578"/>
      <c r="H560" s="578"/>
      <c r="I560" s="578"/>
      <c r="J560" s="578"/>
      <c r="K560" s="578"/>
      <c r="L560" s="578"/>
      <c r="M560" s="578"/>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7"/>
      <c r="BS560" s="577"/>
      <c r="BT560" s="577"/>
      <c r="BU560" s="577"/>
      <c r="BV560" s="577"/>
      <c r="BW560" s="577"/>
      <c r="BX560" s="577"/>
      <c r="BY560" s="577"/>
      <c r="BZ560" s="577"/>
      <c r="CA560" s="577"/>
      <c r="CB560" s="577"/>
      <c r="CC560" s="577"/>
      <c r="CD560" s="577"/>
      <c r="CE560" s="577"/>
      <c r="CF560" s="577"/>
      <c r="CG560" s="577"/>
      <c r="CH560" s="577"/>
      <c r="CI560" s="577"/>
      <c r="CJ560" s="577"/>
      <c r="CK560" s="577"/>
      <c r="CL560" s="577"/>
      <c r="CM560" s="577"/>
      <c r="CN560" s="577"/>
      <c r="CO560" s="578"/>
      <c r="CP560" s="578"/>
      <c r="CQ560" s="578"/>
      <c r="CR560" s="578"/>
      <c r="CS560" s="578"/>
      <c r="CT560" s="578"/>
      <c r="CU560" s="578"/>
      <c r="CV560" s="578"/>
      <c r="CW560" s="578"/>
      <c r="CX560" s="578"/>
      <c r="CY560" s="578"/>
      <c r="CZ560" s="578"/>
      <c r="DA560" s="578"/>
      <c r="DB560" s="578"/>
      <c r="DC560" s="578"/>
    </row>
    <row r="561" ht="23.25" customHeight="1">
      <c r="A561" s="447"/>
      <c r="B561" s="577"/>
      <c r="C561" s="578"/>
      <c r="D561" s="555"/>
      <c r="E561" s="555"/>
      <c r="F561" s="578"/>
      <c r="G561" s="578"/>
      <c r="H561" s="578"/>
      <c r="I561" s="578"/>
      <c r="J561" s="578"/>
      <c r="K561" s="578"/>
      <c r="L561" s="578"/>
      <c r="M561" s="578"/>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7"/>
      <c r="BS561" s="577"/>
      <c r="BT561" s="577"/>
      <c r="BU561" s="577"/>
      <c r="BV561" s="577"/>
      <c r="BW561" s="577"/>
      <c r="BX561" s="577"/>
      <c r="BY561" s="577"/>
      <c r="BZ561" s="577"/>
      <c r="CA561" s="577"/>
      <c r="CB561" s="577"/>
      <c r="CC561" s="577"/>
      <c r="CD561" s="577"/>
      <c r="CE561" s="577"/>
      <c r="CF561" s="577"/>
      <c r="CG561" s="577"/>
      <c r="CH561" s="577"/>
      <c r="CI561" s="577"/>
      <c r="CJ561" s="577"/>
      <c r="CK561" s="577"/>
      <c r="CL561" s="577"/>
      <c r="CM561" s="577"/>
      <c r="CN561" s="577"/>
      <c r="CO561" s="578"/>
      <c r="CP561" s="578"/>
      <c r="CQ561" s="578"/>
      <c r="CR561" s="578"/>
      <c r="CS561" s="578"/>
      <c r="CT561" s="578"/>
      <c r="CU561" s="578"/>
      <c r="CV561" s="578"/>
      <c r="CW561" s="578"/>
      <c r="CX561" s="578"/>
      <c r="CY561" s="578"/>
      <c r="CZ561" s="578"/>
      <c r="DA561" s="578"/>
      <c r="DB561" s="578"/>
      <c r="DC561" s="578"/>
    </row>
    <row r="562" ht="23.25" customHeight="1">
      <c r="A562" s="447"/>
      <c r="B562" s="577"/>
      <c r="C562" s="578"/>
      <c r="D562" s="555"/>
      <c r="E562" s="555"/>
      <c r="F562" s="578"/>
      <c r="G562" s="578"/>
      <c r="H562" s="578"/>
      <c r="I562" s="578"/>
      <c r="J562" s="578"/>
      <c r="K562" s="578"/>
      <c r="L562" s="578"/>
      <c r="M562" s="578"/>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7"/>
      <c r="BS562" s="577"/>
      <c r="BT562" s="577"/>
      <c r="BU562" s="577"/>
      <c r="BV562" s="577"/>
      <c r="BW562" s="577"/>
      <c r="BX562" s="577"/>
      <c r="BY562" s="577"/>
      <c r="BZ562" s="577"/>
      <c r="CA562" s="577"/>
      <c r="CB562" s="577"/>
      <c r="CC562" s="577"/>
      <c r="CD562" s="577"/>
      <c r="CE562" s="577"/>
      <c r="CF562" s="577"/>
      <c r="CG562" s="577"/>
      <c r="CH562" s="577"/>
      <c r="CI562" s="577"/>
      <c r="CJ562" s="577"/>
      <c r="CK562" s="577"/>
      <c r="CL562" s="577"/>
      <c r="CM562" s="577"/>
      <c r="CN562" s="577"/>
      <c r="CO562" s="578"/>
      <c r="CP562" s="578"/>
      <c r="CQ562" s="578"/>
      <c r="CR562" s="578"/>
      <c r="CS562" s="578"/>
      <c r="CT562" s="578"/>
      <c r="CU562" s="578"/>
      <c r="CV562" s="578"/>
      <c r="CW562" s="578"/>
      <c r="CX562" s="578"/>
      <c r="CY562" s="578"/>
      <c r="CZ562" s="578"/>
      <c r="DA562" s="578"/>
      <c r="DB562" s="578"/>
      <c r="DC562" s="578"/>
    </row>
    <row r="563" ht="23.25" customHeight="1">
      <c r="A563" s="447"/>
      <c r="B563" s="577"/>
      <c r="C563" s="578"/>
      <c r="D563" s="555"/>
      <c r="E563" s="555"/>
      <c r="F563" s="578"/>
      <c r="G563" s="578"/>
      <c r="H563" s="578"/>
      <c r="I563" s="578"/>
      <c r="J563" s="578"/>
      <c r="K563" s="578"/>
      <c r="L563" s="578"/>
      <c r="M563" s="578"/>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7"/>
      <c r="BS563" s="577"/>
      <c r="BT563" s="577"/>
      <c r="BU563" s="577"/>
      <c r="BV563" s="577"/>
      <c r="BW563" s="577"/>
      <c r="BX563" s="577"/>
      <c r="BY563" s="577"/>
      <c r="BZ563" s="577"/>
      <c r="CA563" s="577"/>
      <c r="CB563" s="577"/>
      <c r="CC563" s="577"/>
      <c r="CD563" s="577"/>
      <c r="CE563" s="577"/>
      <c r="CF563" s="577"/>
      <c r="CG563" s="577"/>
      <c r="CH563" s="577"/>
      <c r="CI563" s="577"/>
      <c r="CJ563" s="577"/>
      <c r="CK563" s="577"/>
      <c r="CL563" s="577"/>
      <c r="CM563" s="577"/>
      <c r="CN563" s="577"/>
      <c r="CO563" s="578"/>
      <c r="CP563" s="578"/>
      <c r="CQ563" s="578"/>
      <c r="CR563" s="578"/>
      <c r="CS563" s="578"/>
      <c r="CT563" s="578"/>
      <c r="CU563" s="578"/>
      <c r="CV563" s="578"/>
      <c r="CW563" s="578"/>
      <c r="CX563" s="578"/>
      <c r="CY563" s="578"/>
      <c r="CZ563" s="578"/>
      <c r="DA563" s="578"/>
      <c r="DB563" s="578"/>
      <c r="DC563" s="578"/>
    </row>
    <row r="564" ht="23.25" customHeight="1">
      <c r="A564" s="447"/>
      <c r="B564" s="577"/>
      <c r="C564" s="578"/>
      <c r="D564" s="555"/>
      <c r="E564" s="555"/>
      <c r="F564" s="578"/>
      <c r="G564" s="578"/>
      <c r="H564" s="578"/>
      <c r="I564" s="578"/>
      <c r="J564" s="578"/>
      <c r="K564" s="578"/>
      <c r="L564" s="578"/>
      <c r="M564" s="578"/>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7"/>
      <c r="BS564" s="577"/>
      <c r="BT564" s="577"/>
      <c r="BU564" s="577"/>
      <c r="BV564" s="577"/>
      <c r="BW564" s="577"/>
      <c r="BX564" s="577"/>
      <c r="BY564" s="577"/>
      <c r="BZ564" s="577"/>
      <c r="CA564" s="577"/>
      <c r="CB564" s="577"/>
      <c r="CC564" s="577"/>
      <c r="CD564" s="577"/>
      <c r="CE564" s="577"/>
      <c r="CF564" s="577"/>
      <c r="CG564" s="577"/>
      <c r="CH564" s="577"/>
      <c r="CI564" s="577"/>
      <c r="CJ564" s="577"/>
      <c r="CK564" s="577"/>
      <c r="CL564" s="577"/>
      <c r="CM564" s="577"/>
      <c r="CN564" s="577"/>
      <c r="CO564" s="578"/>
      <c r="CP564" s="578"/>
      <c r="CQ564" s="578"/>
      <c r="CR564" s="578"/>
      <c r="CS564" s="578"/>
      <c r="CT564" s="578"/>
      <c r="CU564" s="578"/>
      <c r="CV564" s="578"/>
      <c r="CW564" s="578"/>
      <c r="CX564" s="578"/>
      <c r="CY564" s="578"/>
      <c r="CZ564" s="578"/>
      <c r="DA564" s="578"/>
      <c r="DB564" s="578"/>
      <c r="DC564" s="578"/>
    </row>
    <row r="565" ht="23.25" customHeight="1">
      <c r="A565" s="447"/>
      <c r="B565" s="577"/>
      <c r="C565" s="578"/>
      <c r="D565" s="555"/>
      <c r="E565" s="555"/>
      <c r="F565" s="578"/>
      <c r="G565" s="578"/>
      <c r="H565" s="578"/>
      <c r="I565" s="578"/>
      <c r="J565" s="578"/>
      <c r="K565" s="578"/>
      <c r="L565" s="578"/>
      <c r="M565" s="578"/>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7"/>
      <c r="BS565" s="577"/>
      <c r="BT565" s="577"/>
      <c r="BU565" s="577"/>
      <c r="BV565" s="577"/>
      <c r="BW565" s="577"/>
      <c r="BX565" s="577"/>
      <c r="BY565" s="577"/>
      <c r="BZ565" s="577"/>
      <c r="CA565" s="577"/>
      <c r="CB565" s="577"/>
      <c r="CC565" s="577"/>
      <c r="CD565" s="577"/>
      <c r="CE565" s="577"/>
      <c r="CF565" s="577"/>
      <c r="CG565" s="577"/>
      <c r="CH565" s="577"/>
      <c r="CI565" s="577"/>
      <c r="CJ565" s="577"/>
      <c r="CK565" s="577"/>
      <c r="CL565" s="577"/>
      <c r="CM565" s="577"/>
      <c r="CN565" s="577"/>
      <c r="CO565" s="578"/>
      <c r="CP565" s="578"/>
      <c r="CQ565" s="578"/>
      <c r="CR565" s="578"/>
      <c r="CS565" s="578"/>
      <c r="CT565" s="578"/>
      <c r="CU565" s="578"/>
      <c r="CV565" s="578"/>
      <c r="CW565" s="578"/>
      <c r="CX565" s="578"/>
      <c r="CY565" s="578"/>
      <c r="CZ565" s="578"/>
      <c r="DA565" s="578"/>
      <c r="DB565" s="578"/>
      <c r="DC565" s="578"/>
    </row>
    <row r="566" ht="23.25" customHeight="1">
      <c r="A566" s="447"/>
      <c r="B566" s="577"/>
      <c r="C566" s="578"/>
      <c r="D566" s="555"/>
      <c r="E566" s="555"/>
      <c r="F566" s="578"/>
      <c r="G566" s="578"/>
      <c r="H566" s="578"/>
      <c r="I566" s="578"/>
      <c r="J566" s="578"/>
      <c r="K566" s="578"/>
      <c r="L566" s="578"/>
      <c r="M566" s="578"/>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7"/>
      <c r="BS566" s="577"/>
      <c r="BT566" s="577"/>
      <c r="BU566" s="577"/>
      <c r="BV566" s="577"/>
      <c r="BW566" s="577"/>
      <c r="BX566" s="577"/>
      <c r="BY566" s="577"/>
      <c r="BZ566" s="577"/>
      <c r="CA566" s="577"/>
      <c r="CB566" s="577"/>
      <c r="CC566" s="577"/>
      <c r="CD566" s="577"/>
      <c r="CE566" s="577"/>
      <c r="CF566" s="577"/>
      <c r="CG566" s="577"/>
      <c r="CH566" s="577"/>
      <c r="CI566" s="577"/>
      <c r="CJ566" s="577"/>
      <c r="CK566" s="577"/>
      <c r="CL566" s="577"/>
      <c r="CM566" s="577"/>
      <c r="CN566" s="577"/>
      <c r="CO566" s="578"/>
      <c r="CP566" s="578"/>
      <c r="CQ566" s="578"/>
      <c r="CR566" s="578"/>
      <c r="CS566" s="578"/>
      <c r="CT566" s="578"/>
      <c r="CU566" s="578"/>
      <c r="CV566" s="578"/>
      <c r="CW566" s="578"/>
      <c r="CX566" s="578"/>
      <c r="CY566" s="578"/>
      <c r="CZ566" s="578"/>
      <c r="DA566" s="578"/>
      <c r="DB566" s="578"/>
      <c r="DC566" s="578"/>
    </row>
    <row r="567" ht="23.25" customHeight="1">
      <c r="A567" s="447"/>
      <c r="B567" s="577"/>
      <c r="C567" s="578"/>
      <c r="D567" s="555"/>
      <c r="E567" s="555"/>
      <c r="F567" s="578"/>
      <c r="G567" s="578"/>
      <c r="H567" s="578"/>
      <c r="I567" s="578"/>
      <c r="J567" s="578"/>
      <c r="K567" s="578"/>
      <c r="L567" s="578"/>
      <c r="M567" s="578"/>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7"/>
      <c r="BS567" s="577"/>
      <c r="BT567" s="577"/>
      <c r="BU567" s="577"/>
      <c r="BV567" s="577"/>
      <c r="BW567" s="577"/>
      <c r="BX567" s="577"/>
      <c r="BY567" s="577"/>
      <c r="BZ567" s="577"/>
      <c r="CA567" s="577"/>
      <c r="CB567" s="577"/>
      <c r="CC567" s="577"/>
      <c r="CD567" s="577"/>
      <c r="CE567" s="577"/>
      <c r="CF567" s="577"/>
      <c r="CG567" s="577"/>
      <c r="CH567" s="577"/>
      <c r="CI567" s="577"/>
      <c r="CJ567" s="577"/>
      <c r="CK567" s="577"/>
      <c r="CL567" s="577"/>
      <c r="CM567" s="577"/>
      <c r="CN567" s="577"/>
      <c r="CO567" s="578"/>
      <c r="CP567" s="578"/>
      <c r="CQ567" s="578"/>
      <c r="CR567" s="578"/>
      <c r="CS567" s="578"/>
      <c r="CT567" s="578"/>
      <c r="CU567" s="578"/>
      <c r="CV567" s="578"/>
      <c r="CW567" s="578"/>
      <c r="CX567" s="578"/>
      <c r="CY567" s="578"/>
      <c r="CZ567" s="578"/>
      <c r="DA567" s="578"/>
      <c r="DB567" s="578"/>
      <c r="DC567" s="578"/>
    </row>
    <row r="568" ht="23.25" customHeight="1">
      <c r="A568" s="447"/>
      <c r="B568" s="577"/>
      <c r="C568" s="578"/>
      <c r="D568" s="555"/>
      <c r="E568" s="555"/>
      <c r="F568" s="578"/>
      <c r="G568" s="578"/>
      <c r="H568" s="578"/>
      <c r="I568" s="578"/>
      <c r="J568" s="578"/>
      <c r="K568" s="578"/>
      <c r="L568" s="578"/>
      <c r="M568" s="578"/>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7"/>
      <c r="BS568" s="577"/>
      <c r="BT568" s="577"/>
      <c r="BU568" s="577"/>
      <c r="BV568" s="577"/>
      <c r="BW568" s="577"/>
      <c r="BX568" s="577"/>
      <c r="BY568" s="577"/>
      <c r="BZ568" s="577"/>
      <c r="CA568" s="577"/>
      <c r="CB568" s="577"/>
      <c r="CC568" s="577"/>
      <c r="CD568" s="577"/>
      <c r="CE568" s="577"/>
      <c r="CF568" s="577"/>
      <c r="CG568" s="577"/>
      <c r="CH568" s="577"/>
      <c r="CI568" s="577"/>
      <c r="CJ568" s="577"/>
      <c r="CK568" s="577"/>
      <c r="CL568" s="577"/>
      <c r="CM568" s="577"/>
      <c r="CN568" s="577"/>
      <c r="CO568" s="578"/>
      <c r="CP568" s="578"/>
      <c r="CQ568" s="578"/>
      <c r="CR568" s="578"/>
      <c r="CS568" s="578"/>
      <c r="CT568" s="578"/>
      <c r="CU568" s="578"/>
      <c r="CV568" s="578"/>
      <c r="CW568" s="578"/>
      <c r="CX568" s="578"/>
      <c r="CY568" s="578"/>
      <c r="CZ568" s="578"/>
      <c r="DA568" s="578"/>
      <c r="DB568" s="578"/>
      <c r="DC568" s="578"/>
    </row>
    <row r="569" ht="23.25" customHeight="1">
      <c r="A569" s="447"/>
      <c r="B569" s="577"/>
      <c r="C569" s="578"/>
      <c r="D569" s="555"/>
      <c r="E569" s="555"/>
      <c r="F569" s="578"/>
      <c r="G569" s="578"/>
      <c r="H569" s="578"/>
      <c r="I569" s="578"/>
      <c r="J569" s="578"/>
      <c r="K569" s="578"/>
      <c r="L569" s="578"/>
      <c r="M569" s="578"/>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7"/>
      <c r="BS569" s="577"/>
      <c r="BT569" s="577"/>
      <c r="BU569" s="577"/>
      <c r="BV569" s="577"/>
      <c r="BW569" s="577"/>
      <c r="BX569" s="577"/>
      <c r="BY569" s="577"/>
      <c r="BZ569" s="577"/>
      <c r="CA569" s="577"/>
      <c r="CB569" s="577"/>
      <c r="CC569" s="577"/>
      <c r="CD569" s="577"/>
      <c r="CE569" s="577"/>
      <c r="CF569" s="577"/>
      <c r="CG569" s="577"/>
      <c r="CH569" s="577"/>
      <c r="CI569" s="577"/>
      <c r="CJ569" s="577"/>
      <c r="CK569" s="577"/>
      <c r="CL569" s="577"/>
      <c r="CM569" s="577"/>
      <c r="CN569" s="577"/>
      <c r="CO569" s="578"/>
      <c r="CP569" s="578"/>
      <c r="CQ569" s="578"/>
      <c r="CR569" s="578"/>
      <c r="CS569" s="578"/>
      <c r="CT569" s="578"/>
      <c r="CU569" s="578"/>
      <c r="CV569" s="578"/>
      <c r="CW569" s="578"/>
      <c r="CX569" s="578"/>
      <c r="CY569" s="578"/>
      <c r="CZ569" s="578"/>
      <c r="DA569" s="578"/>
      <c r="DB569" s="578"/>
      <c r="DC569" s="578"/>
    </row>
    <row r="570" ht="23.25" customHeight="1">
      <c r="A570" s="447"/>
      <c r="B570" s="577"/>
      <c r="C570" s="578"/>
      <c r="D570" s="555"/>
      <c r="E570" s="555"/>
      <c r="F570" s="578"/>
      <c r="G570" s="578"/>
      <c r="H570" s="578"/>
      <c r="I570" s="578"/>
      <c r="J570" s="578"/>
      <c r="K570" s="578"/>
      <c r="L570" s="578"/>
      <c r="M570" s="578"/>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7"/>
      <c r="BS570" s="577"/>
      <c r="BT570" s="577"/>
      <c r="BU570" s="577"/>
      <c r="BV570" s="577"/>
      <c r="BW570" s="577"/>
      <c r="BX570" s="577"/>
      <c r="BY570" s="577"/>
      <c r="BZ570" s="577"/>
      <c r="CA570" s="577"/>
      <c r="CB570" s="577"/>
      <c r="CC570" s="577"/>
      <c r="CD570" s="577"/>
      <c r="CE570" s="577"/>
      <c r="CF570" s="577"/>
      <c r="CG570" s="577"/>
      <c r="CH570" s="577"/>
      <c r="CI570" s="577"/>
      <c r="CJ570" s="577"/>
      <c r="CK570" s="577"/>
      <c r="CL570" s="577"/>
      <c r="CM570" s="577"/>
      <c r="CN570" s="577"/>
      <c r="CO570" s="578"/>
      <c r="CP570" s="578"/>
      <c r="CQ570" s="578"/>
      <c r="CR570" s="578"/>
      <c r="CS570" s="578"/>
      <c r="CT570" s="578"/>
      <c r="CU570" s="578"/>
      <c r="CV570" s="578"/>
      <c r="CW570" s="578"/>
      <c r="CX570" s="578"/>
      <c r="CY570" s="578"/>
      <c r="CZ570" s="578"/>
      <c r="DA570" s="578"/>
      <c r="DB570" s="578"/>
      <c r="DC570" s="578"/>
    </row>
    <row r="571" ht="23.25" customHeight="1">
      <c r="A571" s="447"/>
      <c r="B571" s="577"/>
      <c r="C571" s="578"/>
      <c r="D571" s="555"/>
      <c r="E571" s="555"/>
      <c r="F571" s="578"/>
      <c r="G571" s="578"/>
      <c r="H571" s="578"/>
      <c r="I571" s="578"/>
      <c r="J571" s="578"/>
      <c r="K571" s="578"/>
      <c r="L571" s="578"/>
      <c r="M571" s="578"/>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7"/>
      <c r="BS571" s="577"/>
      <c r="BT571" s="577"/>
      <c r="BU571" s="577"/>
      <c r="BV571" s="577"/>
      <c r="BW571" s="577"/>
      <c r="BX571" s="577"/>
      <c r="BY571" s="577"/>
      <c r="BZ571" s="577"/>
      <c r="CA571" s="577"/>
      <c r="CB571" s="577"/>
      <c r="CC571" s="577"/>
      <c r="CD571" s="577"/>
      <c r="CE571" s="577"/>
      <c r="CF571" s="577"/>
      <c r="CG571" s="577"/>
      <c r="CH571" s="577"/>
      <c r="CI571" s="577"/>
      <c r="CJ571" s="577"/>
      <c r="CK571" s="577"/>
      <c r="CL571" s="577"/>
      <c r="CM571" s="577"/>
      <c r="CN571" s="577"/>
      <c r="CO571" s="578"/>
      <c r="CP571" s="578"/>
      <c r="CQ571" s="578"/>
      <c r="CR571" s="578"/>
      <c r="CS571" s="578"/>
      <c r="CT571" s="578"/>
      <c r="CU571" s="578"/>
      <c r="CV571" s="578"/>
      <c r="CW571" s="578"/>
      <c r="CX571" s="578"/>
      <c r="CY571" s="578"/>
      <c r="CZ571" s="578"/>
      <c r="DA571" s="578"/>
      <c r="DB571" s="578"/>
      <c r="DC571" s="578"/>
    </row>
    <row r="572" ht="23.25" customHeight="1">
      <c r="A572" s="447"/>
      <c r="B572" s="577"/>
      <c r="C572" s="578"/>
      <c r="D572" s="555"/>
      <c r="E572" s="555"/>
      <c r="F572" s="578"/>
      <c r="G572" s="578"/>
      <c r="H572" s="578"/>
      <c r="I572" s="578"/>
      <c r="J572" s="578"/>
      <c r="K572" s="578"/>
      <c r="L572" s="578"/>
      <c r="M572" s="578"/>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7"/>
      <c r="BS572" s="577"/>
      <c r="BT572" s="577"/>
      <c r="BU572" s="577"/>
      <c r="BV572" s="577"/>
      <c r="BW572" s="577"/>
      <c r="BX572" s="577"/>
      <c r="BY572" s="577"/>
      <c r="BZ572" s="577"/>
      <c r="CA572" s="577"/>
      <c r="CB572" s="577"/>
      <c r="CC572" s="577"/>
      <c r="CD572" s="577"/>
      <c r="CE572" s="577"/>
      <c r="CF572" s="577"/>
      <c r="CG572" s="577"/>
      <c r="CH572" s="577"/>
      <c r="CI572" s="577"/>
      <c r="CJ572" s="577"/>
      <c r="CK572" s="577"/>
      <c r="CL572" s="577"/>
      <c r="CM572" s="577"/>
      <c r="CN572" s="577"/>
      <c r="CO572" s="578"/>
      <c r="CP572" s="578"/>
      <c r="CQ572" s="578"/>
      <c r="CR572" s="578"/>
      <c r="CS572" s="578"/>
      <c r="CT572" s="578"/>
      <c r="CU572" s="578"/>
      <c r="CV572" s="578"/>
      <c r="CW572" s="578"/>
      <c r="CX572" s="578"/>
      <c r="CY572" s="578"/>
      <c r="CZ572" s="578"/>
      <c r="DA572" s="578"/>
      <c r="DB572" s="578"/>
      <c r="DC572" s="578"/>
    </row>
    <row r="573" ht="23.25" customHeight="1">
      <c r="A573" s="447"/>
      <c r="B573" s="577"/>
      <c r="C573" s="578"/>
      <c r="D573" s="555"/>
      <c r="E573" s="555"/>
      <c r="F573" s="578"/>
      <c r="G573" s="578"/>
      <c r="H573" s="578"/>
      <c r="I573" s="578"/>
      <c r="J573" s="578"/>
      <c r="K573" s="578"/>
      <c r="L573" s="578"/>
      <c r="M573" s="578"/>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8"/>
      <c r="CP573" s="578"/>
      <c r="CQ573" s="578"/>
      <c r="CR573" s="578"/>
      <c r="CS573" s="578"/>
      <c r="CT573" s="578"/>
      <c r="CU573" s="578"/>
      <c r="CV573" s="578"/>
      <c r="CW573" s="578"/>
      <c r="CX573" s="578"/>
      <c r="CY573" s="578"/>
      <c r="CZ573" s="578"/>
      <c r="DA573" s="578"/>
      <c r="DB573" s="578"/>
      <c r="DC573" s="578"/>
    </row>
    <row r="574" ht="23.25" customHeight="1">
      <c r="A574" s="447"/>
      <c r="B574" s="577"/>
      <c r="C574" s="578"/>
      <c r="D574" s="555"/>
      <c r="E574" s="555"/>
      <c r="F574" s="578"/>
      <c r="G574" s="578"/>
      <c r="H574" s="578"/>
      <c r="I574" s="578"/>
      <c r="J574" s="578"/>
      <c r="K574" s="578"/>
      <c r="L574" s="578"/>
      <c r="M574" s="578"/>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8"/>
      <c r="CP574" s="578"/>
      <c r="CQ574" s="578"/>
      <c r="CR574" s="578"/>
      <c r="CS574" s="578"/>
      <c r="CT574" s="578"/>
      <c r="CU574" s="578"/>
      <c r="CV574" s="578"/>
      <c r="CW574" s="578"/>
      <c r="CX574" s="578"/>
      <c r="CY574" s="578"/>
      <c r="CZ574" s="578"/>
      <c r="DA574" s="578"/>
      <c r="DB574" s="578"/>
      <c r="DC574" s="578"/>
    </row>
    <row r="575" ht="23.25" customHeight="1">
      <c r="A575" s="447"/>
      <c r="B575" s="577"/>
      <c r="C575" s="578"/>
      <c r="D575" s="555"/>
      <c r="E575" s="555"/>
      <c r="F575" s="578"/>
      <c r="G575" s="578"/>
      <c r="H575" s="578"/>
      <c r="I575" s="578"/>
      <c r="J575" s="578"/>
      <c r="K575" s="578"/>
      <c r="L575" s="578"/>
      <c r="M575" s="578"/>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8"/>
      <c r="CP575" s="578"/>
      <c r="CQ575" s="578"/>
      <c r="CR575" s="578"/>
      <c r="CS575" s="578"/>
      <c r="CT575" s="578"/>
      <c r="CU575" s="578"/>
      <c r="CV575" s="578"/>
      <c r="CW575" s="578"/>
      <c r="CX575" s="578"/>
      <c r="CY575" s="578"/>
      <c r="CZ575" s="578"/>
      <c r="DA575" s="578"/>
      <c r="DB575" s="578"/>
      <c r="DC575" s="578"/>
    </row>
    <row r="576" ht="23.25" customHeight="1">
      <c r="A576" s="447"/>
      <c r="B576" s="577"/>
      <c r="C576" s="578"/>
      <c r="D576" s="555"/>
      <c r="E576" s="555"/>
      <c r="F576" s="578"/>
      <c r="G576" s="578"/>
      <c r="H576" s="578"/>
      <c r="I576" s="578"/>
      <c r="J576" s="578"/>
      <c r="K576" s="578"/>
      <c r="L576" s="578"/>
      <c r="M576" s="578"/>
      <c r="N576" s="577"/>
      <c r="O576" s="577"/>
      <c r="P576" s="577"/>
      <c r="Q576" s="577"/>
      <c r="R576" s="577"/>
      <c r="S576" s="577"/>
      <c r="T576" s="577"/>
      <c r="U576" s="577"/>
      <c r="V576" s="577"/>
      <c r="W576" s="577"/>
      <c r="X576" s="577"/>
      <c r="Y576" s="577"/>
      <c r="Z576" s="577"/>
      <c r="AA576" s="577"/>
      <c r="AB576" s="577"/>
      <c r="AC576" s="577"/>
      <c r="AD576" s="577"/>
      <c r="AE576" s="577"/>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8"/>
      <c r="CP576" s="578"/>
      <c r="CQ576" s="578"/>
      <c r="CR576" s="578"/>
      <c r="CS576" s="578"/>
      <c r="CT576" s="578"/>
      <c r="CU576" s="578"/>
      <c r="CV576" s="578"/>
      <c r="CW576" s="578"/>
      <c r="CX576" s="578"/>
      <c r="CY576" s="578"/>
      <c r="CZ576" s="578"/>
      <c r="DA576" s="578"/>
      <c r="DB576" s="578"/>
      <c r="DC576" s="578"/>
    </row>
    <row r="577" ht="23.25" customHeight="1">
      <c r="A577" s="447"/>
      <c r="B577" s="577"/>
      <c r="C577" s="578"/>
      <c r="D577" s="555"/>
      <c r="E577" s="555"/>
      <c r="F577" s="578"/>
      <c r="G577" s="578"/>
      <c r="H577" s="578"/>
      <c r="I577" s="578"/>
      <c r="J577" s="578"/>
      <c r="K577" s="578"/>
      <c r="L577" s="578"/>
      <c r="M577" s="578"/>
      <c r="N577" s="577"/>
      <c r="O577" s="577"/>
      <c r="P577" s="577"/>
      <c r="Q577" s="577"/>
      <c r="R577" s="577"/>
      <c r="S577" s="577"/>
      <c r="T577" s="577"/>
      <c r="U577" s="577"/>
      <c r="V577" s="577"/>
      <c r="W577" s="577"/>
      <c r="X577" s="577"/>
      <c r="Y577" s="577"/>
      <c r="Z577" s="577"/>
      <c r="AA577" s="577"/>
      <c r="AB577" s="577"/>
      <c r="AC577" s="577"/>
      <c r="AD577" s="577"/>
      <c r="AE577" s="577"/>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8"/>
      <c r="CP577" s="578"/>
      <c r="CQ577" s="578"/>
      <c r="CR577" s="578"/>
      <c r="CS577" s="578"/>
      <c r="CT577" s="578"/>
      <c r="CU577" s="578"/>
      <c r="CV577" s="578"/>
      <c r="CW577" s="578"/>
      <c r="CX577" s="578"/>
      <c r="CY577" s="578"/>
      <c r="CZ577" s="578"/>
      <c r="DA577" s="578"/>
      <c r="DB577" s="578"/>
      <c r="DC577" s="578"/>
    </row>
    <row r="578" ht="23.25" customHeight="1">
      <c r="A578" s="447"/>
      <c r="B578" s="577"/>
      <c r="C578" s="578"/>
      <c r="D578" s="555"/>
      <c r="E578" s="555"/>
      <c r="F578" s="578"/>
      <c r="G578" s="578"/>
      <c r="H578" s="578"/>
      <c r="I578" s="578"/>
      <c r="J578" s="578"/>
      <c r="K578" s="578"/>
      <c r="L578" s="578"/>
      <c r="M578" s="578"/>
      <c r="N578" s="577"/>
      <c r="O578" s="577"/>
      <c r="P578" s="577"/>
      <c r="Q578" s="577"/>
      <c r="R578" s="577"/>
      <c r="S578" s="577"/>
      <c r="T578" s="577"/>
      <c r="U578" s="577"/>
      <c r="V578" s="577"/>
      <c r="W578" s="577"/>
      <c r="X578" s="577"/>
      <c r="Y578" s="577"/>
      <c r="Z578" s="577"/>
      <c r="AA578" s="577"/>
      <c r="AB578" s="577"/>
      <c r="AC578" s="577"/>
      <c r="AD578" s="577"/>
      <c r="AE578" s="577"/>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8"/>
      <c r="CP578" s="578"/>
      <c r="CQ578" s="578"/>
      <c r="CR578" s="578"/>
      <c r="CS578" s="578"/>
      <c r="CT578" s="578"/>
      <c r="CU578" s="578"/>
      <c r="CV578" s="578"/>
      <c r="CW578" s="578"/>
      <c r="CX578" s="578"/>
      <c r="CY578" s="578"/>
      <c r="CZ578" s="578"/>
      <c r="DA578" s="578"/>
      <c r="DB578" s="578"/>
      <c r="DC578" s="578"/>
    </row>
    <row r="579" ht="23.25" customHeight="1">
      <c r="A579" s="447"/>
      <c r="B579" s="577"/>
      <c r="C579" s="578"/>
      <c r="D579" s="555"/>
      <c r="E579" s="555"/>
      <c r="F579" s="578"/>
      <c r="G579" s="578"/>
      <c r="H579" s="578"/>
      <c r="I579" s="578"/>
      <c r="J579" s="578"/>
      <c r="K579" s="578"/>
      <c r="L579" s="578"/>
      <c r="M579" s="578"/>
      <c r="N579" s="577"/>
      <c r="O579" s="577"/>
      <c r="P579" s="577"/>
      <c r="Q579" s="577"/>
      <c r="R579" s="577"/>
      <c r="S579" s="577"/>
      <c r="T579" s="577"/>
      <c r="U579" s="577"/>
      <c r="V579" s="577"/>
      <c r="W579" s="577"/>
      <c r="X579" s="577"/>
      <c r="Y579" s="577"/>
      <c r="Z579" s="577"/>
      <c r="AA579" s="577"/>
      <c r="AB579" s="577"/>
      <c r="AC579" s="577"/>
      <c r="AD579" s="577"/>
      <c r="AE579" s="577"/>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8"/>
      <c r="CP579" s="578"/>
      <c r="CQ579" s="578"/>
      <c r="CR579" s="578"/>
      <c r="CS579" s="578"/>
      <c r="CT579" s="578"/>
      <c r="CU579" s="578"/>
      <c r="CV579" s="578"/>
      <c r="CW579" s="578"/>
      <c r="CX579" s="578"/>
      <c r="CY579" s="578"/>
      <c r="CZ579" s="578"/>
      <c r="DA579" s="578"/>
      <c r="DB579" s="578"/>
      <c r="DC579" s="578"/>
    </row>
    <row r="580" ht="23.25" customHeight="1">
      <c r="A580" s="447"/>
      <c r="B580" s="577"/>
      <c r="C580" s="578"/>
      <c r="D580" s="555"/>
      <c r="E580" s="555"/>
      <c r="F580" s="578"/>
      <c r="G580" s="578"/>
      <c r="H580" s="578"/>
      <c r="I580" s="578"/>
      <c r="J580" s="578"/>
      <c r="K580" s="578"/>
      <c r="L580" s="578"/>
      <c r="M580" s="578"/>
      <c r="N580" s="577"/>
      <c r="O580" s="577"/>
      <c r="P580" s="577"/>
      <c r="Q580" s="577"/>
      <c r="R580" s="577"/>
      <c r="S580" s="577"/>
      <c r="T580" s="577"/>
      <c r="U580" s="577"/>
      <c r="V580" s="577"/>
      <c r="W580" s="577"/>
      <c r="X580" s="577"/>
      <c r="Y580" s="577"/>
      <c r="Z580" s="577"/>
      <c r="AA580" s="577"/>
      <c r="AB580" s="577"/>
      <c r="AC580" s="577"/>
      <c r="AD580" s="577"/>
      <c r="AE580" s="577"/>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8"/>
      <c r="CP580" s="578"/>
      <c r="CQ580" s="578"/>
      <c r="CR580" s="578"/>
      <c r="CS580" s="578"/>
      <c r="CT580" s="578"/>
      <c r="CU580" s="578"/>
      <c r="CV580" s="578"/>
      <c r="CW580" s="578"/>
      <c r="CX580" s="578"/>
      <c r="CY580" s="578"/>
      <c r="CZ580" s="578"/>
      <c r="DA580" s="578"/>
      <c r="DB580" s="578"/>
      <c r="DC580" s="578"/>
    </row>
    <row r="581" ht="23.25" customHeight="1">
      <c r="A581" s="447"/>
      <c r="B581" s="577"/>
      <c r="C581" s="578"/>
      <c r="D581" s="555"/>
      <c r="E581" s="555"/>
      <c r="F581" s="578"/>
      <c r="G581" s="578"/>
      <c r="H581" s="578"/>
      <c r="I581" s="578"/>
      <c r="J581" s="578"/>
      <c r="K581" s="578"/>
      <c r="L581" s="578"/>
      <c r="M581" s="578"/>
      <c r="N581" s="577"/>
      <c r="O581" s="577"/>
      <c r="P581" s="577"/>
      <c r="Q581" s="577"/>
      <c r="R581" s="577"/>
      <c r="S581" s="577"/>
      <c r="T581" s="577"/>
      <c r="U581" s="577"/>
      <c r="V581" s="577"/>
      <c r="W581" s="577"/>
      <c r="X581" s="577"/>
      <c r="Y581" s="577"/>
      <c r="Z581" s="577"/>
      <c r="AA581" s="577"/>
      <c r="AB581" s="577"/>
      <c r="AC581" s="577"/>
      <c r="AD581" s="577"/>
      <c r="AE581" s="577"/>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8"/>
      <c r="CP581" s="578"/>
      <c r="CQ581" s="578"/>
      <c r="CR581" s="578"/>
      <c r="CS581" s="578"/>
      <c r="CT581" s="578"/>
      <c r="CU581" s="578"/>
      <c r="CV581" s="578"/>
      <c r="CW581" s="578"/>
      <c r="CX581" s="578"/>
      <c r="CY581" s="578"/>
      <c r="CZ581" s="578"/>
      <c r="DA581" s="578"/>
      <c r="DB581" s="578"/>
      <c r="DC581" s="578"/>
    </row>
    <row r="582" ht="23.25" customHeight="1">
      <c r="A582" s="447"/>
      <c r="B582" s="577"/>
      <c r="C582" s="578"/>
      <c r="D582" s="555"/>
      <c r="E582" s="555"/>
      <c r="F582" s="578"/>
      <c r="G582" s="578"/>
      <c r="H582" s="578"/>
      <c r="I582" s="578"/>
      <c r="J582" s="578"/>
      <c r="K582" s="578"/>
      <c r="L582" s="578"/>
      <c r="M582" s="578"/>
      <c r="N582" s="577"/>
      <c r="O582" s="577"/>
      <c r="P582" s="577"/>
      <c r="Q582" s="577"/>
      <c r="R582" s="577"/>
      <c r="S582" s="577"/>
      <c r="T582" s="577"/>
      <c r="U582" s="577"/>
      <c r="V582" s="577"/>
      <c r="W582" s="577"/>
      <c r="X582" s="577"/>
      <c r="Y582" s="577"/>
      <c r="Z582" s="577"/>
      <c r="AA582" s="577"/>
      <c r="AB582" s="577"/>
      <c r="AC582" s="577"/>
      <c r="AD582" s="577"/>
      <c r="AE582" s="577"/>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8"/>
      <c r="CP582" s="578"/>
      <c r="CQ582" s="578"/>
      <c r="CR582" s="578"/>
      <c r="CS582" s="578"/>
      <c r="CT582" s="578"/>
      <c r="CU582" s="578"/>
      <c r="CV582" s="578"/>
      <c r="CW582" s="578"/>
      <c r="CX582" s="578"/>
      <c r="CY582" s="578"/>
      <c r="CZ582" s="578"/>
      <c r="DA582" s="578"/>
      <c r="DB582" s="578"/>
      <c r="DC582" s="578"/>
    </row>
    <row r="583" ht="23.25" customHeight="1">
      <c r="A583" s="447"/>
      <c r="B583" s="577"/>
      <c r="C583" s="578"/>
      <c r="D583" s="555"/>
      <c r="E583" s="555"/>
      <c r="F583" s="578"/>
      <c r="G583" s="578"/>
      <c r="H583" s="578"/>
      <c r="I583" s="578"/>
      <c r="J583" s="578"/>
      <c r="K583" s="578"/>
      <c r="L583" s="578"/>
      <c r="M583" s="578"/>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8"/>
      <c r="CP583" s="578"/>
      <c r="CQ583" s="578"/>
      <c r="CR583" s="578"/>
      <c r="CS583" s="578"/>
      <c r="CT583" s="578"/>
      <c r="CU583" s="578"/>
      <c r="CV583" s="578"/>
      <c r="CW583" s="578"/>
      <c r="CX583" s="578"/>
      <c r="CY583" s="578"/>
      <c r="CZ583" s="578"/>
      <c r="DA583" s="578"/>
      <c r="DB583" s="578"/>
      <c r="DC583" s="578"/>
    </row>
    <row r="584" ht="23.25" customHeight="1">
      <c r="A584" s="447"/>
      <c r="B584" s="577"/>
      <c r="C584" s="578"/>
      <c r="D584" s="555"/>
      <c r="E584" s="555"/>
      <c r="F584" s="578"/>
      <c r="G584" s="578"/>
      <c r="H584" s="578"/>
      <c r="I584" s="578"/>
      <c r="J584" s="578"/>
      <c r="K584" s="578"/>
      <c r="L584" s="578"/>
      <c r="M584" s="578"/>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7"/>
      <c r="BQ584" s="577"/>
      <c r="BR584" s="577"/>
      <c r="BS584" s="577"/>
      <c r="BT584" s="577"/>
      <c r="BU584" s="577"/>
      <c r="BV584" s="577"/>
      <c r="BW584" s="577"/>
      <c r="BX584" s="577"/>
      <c r="BY584" s="577"/>
      <c r="BZ584" s="577"/>
      <c r="CA584" s="577"/>
      <c r="CB584" s="577"/>
      <c r="CC584" s="577"/>
      <c r="CD584" s="577"/>
      <c r="CE584" s="577"/>
      <c r="CF584" s="577"/>
      <c r="CG584" s="577"/>
      <c r="CH584" s="577"/>
      <c r="CI584" s="577"/>
      <c r="CJ584" s="577"/>
      <c r="CK584" s="577"/>
      <c r="CL584" s="577"/>
      <c r="CM584" s="577"/>
      <c r="CN584" s="577"/>
      <c r="CO584" s="578"/>
      <c r="CP584" s="578"/>
      <c r="CQ584" s="578"/>
      <c r="CR584" s="578"/>
      <c r="CS584" s="578"/>
      <c r="CT584" s="578"/>
      <c r="CU584" s="578"/>
      <c r="CV584" s="578"/>
      <c r="CW584" s="578"/>
      <c r="CX584" s="578"/>
      <c r="CY584" s="578"/>
      <c r="CZ584" s="578"/>
      <c r="DA584" s="578"/>
      <c r="DB584" s="578"/>
      <c r="DC584" s="578"/>
    </row>
    <row r="585" ht="23.25" customHeight="1">
      <c r="A585" s="447"/>
      <c r="B585" s="577"/>
      <c r="C585" s="578"/>
      <c r="D585" s="555"/>
      <c r="E585" s="555"/>
      <c r="F585" s="578"/>
      <c r="G585" s="578"/>
      <c r="H585" s="578"/>
      <c r="I585" s="578"/>
      <c r="J585" s="578"/>
      <c r="K585" s="578"/>
      <c r="L585" s="578"/>
      <c r="M585" s="578"/>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7"/>
      <c r="BQ585" s="577"/>
      <c r="BR585" s="577"/>
      <c r="BS585" s="577"/>
      <c r="BT585" s="577"/>
      <c r="BU585" s="577"/>
      <c r="BV585" s="577"/>
      <c r="BW585" s="577"/>
      <c r="BX585" s="577"/>
      <c r="BY585" s="577"/>
      <c r="BZ585" s="577"/>
      <c r="CA585" s="577"/>
      <c r="CB585" s="577"/>
      <c r="CC585" s="577"/>
      <c r="CD585" s="577"/>
      <c r="CE585" s="577"/>
      <c r="CF585" s="577"/>
      <c r="CG585" s="577"/>
      <c r="CH585" s="577"/>
      <c r="CI585" s="577"/>
      <c r="CJ585" s="577"/>
      <c r="CK585" s="577"/>
      <c r="CL585" s="577"/>
      <c r="CM585" s="577"/>
      <c r="CN585" s="577"/>
      <c r="CO585" s="578"/>
      <c r="CP585" s="578"/>
      <c r="CQ585" s="578"/>
      <c r="CR585" s="578"/>
      <c r="CS585" s="578"/>
      <c r="CT585" s="578"/>
      <c r="CU585" s="578"/>
      <c r="CV585" s="578"/>
      <c r="CW585" s="578"/>
      <c r="CX585" s="578"/>
      <c r="CY585" s="578"/>
      <c r="CZ585" s="578"/>
      <c r="DA585" s="578"/>
      <c r="DB585" s="578"/>
      <c r="DC585" s="578"/>
    </row>
    <row r="586" ht="23.25" customHeight="1">
      <c r="A586" s="447"/>
      <c r="B586" s="577"/>
      <c r="C586" s="578"/>
      <c r="D586" s="555"/>
      <c r="E586" s="555"/>
      <c r="F586" s="578"/>
      <c r="G586" s="578"/>
      <c r="H586" s="578"/>
      <c r="I586" s="578"/>
      <c r="J586" s="578"/>
      <c r="K586" s="578"/>
      <c r="L586" s="578"/>
      <c r="M586" s="578"/>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7"/>
      <c r="BQ586" s="577"/>
      <c r="BR586" s="577"/>
      <c r="BS586" s="577"/>
      <c r="BT586" s="577"/>
      <c r="BU586" s="577"/>
      <c r="BV586" s="577"/>
      <c r="BW586" s="577"/>
      <c r="BX586" s="577"/>
      <c r="BY586" s="577"/>
      <c r="BZ586" s="577"/>
      <c r="CA586" s="577"/>
      <c r="CB586" s="577"/>
      <c r="CC586" s="577"/>
      <c r="CD586" s="577"/>
      <c r="CE586" s="577"/>
      <c r="CF586" s="577"/>
      <c r="CG586" s="577"/>
      <c r="CH586" s="577"/>
      <c r="CI586" s="577"/>
      <c r="CJ586" s="577"/>
      <c r="CK586" s="577"/>
      <c r="CL586" s="577"/>
      <c r="CM586" s="577"/>
      <c r="CN586" s="577"/>
      <c r="CO586" s="578"/>
      <c r="CP586" s="578"/>
      <c r="CQ586" s="578"/>
      <c r="CR586" s="578"/>
      <c r="CS586" s="578"/>
      <c r="CT586" s="578"/>
      <c r="CU586" s="578"/>
      <c r="CV586" s="578"/>
      <c r="CW586" s="578"/>
      <c r="CX586" s="578"/>
      <c r="CY586" s="578"/>
      <c r="CZ586" s="578"/>
      <c r="DA586" s="578"/>
      <c r="DB586" s="578"/>
      <c r="DC586" s="578"/>
    </row>
    <row r="587" ht="23.25" customHeight="1">
      <c r="A587" s="447"/>
      <c r="B587" s="577"/>
      <c r="C587" s="578"/>
      <c r="D587" s="555"/>
      <c r="E587" s="555"/>
      <c r="F587" s="578"/>
      <c r="G587" s="578"/>
      <c r="H587" s="578"/>
      <c r="I587" s="578"/>
      <c r="J587" s="578"/>
      <c r="K587" s="578"/>
      <c r="L587" s="578"/>
      <c r="M587" s="578"/>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7"/>
      <c r="BQ587" s="577"/>
      <c r="BR587" s="577"/>
      <c r="BS587" s="577"/>
      <c r="BT587" s="577"/>
      <c r="BU587" s="577"/>
      <c r="BV587" s="577"/>
      <c r="BW587" s="577"/>
      <c r="BX587" s="577"/>
      <c r="BY587" s="577"/>
      <c r="BZ587" s="577"/>
      <c r="CA587" s="577"/>
      <c r="CB587" s="577"/>
      <c r="CC587" s="577"/>
      <c r="CD587" s="577"/>
      <c r="CE587" s="577"/>
      <c r="CF587" s="577"/>
      <c r="CG587" s="577"/>
      <c r="CH587" s="577"/>
      <c r="CI587" s="577"/>
      <c r="CJ587" s="577"/>
      <c r="CK587" s="577"/>
      <c r="CL587" s="577"/>
      <c r="CM587" s="577"/>
      <c r="CN587" s="577"/>
      <c r="CO587" s="578"/>
      <c r="CP587" s="578"/>
      <c r="CQ587" s="578"/>
      <c r="CR587" s="578"/>
      <c r="CS587" s="578"/>
      <c r="CT587" s="578"/>
      <c r="CU587" s="578"/>
      <c r="CV587" s="578"/>
      <c r="CW587" s="578"/>
      <c r="CX587" s="578"/>
      <c r="CY587" s="578"/>
      <c r="CZ587" s="578"/>
      <c r="DA587" s="578"/>
      <c r="DB587" s="578"/>
      <c r="DC587" s="578"/>
    </row>
    <row r="588" ht="23.25" customHeight="1">
      <c r="A588" s="447"/>
      <c r="B588" s="577"/>
      <c r="C588" s="578"/>
      <c r="D588" s="555"/>
      <c r="E588" s="555"/>
      <c r="F588" s="578"/>
      <c r="G588" s="578"/>
      <c r="H588" s="578"/>
      <c r="I588" s="578"/>
      <c r="J588" s="578"/>
      <c r="K588" s="578"/>
      <c r="L588" s="578"/>
      <c r="M588" s="578"/>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7"/>
      <c r="BQ588" s="577"/>
      <c r="BR588" s="577"/>
      <c r="BS588" s="577"/>
      <c r="BT588" s="577"/>
      <c r="BU588" s="577"/>
      <c r="BV588" s="577"/>
      <c r="BW588" s="577"/>
      <c r="BX588" s="577"/>
      <c r="BY588" s="577"/>
      <c r="BZ588" s="577"/>
      <c r="CA588" s="577"/>
      <c r="CB588" s="577"/>
      <c r="CC588" s="577"/>
      <c r="CD588" s="577"/>
      <c r="CE588" s="577"/>
      <c r="CF588" s="577"/>
      <c r="CG588" s="577"/>
      <c r="CH588" s="577"/>
      <c r="CI588" s="577"/>
      <c r="CJ588" s="577"/>
      <c r="CK588" s="577"/>
      <c r="CL588" s="577"/>
      <c r="CM588" s="577"/>
      <c r="CN588" s="577"/>
      <c r="CO588" s="578"/>
      <c r="CP588" s="578"/>
      <c r="CQ588" s="578"/>
      <c r="CR588" s="578"/>
      <c r="CS588" s="578"/>
      <c r="CT588" s="578"/>
      <c r="CU588" s="578"/>
      <c r="CV588" s="578"/>
      <c r="CW588" s="578"/>
      <c r="CX588" s="578"/>
      <c r="CY588" s="578"/>
      <c r="CZ588" s="578"/>
      <c r="DA588" s="578"/>
      <c r="DB588" s="578"/>
      <c r="DC588" s="578"/>
    </row>
    <row r="589" ht="23.25" customHeight="1">
      <c r="A589" s="447"/>
      <c r="B589" s="577"/>
      <c r="C589" s="578"/>
      <c r="D589" s="555"/>
      <c r="E589" s="555"/>
      <c r="F589" s="578"/>
      <c r="G589" s="578"/>
      <c r="H589" s="578"/>
      <c r="I589" s="578"/>
      <c r="J589" s="578"/>
      <c r="K589" s="578"/>
      <c r="L589" s="578"/>
      <c r="M589" s="578"/>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77"/>
      <c r="CG589" s="577"/>
      <c r="CH589" s="577"/>
      <c r="CI589" s="577"/>
      <c r="CJ589" s="577"/>
      <c r="CK589" s="577"/>
      <c r="CL589" s="577"/>
      <c r="CM589" s="577"/>
      <c r="CN589" s="577"/>
      <c r="CO589" s="578"/>
      <c r="CP589" s="578"/>
      <c r="CQ589" s="578"/>
      <c r="CR589" s="578"/>
      <c r="CS589" s="578"/>
      <c r="CT589" s="578"/>
      <c r="CU589" s="578"/>
      <c r="CV589" s="578"/>
      <c r="CW589" s="578"/>
      <c r="CX589" s="578"/>
      <c r="CY589" s="578"/>
      <c r="CZ589" s="578"/>
      <c r="DA589" s="578"/>
      <c r="DB589" s="578"/>
      <c r="DC589" s="578"/>
    </row>
    <row r="590" ht="23.25" customHeight="1">
      <c r="A590" s="447"/>
      <c r="B590" s="577"/>
      <c r="C590" s="578"/>
      <c r="D590" s="555"/>
      <c r="E590" s="555"/>
      <c r="F590" s="578"/>
      <c r="G590" s="578"/>
      <c r="H590" s="578"/>
      <c r="I590" s="578"/>
      <c r="J590" s="578"/>
      <c r="K590" s="578"/>
      <c r="L590" s="578"/>
      <c r="M590" s="578"/>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7"/>
      <c r="BN590" s="577"/>
      <c r="BO590" s="577"/>
      <c r="BP590" s="577"/>
      <c r="BQ590" s="577"/>
      <c r="BR590" s="577"/>
      <c r="BS590" s="577"/>
      <c r="BT590" s="577"/>
      <c r="BU590" s="577"/>
      <c r="BV590" s="577"/>
      <c r="BW590" s="577"/>
      <c r="BX590" s="577"/>
      <c r="BY590" s="577"/>
      <c r="BZ590" s="577"/>
      <c r="CA590" s="577"/>
      <c r="CB590" s="577"/>
      <c r="CC590" s="577"/>
      <c r="CD590" s="577"/>
      <c r="CE590" s="577"/>
      <c r="CF590" s="577"/>
      <c r="CG590" s="577"/>
      <c r="CH590" s="577"/>
      <c r="CI590" s="577"/>
      <c r="CJ590" s="577"/>
      <c r="CK590" s="577"/>
      <c r="CL590" s="577"/>
      <c r="CM590" s="577"/>
      <c r="CN590" s="577"/>
      <c r="CO590" s="578"/>
      <c r="CP590" s="578"/>
      <c r="CQ590" s="578"/>
      <c r="CR590" s="578"/>
      <c r="CS590" s="578"/>
      <c r="CT590" s="578"/>
      <c r="CU590" s="578"/>
      <c r="CV590" s="578"/>
      <c r="CW590" s="578"/>
      <c r="CX590" s="578"/>
      <c r="CY590" s="578"/>
      <c r="CZ590" s="578"/>
      <c r="DA590" s="578"/>
      <c r="DB590" s="578"/>
      <c r="DC590" s="578"/>
    </row>
    <row r="591" ht="23.25" customHeight="1">
      <c r="A591" s="447"/>
      <c r="B591" s="577"/>
      <c r="C591" s="578"/>
      <c r="D591" s="555"/>
      <c r="E591" s="555"/>
      <c r="F591" s="578"/>
      <c r="G591" s="578"/>
      <c r="H591" s="578"/>
      <c r="I591" s="578"/>
      <c r="J591" s="578"/>
      <c r="K591" s="578"/>
      <c r="L591" s="578"/>
      <c r="M591" s="578"/>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7"/>
      <c r="BN591" s="577"/>
      <c r="BO591" s="577"/>
      <c r="BP591" s="577"/>
      <c r="BQ591" s="577"/>
      <c r="BR591" s="577"/>
      <c r="BS591" s="577"/>
      <c r="BT591" s="577"/>
      <c r="BU591" s="577"/>
      <c r="BV591" s="577"/>
      <c r="BW591" s="577"/>
      <c r="BX591" s="577"/>
      <c r="BY591" s="577"/>
      <c r="BZ591" s="577"/>
      <c r="CA591" s="577"/>
      <c r="CB591" s="577"/>
      <c r="CC591" s="577"/>
      <c r="CD591" s="577"/>
      <c r="CE591" s="577"/>
      <c r="CF591" s="577"/>
      <c r="CG591" s="577"/>
      <c r="CH591" s="577"/>
      <c r="CI591" s="577"/>
      <c r="CJ591" s="577"/>
      <c r="CK591" s="577"/>
      <c r="CL591" s="577"/>
      <c r="CM591" s="577"/>
      <c r="CN591" s="577"/>
      <c r="CO591" s="578"/>
      <c r="CP591" s="578"/>
      <c r="CQ591" s="578"/>
      <c r="CR591" s="578"/>
      <c r="CS591" s="578"/>
      <c r="CT591" s="578"/>
      <c r="CU591" s="578"/>
      <c r="CV591" s="578"/>
      <c r="CW591" s="578"/>
      <c r="CX591" s="578"/>
      <c r="CY591" s="578"/>
      <c r="CZ591" s="578"/>
      <c r="DA591" s="578"/>
      <c r="DB591" s="578"/>
      <c r="DC591" s="578"/>
    </row>
    <row r="592" ht="23.25" customHeight="1">
      <c r="A592" s="447"/>
      <c r="B592" s="577"/>
      <c r="C592" s="578"/>
      <c r="D592" s="555"/>
      <c r="E592" s="555"/>
      <c r="F592" s="578"/>
      <c r="G592" s="578"/>
      <c r="H592" s="578"/>
      <c r="I592" s="578"/>
      <c r="J592" s="578"/>
      <c r="K592" s="578"/>
      <c r="L592" s="578"/>
      <c r="M592" s="578"/>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7"/>
      <c r="BN592" s="577"/>
      <c r="BO592" s="577"/>
      <c r="BP592" s="577"/>
      <c r="BQ592" s="577"/>
      <c r="BR592" s="577"/>
      <c r="BS592" s="577"/>
      <c r="BT592" s="577"/>
      <c r="BU592" s="577"/>
      <c r="BV592" s="577"/>
      <c r="BW592" s="577"/>
      <c r="BX592" s="577"/>
      <c r="BY592" s="577"/>
      <c r="BZ592" s="577"/>
      <c r="CA592" s="577"/>
      <c r="CB592" s="577"/>
      <c r="CC592" s="577"/>
      <c r="CD592" s="577"/>
      <c r="CE592" s="577"/>
      <c r="CF592" s="577"/>
      <c r="CG592" s="577"/>
      <c r="CH592" s="577"/>
      <c r="CI592" s="577"/>
      <c r="CJ592" s="577"/>
      <c r="CK592" s="577"/>
      <c r="CL592" s="577"/>
      <c r="CM592" s="577"/>
      <c r="CN592" s="577"/>
      <c r="CO592" s="578"/>
      <c r="CP592" s="578"/>
      <c r="CQ592" s="578"/>
      <c r="CR592" s="578"/>
      <c r="CS592" s="578"/>
      <c r="CT592" s="578"/>
      <c r="CU592" s="578"/>
      <c r="CV592" s="578"/>
      <c r="CW592" s="578"/>
      <c r="CX592" s="578"/>
      <c r="CY592" s="578"/>
      <c r="CZ592" s="578"/>
      <c r="DA592" s="578"/>
      <c r="DB592" s="578"/>
      <c r="DC592" s="578"/>
    </row>
    <row r="593" ht="23.25" customHeight="1">
      <c r="A593" s="447"/>
      <c r="B593" s="577"/>
      <c r="C593" s="578"/>
      <c r="D593" s="555"/>
      <c r="E593" s="555"/>
      <c r="F593" s="578"/>
      <c r="G593" s="578"/>
      <c r="H593" s="578"/>
      <c r="I593" s="578"/>
      <c r="J593" s="578"/>
      <c r="K593" s="578"/>
      <c r="L593" s="578"/>
      <c r="M593" s="578"/>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7"/>
      <c r="BN593" s="577"/>
      <c r="BO593" s="577"/>
      <c r="BP593" s="577"/>
      <c r="BQ593" s="577"/>
      <c r="BR593" s="577"/>
      <c r="BS593" s="577"/>
      <c r="BT593" s="577"/>
      <c r="BU593" s="577"/>
      <c r="BV593" s="577"/>
      <c r="BW593" s="577"/>
      <c r="BX593" s="577"/>
      <c r="BY593" s="577"/>
      <c r="BZ593" s="577"/>
      <c r="CA593" s="577"/>
      <c r="CB593" s="577"/>
      <c r="CC593" s="577"/>
      <c r="CD593" s="577"/>
      <c r="CE593" s="577"/>
      <c r="CF593" s="577"/>
      <c r="CG593" s="577"/>
      <c r="CH593" s="577"/>
      <c r="CI593" s="577"/>
      <c r="CJ593" s="577"/>
      <c r="CK593" s="577"/>
      <c r="CL593" s="577"/>
      <c r="CM593" s="577"/>
      <c r="CN593" s="577"/>
      <c r="CO593" s="578"/>
      <c r="CP593" s="578"/>
      <c r="CQ593" s="578"/>
      <c r="CR593" s="578"/>
      <c r="CS593" s="578"/>
      <c r="CT593" s="578"/>
      <c r="CU593" s="578"/>
      <c r="CV593" s="578"/>
      <c r="CW593" s="578"/>
      <c r="CX593" s="578"/>
      <c r="CY593" s="578"/>
      <c r="CZ593" s="578"/>
      <c r="DA593" s="578"/>
      <c r="DB593" s="578"/>
      <c r="DC593" s="578"/>
    </row>
    <row r="594" ht="23.25" customHeight="1">
      <c r="A594" s="447"/>
      <c r="B594" s="577"/>
      <c r="C594" s="578"/>
      <c r="D594" s="555"/>
      <c r="E594" s="555"/>
      <c r="F594" s="578"/>
      <c r="G594" s="578"/>
      <c r="H594" s="578"/>
      <c r="I594" s="578"/>
      <c r="J594" s="578"/>
      <c r="K594" s="578"/>
      <c r="L594" s="578"/>
      <c r="M594" s="578"/>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7"/>
      <c r="BN594" s="577"/>
      <c r="BO594" s="577"/>
      <c r="BP594" s="577"/>
      <c r="BQ594" s="577"/>
      <c r="BR594" s="577"/>
      <c r="BS594" s="577"/>
      <c r="BT594" s="577"/>
      <c r="BU594" s="577"/>
      <c r="BV594" s="577"/>
      <c r="BW594" s="577"/>
      <c r="BX594" s="577"/>
      <c r="BY594" s="577"/>
      <c r="BZ594" s="577"/>
      <c r="CA594" s="577"/>
      <c r="CB594" s="577"/>
      <c r="CC594" s="577"/>
      <c r="CD594" s="577"/>
      <c r="CE594" s="577"/>
      <c r="CF594" s="577"/>
      <c r="CG594" s="577"/>
      <c r="CH594" s="577"/>
      <c r="CI594" s="577"/>
      <c r="CJ594" s="577"/>
      <c r="CK594" s="577"/>
      <c r="CL594" s="577"/>
      <c r="CM594" s="577"/>
      <c r="CN594" s="577"/>
      <c r="CO594" s="578"/>
      <c r="CP594" s="578"/>
      <c r="CQ594" s="578"/>
      <c r="CR594" s="578"/>
      <c r="CS594" s="578"/>
      <c r="CT594" s="578"/>
      <c r="CU594" s="578"/>
      <c r="CV594" s="578"/>
      <c r="CW594" s="578"/>
      <c r="CX594" s="578"/>
      <c r="CY594" s="578"/>
      <c r="CZ594" s="578"/>
      <c r="DA594" s="578"/>
      <c r="DB594" s="578"/>
      <c r="DC594" s="578"/>
    </row>
    <row r="595" ht="23.25" customHeight="1">
      <c r="A595" s="447"/>
      <c r="B595" s="577"/>
      <c r="C595" s="578"/>
      <c r="D595" s="555"/>
      <c r="E595" s="555"/>
      <c r="F595" s="578"/>
      <c r="G595" s="578"/>
      <c r="H595" s="578"/>
      <c r="I595" s="578"/>
      <c r="J595" s="578"/>
      <c r="K595" s="578"/>
      <c r="L595" s="578"/>
      <c r="M595" s="578"/>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7"/>
      <c r="BN595" s="577"/>
      <c r="BO595" s="577"/>
      <c r="BP595" s="577"/>
      <c r="BQ595" s="577"/>
      <c r="BR595" s="577"/>
      <c r="BS595" s="577"/>
      <c r="BT595" s="577"/>
      <c r="BU595" s="577"/>
      <c r="BV595" s="577"/>
      <c r="BW595" s="577"/>
      <c r="BX595" s="577"/>
      <c r="BY595" s="577"/>
      <c r="BZ595" s="577"/>
      <c r="CA595" s="577"/>
      <c r="CB595" s="577"/>
      <c r="CC595" s="577"/>
      <c r="CD595" s="577"/>
      <c r="CE595" s="577"/>
      <c r="CF595" s="577"/>
      <c r="CG595" s="577"/>
      <c r="CH595" s="577"/>
      <c r="CI595" s="577"/>
      <c r="CJ595" s="577"/>
      <c r="CK595" s="577"/>
      <c r="CL595" s="577"/>
      <c r="CM595" s="577"/>
      <c r="CN595" s="577"/>
      <c r="CO595" s="578"/>
      <c r="CP595" s="578"/>
      <c r="CQ595" s="578"/>
      <c r="CR595" s="578"/>
      <c r="CS595" s="578"/>
      <c r="CT595" s="578"/>
      <c r="CU595" s="578"/>
      <c r="CV595" s="578"/>
      <c r="CW595" s="578"/>
      <c r="CX595" s="578"/>
      <c r="CY595" s="578"/>
      <c r="CZ595" s="578"/>
      <c r="DA595" s="578"/>
      <c r="DB595" s="578"/>
      <c r="DC595" s="578"/>
    </row>
    <row r="596" ht="23.25" customHeight="1">
      <c r="A596" s="447"/>
      <c r="B596" s="577"/>
      <c r="C596" s="578"/>
      <c r="D596" s="555"/>
      <c r="E596" s="555"/>
      <c r="F596" s="578"/>
      <c r="G596" s="578"/>
      <c r="H596" s="578"/>
      <c r="I596" s="578"/>
      <c r="J596" s="578"/>
      <c r="K596" s="578"/>
      <c r="L596" s="578"/>
      <c r="M596" s="578"/>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7"/>
      <c r="BN596" s="577"/>
      <c r="BO596" s="577"/>
      <c r="BP596" s="577"/>
      <c r="BQ596" s="577"/>
      <c r="BR596" s="577"/>
      <c r="BS596" s="577"/>
      <c r="BT596" s="577"/>
      <c r="BU596" s="577"/>
      <c r="BV596" s="577"/>
      <c r="BW596" s="577"/>
      <c r="BX596" s="577"/>
      <c r="BY596" s="577"/>
      <c r="BZ596" s="577"/>
      <c r="CA596" s="577"/>
      <c r="CB596" s="577"/>
      <c r="CC596" s="577"/>
      <c r="CD596" s="577"/>
      <c r="CE596" s="577"/>
      <c r="CF596" s="577"/>
      <c r="CG596" s="577"/>
      <c r="CH596" s="577"/>
      <c r="CI596" s="577"/>
      <c r="CJ596" s="577"/>
      <c r="CK596" s="577"/>
      <c r="CL596" s="577"/>
      <c r="CM596" s="577"/>
      <c r="CN596" s="577"/>
      <c r="CO596" s="578"/>
      <c r="CP596" s="578"/>
      <c r="CQ596" s="578"/>
      <c r="CR596" s="578"/>
      <c r="CS596" s="578"/>
      <c r="CT596" s="578"/>
      <c r="CU596" s="578"/>
      <c r="CV596" s="578"/>
      <c r="CW596" s="578"/>
      <c r="CX596" s="578"/>
      <c r="CY596" s="578"/>
      <c r="CZ596" s="578"/>
      <c r="DA596" s="578"/>
      <c r="DB596" s="578"/>
      <c r="DC596" s="578"/>
    </row>
    <row r="597" ht="23.25" customHeight="1">
      <c r="A597" s="447"/>
      <c r="B597" s="577"/>
      <c r="C597" s="578"/>
      <c r="D597" s="555"/>
      <c r="E597" s="555"/>
      <c r="F597" s="578"/>
      <c r="G597" s="578"/>
      <c r="H597" s="578"/>
      <c r="I597" s="578"/>
      <c r="J597" s="578"/>
      <c r="K597" s="578"/>
      <c r="L597" s="578"/>
      <c r="M597" s="578"/>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7"/>
      <c r="BN597" s="577"/>
      <c r="BO597" s="577"/>
      <c r="BP597" s="577"/>
      <c r="BQ597" s="577"/>
      <c r="BR597" s="577"/>
      <c r="BS597" s="577"/>
      <c r="BT597" s="577"/>
      <c r="BU597" s="577"/>
      <c r="BV597" s="577"/>
      <c r="BW597" s="577"/>
      <c r="BX597" s="577"/>
      <c r="BY597" s="577"/>
      <c r="BZ597" s="577"/>
      <c r="CA597" s="577"/>
      <c r="CB597" s="577"/>
      <c r="CC597" s="577"/>
      <c r="CD597" s="577"/>
      <c r="CE597" s="577"/>
      <c r="CF597" s="577"/>
      <c r="CG597" s="577"/>
      <c r="CH597" s="577"/>
      <c r="CI597" s="577"/>
      <c r="CJ597" s="577"/>
      <c r="CK597" s="577"/>
      <c r="CL597" s="577"/>
      <c r="CM597" s="577"/>
      <c r="CN597" s="577"/>
      <c r="CO597" s="578"/>
      <c r="CP597" s="578"/>
      <c r="CQ597" s="578"/>
      <c r="CR597" s="578"/>
      <c r="CS597" s="578"/>
      <c r="CT597" s="578"/>
      <c r="CU597" s="578"/>
      <c r="CV597" s="578"/>
      <c r="CW597" s="578"/>
      <c r="CX597" s="578"/>
      <c r="CY597" s="578"/>
      <c r="CZ597" s="578"/>
      <c r="DA597" s="578"/>
      <c r="DB597" s="578"/>
      <c r="DC597" s="578"/>
    </row>
    <row r="598" ht="23.25" customHeight="1">
      <c r="A598" s="447"/>
      <c r="B598" s="577"/>
      <c r="C598" s="578"/>
      <c r="D598" s="555"/>
      <c r="E598" s="555"/>
      <c r="F598" s="578"/>
      <c r="G598" s="578"/>
      <c r="H598" s="578"/>
      <c r="I598" s="578"/>
      <c r="J598" s="578"/>
      <c r="K598" s="578"/>
      <c r="L598" s="578"/>
      <c r="M598" s="578"/>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7"/>
      <c r="BN598" s="577"/>
      <c r="BO598" s="577"/>
      <c r="BP598" s="577"/>
      <c r="BQ598" s="577"/>
      <c r="BR598" s="577"/>
      <c r="BS598" s="577"/>
      <c r="BT598" s="577"/>
      <c r="BU598" s="577"/>
      <c r="BV598" s="577"/>
      <c r="BW598" s="577"/>
      <c r="BX598" s="577"/>
      <c r="BY598" s="577"/>
      <c r="BZ598" s="577"/>
      <c r="CA598" s="577"/>
      <c r="CB598" s="577"/>
      <c r="CC598" s="577"/>
      <c r="CD598" s="577"/>
      <c r="CE598" s="577"/>
      <c r="CF598" s="577"/>
      <c r="CG598" s="577"/>
      <c r="CH598" s="577"/>
      <c r="CI598" s="577"/>
      <c r="CJ598" s="577"/>
      <c r="CK598" s="577"/>
      <c r="CL598" s="577"/>
      <c r="CM598" s="577"/>
      <c r="CN598" s="577"/>
      <c r="CO598" s="578"/>
      <c r="CP598" s="578"/>
      <c r="CQ598" s="578"/>
      <c r="CR598" s="578"/>
      <c r="CS598" s="578"/>
      <c r="CT598" s="578"/>
      <c r="CU598" s="578"/>
      <c r="CV598" s="578"/>
      <c r="CW598" s="578"/>
      <c r="CX598" s="578"/>
      <c r="CY598" s="578"/>
      <c r="CZ598" s="578"/>
      <c r="DA598" s="578"/>
      <c r="DB598" s="578"/>
      <c r="DC598" s="578"/>
    </row>
    <row r="599" ht="23.25" customHeight="1">
      <c r="A599" s="447"/>
      <c r="B599" s="577"/>
      <c r="C599" s="578"/>
      <c r="D599" s="555"/>
      <c r="E599" s="555"/>
      <c r="F599" s="578"/>
      <c r="G599" s="578"/>
      <c r="H599" s="578"/>
      <c r="I599" s="578"/>
      <c r="J599" s="578"/>
      <c r="K599" s="578"/>
      <c r="L599" s="578"/>
      <c r="M599" s="578"/>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7"/>
      <c r="BN599" s="577"/>
      <c r="BO599" s="577"/>
      <c r="BP599" s="577"/>
      <c r="BQ599" s="577"/>
      <c r="BR599" s="577"/>
      <c r="BS599" s="577"/>
      <c r="BT599" s="577"/>
      <c r="BU599" s="577"/>
      <c r="BV599" s="577"/>
      <c r="BW599" s="577"/>
      <c r="BX599" s="577"/>
      <c r="BY599" s="577"/>
      <c r="BZ599" s="577"/>
      <c r="CA599" s="577"/>
      <c r="CB599" s="577"/>
      <c r="CC599" s="577"/>
      <c r="CD599" s="577"/>
      <c r="CE599" s="577"/>
      <c r="CF599" s="577"/>
      <c r="CG599" s="577"/>
      <c r="CH599" s="577"/>
      <c r="CI599" s="577"/>
      <c r="CJ599" s="577"/>
      <c r="CK599" s="577"/>
      <c r="CL599" s="577"/>
      <c r="CM599" s="577"/>
      <c r="CN599" s="577"/>
      <c r="CO599" s="578"/>
      <c r="CP599" s="578"/>
      <c r="CQ599" s="578"/>
      <c r="CR599" s="578"/>
      <c r="CS599" s="578"/>
      <c r="CT599" s="578"/>
      <c r="CU599" s="578"/>
      <c r="CV599" s="578"/>
      <c r="CW599" s="578"/>
      <c r="CX599" s="578"/>
      <c r="CY599" s="578"/>
      <c r="CZ599" s="578"/>
      <c r="DA599" s="578"/>
      <c r="DB599" s="578"/>
      <c r="DC599" s="578"/>
    </row>
    <row r="600" ht="23.25" customHeight="1">
      <c r="A600" s="447"/>
      <c r="B600" s="577"/>
      <c r="C600" s="578"/>
      <c r="D600" s="555"/>
      <c r="E600" s="555"/>
      <c r="F600" s="578"/>
      <c r="G600" s="578"/>
      <c r="H600" s="578"/>
      <c r="I600" s="578"/>
      <c r="J600" s="578"/>
      <c r="K600" s="578"/>
      <c r="L600" s="578"/>
      <c r="M600" s="578"/>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7"/>
      <c r="BN600" s="577"/>
      <c r="BO600" s="577"/>
      <c r="BP600" s="577"/>
      <c r="BQ600" s="577"/>
      <c r="BR600" s="577"/>
      <c r="BS600" s="577"/>
      <c r="BT600" s="577"/>
      <c r="BU600" s="577"/>
      <c r="BV600" s="577"/>
      <c r="BW600" s="577"/>
      <c r="BX600" s="577"/>
      <c r="BY600" s="577"/>
      <c r="BZ600" s="577"/>
      <c r="CA600" s="577"/>
      <c r="CB600" s="577"/>
      <c r="CC600" s="577"/>
      <c r="CD600" s="577"/>
      <c r="CE600" s="577"/>
      <c r="CF600" s="577"/>
      <c r="CG600" s="577"/>
      <c r="CH600" s="577"/>
      <c r="CI600" s="577"/>
      <c r="CJ600" s="577"/>
      <c r="CK600" s="577"/>
      <c r="CL600" s="577"/>
      <c r="CM600" s="577"/>
      <c r="CN600" s="577"/>
      <c r="CO600" s="578"/>
      <c r="CP600" s="578"/>
      <c r="CQ600" s="578"/>
      <c r="CR600" s="578"/>
      <c r="CS600" s="578"/>
      <c r="CT600" s="578"/>
      <c r="CU600" s="578"/>
      <c r="CV600" s="578"/>
      <c r="CW600" s="578"/>
      <c r="CX600" s="578"/>
      <c r="CY600" s="578"/>
      <c r="CZ600" s="578"/>
      <c r="DA600" s="578"/>
      <c r="DB600" s="578"/>
      <c r="DC600" s="578"/>
    </row>
    <row r="601" ht="23.25" customHeight="1">
      <c r="A601" s="447"/>
      <c r="B601" s="577"/>
      <c r="C601" s="578"/>
      <c r="D601" s="555"/>
      <c r="E601" s="555"/>
      <c r="F601" s="578"/>
      <c r="G601" s="578"/>
      <c r="H601" s="578"/>
      <c r="I601" s="578"/>
      <c r="J601" s="578"/>
      <c r="K601" s="578"/>
      <c r="L601" s="578"/>
      <c r="M601" s="578"/>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7"/>
      <c r="BN601" s="577"/>
      <c r="BO601" s="577"/>
      <c r="BP601" s="577"/>
      <c r="BQ601" s="577"/>
      <c r="BR601" s="577"/>
      <c r="BS601" s="577"/>
      <c r="BT601" s="577"/>
      <c r="BU601" s="577"/>
      <c r="BV601" s="577"/>
      <c r="BW601" s="577"/>
      <c r="BX601" s="577"/>
      <c r="BY601" s="577"/>
      <c r="BZ601" s="577"/>
      <c r="CA601" s="577"/>
      <c r="CB601" s="577"/>
      <c r="CC601" s="577"/>
      <c r="CD601" s="577"/>
      <c r="CE601" s="577"/>
      <c r="CF601" s="577"/>
      <c r="CG601" s="577"/>
      <c r="CH601" s="577"/>
      <c r="CI601" s="577"/>
      <c r="CJ601" s="577"/>
      <c r="CK601" s="577"/>
      <c r="CL601" s="577"/>
      <c r="CM601" s="577"/>
      <c r="CN601" s="577"/>
      <c r="CO601" s="578"/>
      <c r="CP601" s="578"/>
      <c r="CQ601" s="578"/>
      <c r="CR601" s="578"/>
      <c r="CS601" s="578"/>
      <c r="CT601" s="578"/>
      <c r="CU601" s="578"/>
      <c r="CV601" s="578"/>
      <c r="CW601" s="578"/>
      <c r="CX601" s="578"/>
      <c r="CY601" s="578"/>
      <c r="CZ601" s="578"/>
      <c r="DA601" s="578"/>
      <c r="DB601" s="578"/>
      <c r="DC601" s="578"/>
    </row>
    <row r="602" ht="23.25" customHeight="1">
      <c r="A602" s="447"/>
      <c r="B602" s="577"/>
      <c r="C602" s="578"/>
      <c r="D602" s="555"/>
      <c r="E602" s="555"/>
      <c r="F602" s="578"/>
      <c r="G602" s="578"/>
      <c r="H602" s="578"/>
      <c r="I602" s="578"/>
      <c r="J602" s="578"/>
      <c r="K602" s="578"/>
      <c r="L602" s="578"/>
      <c r="M602" s="578"/>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7"/>
      <c r="BN602" s="577"/>
      <c r="BO602" s="577"/>
      <c r="BP602" s="577"/>
      <c r="BQ602" s="577"/>
      <c r="BR602" s="577"/>
      <c r="BS602" s="577"/>
      <c r="BT602" s="577"/>
      <c r="BU602" s="577"/>
      <c r="BV602" s="577"/>
      <c r="BW602" s="577"/>
      <c r="BX602" s="577"/>
      <c r="BY602" s="577"/>
      <c r="BZ602" s="577"/>
      <c r="CA602" s="577"/>
      <c r="CB602" s="577"/>
      <c r="CC602" s="577"/>
      <c r="CD602" s="577"/>
      <c r="CE602" s="577"/>
      <c r="CF602" s="577"/>
      <c r="CG602" s="577"/>
      <c r="CH602" s="577"/>
      <c r="CI602" s="577"/>
      <c r="CJ602" s="577"/>
      <c r="CK602" s="577"/>
      <c r="CL602" s="577"/>
      <c r="CM602" s="577"/>
      <c r="CN602" s="577"/>
      <c r="CO602" s="578"/>
      <c r="CP602" s="578"/>
      <c r="CQ602" s="578"/>
      <c r="CR602" s="578"/>
      <c r="CS602" s="578"/>
      <c r="CT602" s="578"/>
      <c r="CU602" s="578"/>
      <c r="CV602" s="578"/>
      <c r="CW602" s="578"/>
      <c r="CX602" s="578"/>
      <c r="CY602" s="578"/>
      <c r="CZ602" s="578"/>
      <c r="DA602" s="578"/>
      <c r="DB602" s="578"/>
      <c r="DC602" s="578"/>
    </row>
    <row r="603" ht="23.25" customHeight="1">
      <c r="A603" s="447"/>
      <c r="B603" s="577"/>
      <c r="C603" s="578"/>
      <c r="D603" s="555"/>
      <c r="E603" s="555"/>
      <c r="F603" s="578"/>
      <c r="G603" s="578"/>
      <c r="H603" s="578"/>
      <c r="I603" s="578"/>
      <c r="J603" s="578"/>
      <c r="K603" s="578"/>
      <c r="L603" s="578"/>
      <c r="M603" s="578"/>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7"/>
      <c r="BN603" s="577"/>
      <c r="BO603" s="577"/>
      <c r="BP603" s="577"/>
      <c r="BQ603" s="577"/>
      <c r="BR603" s="577"/>
      <c r="BS603" s="577"/>
      <c r="BT603" s="577"/>
      <c r="BU603" s="577"/>
      <c r="BV603" s="577"/>
      <c r="BW603" s="577"/>
      <c r="BX603" s="577"/>
      <c r="BY603" s="577"/>
      <c r="BZ603" s="577"/>
      <c r="CA603" s="577"/>
      <c r="CB603" s="577"/>
      <c r="CC603" s="577"/>
      <c r="CD603" s="577"/>
      <c r="CE603" s="577"/>
      <c r="CF603" s="577"/>
      <c r="CG603" s="577"/>
      <c r="CH603" s="577"/>
      <c r="CI603" s="577"/>
      <c r="CJ603" s="577"/>
      <c r="CK603" s="577"/>
      <c r="CL603" s="577"/>
      <c r="CM603" s="577"/>
      <c r="CN603" s="577"/>
      <c r="CO603" s="578"/>
      <c r="CP603" s="578"/>
      <c r="CQ603" s="578"/>
      <c r="CR603" s="578"/>
      <c r="CS603" s="578"/>
      <c r="CT603" s="578"/>
      <c r="CU603" s="578"/>
      <c r="CV603" s="578"/>
      <c r="CW603" s="578"/>
      <c r="CX603" s="578"/>
      <c r="CY603" s="578"/>
      <c r="CZ603" s="578"/>
      <c r="DA603" s="578"/>
      <c r="DB603" s="578"/>
      <c r="DC603" s="578"/>
    </row>
    <row r="604" ht="23.25" customHeight="1">
      <c r="A604" s="447"/>
      <c r="B604" s="577"/>
      <c r="C604" s="578"/>
      <c r="D604" s="555"/>
      <c r="E604" s="555"/>
      <c r="F604" s="578"/>
      <c r="G604" s="578"/>
      <c r="H604" s="578"/>
      <c r="I604" s="578"/>
      <c r="J604" s="578"/>
      <c r="K604" s="578"/>
      <c r="L604" s="578"/>
      <c r="M604" s="578"/>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7"/>
      <c r="BN604" s="577"/>
      <c r="BO604" s="577"/>
      <c r="BP604" s="577"/>
      <c r="BQ604" s="577"/>
      <c r="BR604" s="577"/>
      <c r="BS604" s="577"/>
      <c r="BT604" s="577"/>
      <c r="BU604" s="577"/>
      <c r="BV604" s="577"/>
      <c r="BW604" s="577"/>
      <c r="BX604" s="577"/>
      <c r="BY604" s="577"/>
      <c r="BZ604" s="577"/>
      <c r="CA604" s="577"/>
      <c r="CB604" s="577"/>
      <c r="CC604" s="577"/>
      <c r="CD604" s="577"/>
      <c r="CE604" s="577"/>
      <c r="CF604" s="577"/>
      <c r="CG604" s="577"/>
      <c r="CH604" s="577"/>
      <c r="CI604" s="577"/>
      <c r="CJ604" s="577"/>
      <c r="CK604" s="577"/>
      <c r="CL604" s="577"/>
      <c r="CM604" s="577"/>
      <c r="CN604" s="577"/>
      <c r="CO604" s="578"/>
      <c r="CP604" s="578"/>
      <c r="CQ604" s="578"/>
      <c r="CR604" s="578"/>
      <c r="CS604" s="578"/>
      <c r="CT604" s="578"/>
      <c r="CU604" s="578"/>
      <c r="CV604" s="578"/>
      <c r="CW604" s="578"/>
      <c r="CX604" s="578"/>
      <c r="CY604" s="578"/>
      <c r="CZ604" s="578"/>
      <c r="DA604" s="578"/>
      <c r="DB604" s="578"/>
      <c r="DC604" s="578"/>
    </row>
    <row r="605" ht="23.25" customHeight="1">
      <c r="A605" s="447"/>
      <c r="B605" s="577"/>
      <c r="C605" s="578"/>
      <c r="D605" s="555"/>
      <c r="E605" s="555"/>
      <c r="F605" s="578"/>
      <c r="G605" s="578"/>
      <c r="H605" s="578"/>
      <c r="I605" s="578"/>
      <c r="J605" s="578"/>
      <c r="K605" s="578"/>
      <c r="L605" s="578"/>
      <c r="M605" s="578"/>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7"/>
      <c r="BN605" s="577"/>
      <c r="BO605" s="577"/>
      <c r="BP605" s="577"/>
      <c r="BQ605" s="577"/>
      <c r="BR605" s="577"/>
      <c r="BS605" s="577"/>
      <c r="BT605" s="577"/>
      <c r="BU605" s="577"/>
      <c r="BV605" s="577"/>
      <c r="BW605" s="577"/>
      <c r="BX605" s="577"/>
      <c r="BY605" s="577"/>
      <c r="BZ605" s="577"/>
      <c r="CA605" s="577"/>
      <c r="CB605" s="577"/>
      <c r="CC605" s="577"/>
      <c r="CD605" s="577"/>
      <c r="CE605" s="577"/>
      <c r="CF605" s="577"/>
      <c r="CG605" s="577"/>
      <c r="CH605" s="577"/>
      <c r="CI605" s="577"/>
      <c r="CJ605" s="577"/>
      <c r="CK605" s="577"/>
      <c r="CL605" s="577"/>
      <c r="CM605" s="577"/>
      <c r="CN605" s="577"/>
      <c r="CO605" s="578"/>
      <c r="CP605" s="578"/>
      <c r="CQ605" s="578"/>
      <c r="CR605" s="578"/>
      <c r="CS605" s="578"/>
      <c r="CT605" s="578"/>
      <c r="CU605" s="578"/>
      <c r="CV605" s="578"/>
      <c r="CW605" s="578"/>
      <c r="CX605" s="578"/>
      <c r="CY605" s="578"/>
      <c r="CZ605" s="578"/>
      <c r="DA605" s="578"/>
      <c r="DB605" s="578"/>
      <c r="DC605" s="578"/>
    </row>
    <row r="606" ht="23.25" customHeight="1">
      <c r="A606" s="447"/>
      <c r="B606" s="577"/>
      <c r="C606" s="578"/>
      <c r="D606" s="555"/>
      <c r="E606" s="555"/>
      <c r="F606" s="578"/>
      <c r="G606" s="578"/>
      <c r="H606" s="578"/>
      <c r="I606" s="578"/>
      <c r="J606" s="578"/>
      <c r="K606" s="578"/>
      <c r="L606" s="578"/>
      <c r="M606" s="578"/>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7"/>
      <c r="BN606" s="577"/>
      <c r="BO606" s="577"/>
      <c r="BP606" s="577"/>
      <c r="BQ606" s="577"/>
      <c r="BR606" s="577"/>
      <c r="BS606" s="577"/>
      <c r="BT606" s="577"/>
      <c r="BU606" s="577"/>
      <c r="BV606" s="577"/>
      <c r="BW606" s="577"/>
      <c r="BX606" s="577"/>
      <c r="BY606" s="577"/>
      <c r="BZ606" s="577"/>
      <c r="CA606" s="577"/>
      <c r="CB606" s="577"/>
      <c r="CC606" s="577"/>
      <c r="CD606" s="577"/>
      <c r="CE606" s="577"/>
      <c r="CF606" s="577"/>
      <c r="CG606" s="577"/>
      <c r="CH606" s="577"/>
      <c r="CI606" s="577"/>
      <c r="CJ606" s="577"/>
      <c r="CK606" s="577"/>
      <c r="CL606" s="577"/>
      <c r="CM606" s="577"/>
      <c r="CN606" s="577"/>
      <c r="CO606" s="578"/>
      <c r="CP606" s="578"/>
      <c r="CQ606" s="578"/>
      <c r="CR606" s="578"/>
      <c r="CS606" s="578"/>
      <c r="CT606" s="578"/>
      <c r="CU606" s="578"/>
      <c r="CV606" s="578"/>
      <c r="CW606" s="578"/>
      <c r="CX606" s="578"/>
      <c r="CY606" s="578"/>
      <c r="CZ606" s="578"/>
      <c r="DA606" s="578"/>
      <c r="DB606" s="578"/>
      <c r="DC606" s="578"/>
    </row>
    <row r="607" ht="23.25" customHeight="1">
      <c r="A607" s="447"/>
      <c r="B607" s="577"/>
      <c r="C607" s="578"/>
      <c r="D607" s="555"/>
      <c r="E607" s="555"/>
      <c r="F607" s="578"/>
      <c r="G607" s="578"/>
      <c r="H607" s="578"/>
      <c r="I607" s="578"/>
      <c r="J607" s="578"/>
      <c r="K607" s="578"/>
      <c r="L607" s="578"/>
      <c r="M607" s="578"/>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7"/>
      <c r="BN607" s="577"/>
      <c r="BO607" s="577"/>
      <c r="BP607" s="577"/>
      <c r="BQ607" s="577"/>
      <c r="BR607" s="577"/>
      <c r="BS607" s="577"/>
      <c r="BT607" s="577"/>
      <c r="BU607" s="577"/>
      <c r="BV607" s="577"/>
      <c r="BW607" s="577"/>
      <c r="BX607" s="577"/>
      <c r="BY607" s="577"/>
      <c r="BZ607" s="577"/>
      <c r="CA607" s="577"/>
      <c r="CB607" s="577"/>
      <c r="CC607" s="577"/>
      <c r="CD607" s="577"/>
      <c r="CE607" s="577"/>
      <c r="CF607" s="577"/>
      <c r="CG607" s="577"/>
      <c r="CH607" s="577"/>
      <c r="CI607" s="577"/>
      <c r="CJ607" s="577"/>
      <c r="CK607" s="577"/>
      <c r="CL607" s="577"/>
      <c r="CM607" s="577"/>
      <c r="CN607" s="577"/>
      <c r="CO607" s="578"/>
      <c r="CP607" s="578"/>
      <c r="CQ607" s="578"/>
      <c r="CR607" s="578"/>
      <c r="CS607" s="578"/>
      <c r="CT607" s="578"/>
      <c r="CU607" s="578"/>
      <c r="CV607" s="578"/>
      <c r="CW607" s="578"/>
      <c r="CX607" s="578"/>
      <c r="CY607" s="578"/>
      <c r="CZ607" s="578"/>
      <c r="DA607" s="578"/>
      <c r="DB607" s="578"/>
      <c r="DC607" s="578"/>
    </row>
    <row r="608" ht="23.25" customHeight="1">
      <c r="A608" s="447"/>
      <c r="B608" s="577"/>
      <c r="C608" s="578"/>
      <c r="D608" s="555"/>
      <c r="E608" s="555"/>
      <c r="F608" s="578"/>
      <c r="G608" s="578"/>
      <c r="H608" s="578"/>
      <c r="I608" s="578"/>
      <c r="J608" s="578"/>
      <c r="K608" s="578"/>
      <c r="L608" s="578"/>
      <c r="M608" s="578"/>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7"/>
      <c r="BN608" s="577"/>
      <c r="BO608" s="577"/>
      <c r="BP608" s="577"/>
      <c r="BQ608" s="577"/>
      <c r="BR608" s="577"/>
      <c r="BS608" s="577"/>
      <c r="BT608" s="577"/>
      <c r="BU608" s="577"/>
      <c r="BV608" s="577"/>
      <c r="BW608" s="577"/>
      <c r="BX608" s="577"/>
      <c r="BY608" s="577"/>
      <c r="BZ608" s="577"/>
      <c r="CA608" s="577"/>
      <c r="CB608" s="577"/>
      <c r="CC608" s="577"/>
      <c r="CD608" s="577"/>
      <c r="CE608" s="577"/>
      <c r="CF608" s="577"/>
      <c r="CG608" s="577"/>
      <c r="CH608" s="577"/>
      <c r="CI608" s="577"/>
      <c r="CJ608" s="577"/>
      <c r="CK608" s="577"/>
      <c r="CL608" s="577"/>
      <c r="CM608" s="577"/>
      <c r="CN608" s="577"/>
      <c r="CO608" s="578"/>
      <c r="CP608" s="578"/>
      <c r="CQ608" s="578"/>
      <c r="CR608" s="578"/>
      <c r="CS608" s="578"/>
      <c r="CT608" s="578"/>
      <c r="CU608" s="578"/>
      <c r="CV608" s="578"/>
      <c r="CW608" s="578"/>
      <c r="CX608" s="578"/>
      <c r="CY608" s="578"/>
      <c r="CZ608" s="578"/>
      <c r="DA608" s="578"/>
      <c r="DB608" s="578"/>
      <c r="DC608" s="578"/>
    </row>
    <row r="609" ht="23.25" customHeight="1">
      <c r="A609" s="447"/>
      <c r="B609" s="577"/>
      <c r="C609" s="578"/>
      <c r="D609" s="555"/>
      <c r="E609" s="555"/>
      <c r="F609" s="578"/>
      <c r="G609" s="578"/>
      <c r="H609" s="578"/>
      <c r="I609" s="578"/>
      <c r="J609" s="578"/>
      <c r="K609" s="578"/>
      <c r="L609" s="578"/>
      <c r="M609" s="578"/>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7"/>
      <c r="BN609" s="577"/>
      <c r="BO609" s="577"/>
      <c r="BP609" s="577"/>
      <c r="BQ609" s="577"/>
      <c r="BR609" s="577"/>
      <c r="BS609" s="577"/>
      <c r="BT609" s="577"/>
      <c r="BU609" s="577"/>
      <c r="BV609" s="577"/>
      <c r="BW609" s="577"/>
      <c r="BX609" s="577"/>
      <c r="BY609" s="577"/>
      <c r="BZ609" s="577"/>
      <c r="CA609" s="577"/>
      <c r="CB609" s="577"/>
      <c r="CC609" s="577"/>
      <c r="CD609" s="577"/>
      <c r="CE609" s="577"/>
      <c r="CF609" s="577"/>
      <c r="CG609" s="577"/>
      <c r="CH609" s="577"/>
      <c r="CI609" s="577"/>
      <c r="CJ609" s="577"/>
      <c r="CK609" s="577"/>
      <c r="CL609" s="577"/>
      <c r="CM609" s="577"/>
      <c r="CN609" s="577"/>
      <c r="CO609" s="578"/>
      <c r="CP609" s="578"/>
      <c r="CQ609" s="578"/>
      <c r="CR609" s="578"/>
      <c r="CS609" s="578"/>
      <c r="CT609" s="578"/>
      <c r="CU609" s="578"/>
      <c r="CV609" s="578"/>
      <c r="CW609" s="578"/>
      <c r="CX609" s="578"/>
      <c r="CY609" s="578"/>
      <c r="CZ609" s="578"/>
      <c r="DA609" s="578"/>
      <c r="DB609" s="578"/>
      <c r="DC609" s="578"/>
    </row>
    <row r="610" ht="23.25" customHeight="1">
      <c r="A610" s="447"/>
      <c r="B610" s="577"/>
      <c r="C610" s="578"/>
      <c r="D610" s="555"/>
      <c r="E610" s="555"/>
      <c r="F610" s="578"/>
      <c r="G610" s="578"/>
      <c r="H610" s="578"/>
      <c r="I610" s="578"/>
      <c r="J610" s="578"/>
      <c r="K610" s="578"/>
      <c r="L610" s="578"/>
      <c r="M610" s="578"/>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7"/>
      <c r="BN610" s="577"/>
      <c r="BO610" s="577"/>
      <c r="BP610" s="577"/>
      <c r="BQ610" s="577"/>
      <c r="BR610" s="577"/>
      <c r="BS610" s="577"/>
      <c r="BT610" s="577"/>
      <c r="BU610" s="577"/>
      <c r="BV610" s="577"/>
      <c r="BW610" s="577"/>
      <c r="BX610" s="577"/>
      <c r="BY610" s="577"/>
      <c r="BZ610" s="577"/>
      <c r="CA610" s="577"/>
      <c r="CB610" s="577"/>
      <c r="CC610" s="577"/>
      <c r="CD610" s="577"/>
      <c r="CE610" s="577"/>
      <c r="CF610" s="577"/>
      <c r="CG610" s="577"/>
      <c r="CH610" s="577"/>
      <c r="CI610" s="577"/>
      <c r="CJ610" s="577"/>
      <c r="CK610" s="577"/>
      <c r="CL610" s="577"/>
      <c r="CM610" s="577"/>
      <c r="CN610" s="577"/>
      <c r="CO610" s="578"/>
      <c r="CP610" s="578"/>
      <c r="CQ610" s="578"/>
      <c r="CR610" s="578"/>
      <c r="CS610" s="578"/>
      <c r="CT610" s="578"/>
      <c r="CU610" s="578"/>
      <c r="CV610" s="578"/>
      <c r="CW610" s="578"/>
      <c r="CX610" s="578"/>
      <c r="CY610" s="578"/>
      <c r="CZ610" s="578"/>
      <c r="DA610" s="578"/>
      <c r="DB610" s="578"/>
      <c r="DC610" s="578"/>
    </row>
    <row r="611" ht="23.25" customHeight="1">
      <c r="A611" s="447"/>
      <c r="B611" s="577"/>
      <c r="C611" s="578"/>
      <c r="D611" s="555"/>
      <c r="E611" s="555"/>
      <c r="F611" s="578"/>
      <c r="G611" s="578"/>
      <c r="H611" s="578"/>
      <c r="I611" s="578"/>
      <c r="J611" s="578"/>
      <c r="K611" s="578"/>
      <c r="L611" s="578"/>
      <c r="M611" s="578"/>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7"/>
      <c r="BN611" s="577"/>
      <c r="BO611" s="577"/>
      <c r="BP611" s="577"/>
      <c r="BQ611" s="577"/>
      <c r="BR611" s="577"/>
      <c r="BS611" s="577"/>
      <c r="BT611" s="577"/>
      <c r="BU611" s="577"/>
      <c r="BV611" s="577"/>
      <c r="BW611" s="577"/>
      <c r="BX611" s="577"/>
      <c r="BY611" s="577"/>
      <c r="BZ611" s="577"/>
      <c r="CA611" s="577"/>
      <c r="CB611" s="577"/>
      <c r="CC611" s="577"/>
      <c r="CD611" s="577"/>
      <c r="CE611" s="577"/>
      <c r="CF611" s="577"/>
      <c r="CG611" s="577"/>
      <c r="CH611" s="577"/>
      <c r="CI611" s="577"/>
      <c r="CJ611" s="577"/>
      <c r="CK611" s="577"/>
      <c r="CL611" s="577"/>
      <c r="CM611" s="577"/>
      <c r="CN611" s="577"/>
      <c r="CO611" s="578"/>
      <c r="CP611" s="578"/>
      <c r="CQ611" s="578"/>
      <c r="CR611" s="578"/>
      <c r="CS611" s="578"/>
      <c r="CT611" s="578"/>
      <c r="CU611" s="578"/>
      <c r="CV611" s="578"/>
      <c r="CW611" s="578"/>
      <c r="CX611" s="578"/>
      <c r="CY611" s="578"/>
      <c r="CZ611" s="578"/>
      <c r="DA611" s="578"/>
      <c r="DB611" s="578"/>
      <c r="DC611" s="578"/>
    </row>
    <row r="612" ht="23.25" customHeight="1">
      <c r="A612" s="447"/>
      <c r="B612" s="577"/>
      <c r="C612" s="578"/>
      <c r="D612" s="555"/>
      <c r="E612" s="555"/>
      <c r="F612" s="578"/>
      <c r="G612" s="578"/>
      <c r="H612" s="578"/>
      <c r="I612" s="578"/>
      <c r="J612" s="578"/>
      <c r="K612" s="578"/>
      <c r="L612" s="578"/>
      <c r="M612" s="578"/>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7"/>
      <c r="BN612" s="577"/>
      <c r="BO612" s="577"/>
      <c r="BP612" s="577"/>
      <c r="BQ612" s="577"/>
      <c r="BR612" s="577"/>
      <c r="BS612" s="577"/>
      <c r="BT612" s="577"/>
      <c r="BU612" s="577"/>
      <c r="BV612" s="577"/>
      <c r="BW612" s="577"/>
      <c r="BX612" s="577"/>
      <c r="BY612" s="577"/>
      <c r="BZ612" s="577"/>
      <c r="CA612" s="577"/>
      <c r="CB612" s="577"/>
      <c r="CC612" s="577"/>
      <c r="CD612" s="577"/>
      <c r="CE612" s="577"/>
      <c r="CF612" s="577"/>
      <c r="CG612" s="577"/>
      <c r="CH612" s="577"/>
      <c r="CI612" s="577"/>
      <c r="CJ612" s="577"/>
      <c r="CK612" s="577"/>
      <c r="CL612" s="577"/>
      <c r="CM612" s="577"/>
      <c r="CN612" s="577"/>
      <c r="CO612" s="578"/>
      <c r="CP612" s="578"/>
      <c r="CQ612" s="578"/>
      <c r="CR612" s="578"/>
      <c r="CS612" s="578"/>
      <c r="CT612" s="578"/>
      <c r="CU612" s="578"/>
      <c r="CV612" s="578"/>
      <c r="CW612" s="578"/>
      <c r="CX612" s="578"/>
      <c r="CY612" s="578"/>
      <c r="CZ612" s="578"/>
      <c r="DA612" s="578"/>
      <c r="DB612" s="578"/>
      <c r="DC612" s="578"/>
    </row>
    <row r="613" ht="23.25" customHeight="1">
      <c r="A613" s="447"/>
      <c r="B613" s="577"/>
      <c r="C613" s="578"/>
      <c r="D613" s="555"/>
      <c r="E613" s="555"/>
      <c r="F613" s="578"/>
      <c r="G613" s="578"/>
      <c r="H613" s="578"/>
      <c r="I613" s="578"/>
      <c r="J613" s="578"/>
      <c r="K613" s="578"/>
      <c r="L613" s="578"/>
      <c r="M613" s="578"/>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7"/>
      <c r="BN613" s="577"/>
      <c r="BO613" s="577"/>
      <c r="BP613" s="577"/>
      <c r="BQ613" s="577"/>
      <c r="BR613" s="577"/>
      <c r="BS613" s="577"/>
      <c r="BT613" s="577"/>
      <c r="BU613" s="577"/>
      <c r="BV613" s="577"/>
      <c r="BW613" s="577"/>
      <c r="BX613" s="577"/>
      <c r="BY613" s="577"/>
      <c r="BZ613" s="577"/>
      <c r="CA613" s="577"/>
      <c r="CB613" s="577"/>
      <c r="CC613" s="577"/>
      <c r="CD613" s="577"/>
      <c r="CE613" s="577"/>
      <c r="CF613" s="577"/>
      <c r="CG613" s="577"/>
      <c r="CH613" s="577"/>
      <c r="CI613" s="577"/>
      <c r="CJ613" s="577"/>
      <c r="CK613" s="577"/>
      <c r="CL613" s="577"/>
      <c r="CM613" s="577"/>
      <c r="CN613" s="577"/>
      <c r="CO613" s="578"/>
      <c r="CP613" s="578"/>
      <c r="CQ613" s="578"/>
      <c r="CR613" s="578"/>
      <c r="CS613" s="578"/>
      <c r="CT613" s="578"/>
      <c r="CU613" s="578"/>
      <c r="CV613" s="578"/>
      <c r="CW613" s="578"/>
      <c r="CX613" s="578"/>
      <c r="CY613" s="578"/>
      <c r="CZ613" s="578"/>
      <c r="DA613" s="578"/>
      <c r="DB613" s="578"/>
      <c r="DC613" s="578"/>
    </row>
    <row r="614" ht="23.25" customHeight="1">
      <c r="A614" s="447"/>
      <c r="B614" s="577"/>
      <c r="C614" s="578"/>
      <c r="D614" s="555"/>
      <c r="E614" s="555"/>
      <c r="F614" s="578"/>
      <c r="G614" s="578"/>
      <c r="H614" s="578"/>
      <c r="I614" s="578"/>
      <c r="J614" s="578"/>
      <c r="K614" s="578"/>
      <c r="L614" s="578"/>
      <c r="M614" s="578"/>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7"/>
      <c r="BN614" s="577"/>
      <c r="BO614" s="577"/>
      <c r="BP614" s="577"/>
      <c r="BQ614" s="577"/>
      <c r="BR614" s="577"/>
      <c r="BS614" s="577"/>
      <c r="BT614" s="577"/>
      <c r="BU614" s="577"/>
      <c r="BV614" s="577"/>
      <c r="BW614" s="577"/>
      <c r="BX614" s="577"/>
      <c r="BY614" s="577"/>
      <c r="BZ614" s="577"/>
      <c r="CA614" s="577"/>
      <c r="CB614" s="577"/>
      <c r="CC614" s="577"/>
      <c r="CD614" s="577"/>
      <c r="CE614" s="577"/>
      <c r="CF614" s="577"/>
      <c r="CG614" s="577"/>
      <c r="CH614" s="577"/>
      <c r="CI614" s="577"/>
      <c r="CJ614" s="577"/>
      <c r="CK614" s="577"/>
      <c r="CL614" s="577"/>
      <c r="CM614" s="577"/>
      <c r="CN614" s="577"/>
      <c r="CO614" s="578"/>
      <c r="CP614" s="578"/>
      <c r="CQ614" s="578"/>
      <c r="CR614" s="578"/>
      <c r="CS614" s="578"/>
      <c r="CT614" s="578"/>
      <c r="CU614" s="578"/>
      <c r="CV614" s="578"/>
      <c r="CW614" s="578"/>
      <c r="CX614" s="578"/>
      <c r="CY614" s="578"/>
      <c r="CZ614" s="578"/>
      <c r="DA614" s="578"/>
      <c r="DB614" s="578"/>
      <c r="DC614" s="578"/>
    </row>
    <row r="615" ht="23.25" customHeight="1">
      <c r="A615" s="447"/>
      <c r="B615" s="577"/>
      <c r="C615" s="578"/>
      <c r="D615" s="555"/>
      <c r="E615" s="555"/>
      <c r="F615" s="578"/>
      <c r="G615" s="578"/>
      <c r="H615" s="578"/>
      <c r="I615" s="578"/>
      <c r="J615" s="578"/>
      <c r="K615" s="578"/>
      <c r="L615" s="578"/>
      <c r="M615" s="578"/>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7"/>
      <c r="BP615" s="577"/>
      <c r="BQ615" s="577"/>
      <c r="BR615" s="577"/>
      <c r="BS615" s="577"/>
      <c r="BT615" s="577"/>
      <c r="BU615" s="577"/>
      <c r="BV615" s="577"/>
      <c r="BW615" s="577"/>
      <c r="BX615" s="577"/>
      <c r="BY615" s="577"/>
      <c r="BZ615" s="577"/>
      <c r="CA615" s="577"/>
      <c r="CB615" s="577"/>
      <c r="CC615" s="577"/>
      <c r="CD615" s="577"/>
      <c r="CE615" s="577"/>
      <c r="CF615" s="577"/>
      <c r="CG615" s="577"/>
      <c r="CH615" s="577"/>
      <c r="CI615" s="577"/>
      <c r="CJ615" s="577"/>
      <c r="CK615" s="577"/>
      <c r="CL615" s="577"/>
      <c r="CM615" s="577"/>
      <c r="CN615" s="577"/>
      <c r="CO615" s="578"/>
      <c r="CP615" s="578"/>
      <c r="CQ615" s="578"/>
      <c r="CR615" s="578"/>
      <c r="CS615" s="578"/>
      <c r="CT615" s="578"/>
      <c r="CU615" s="578"/>
      <c r="CV615" s="578"/>
      <c r="CW615" s="578"/>
      <c r="CX615" s="578"/>
      <c r="CY615" s="578"/>
      <c r="CZ615" s="578"/>
      <c r="DA615" s="578"/>
      <c r="DB615" s="578"/>
      <c r="DC615" s="578"/>
    </row>
    <row r="616" ht="23.25" customHeight="1">
      <c r="A616" s="447"/>
      <c r="B616" s="577"/>
      <c r="C616" s="578"/>
      <c r="D616" s="555"/>
      <c r="E616" s="555"/>
      <c r="F616" s="578"/>
      <c r="G616" s="578"/>
      <c r="H616" s="578"/>
      <c r="I616" s="578"/>
      <c r="J616" s="578"/>
      <c r="K616" s="578"/>
      <c r="L616" s="578"/>
      <c r="M616" s="578"/>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7"/>
      <c r="BN616" s="577"/>
      <c r="BO616" s="577"/>
      <c r="BP616" s="577"/>
      <c r="BQ616" s="577"/>
      <c r="BR616" s="577"/>
      <c r="BS616" s="577"/>
      <c r="BT616" s="577"/>
      <c r="BU616" s="577"/>
      <c r="BV616" s="577"/>
      <c r="BW616" s="577"/>
      <c r="BX616" s="577"/>
      <c r="BY616" s="577"/>
      <c r="BZ616" s="577"/>
      <c r="CA616" s="577"/>
      <c r="CB616" s="577"/>
      <c r="CC616" s="577"/>
      <c r="CD616" s="577"/>
      <c r="CE616" s="577"/>
      <c r="CF616" s="577"/>
      <c r="CG616" s="577"/>
      <c r="CH616" s="577"/>
      <c r="CI616" s="577"/>
      <c r="CJ616" s="577"/>
      <c r="CK616" s="577"/>
      <c r="CL616" s="577"/>
      <c r="CM616" s="577"/>
      <c r="CN616" s="577"/>
      <c r="CO616" s="578"/>
      <c r="CP616" s="578"/>
      <c r="CQ616" s="578"/>
      <c r="CR616" s="578"/>
      <c r="CS616" s="578"/>
      <c r="CT616" s="578"/>
      <c r="CU616" s="578"/>
      <c r="CV616" s="578"/>
      <c r="CW616" s="578"/>
      <c r="CX616" s="578"/>
      <c r="CY616" s="578"/>
      <c r="CZ616" s="578"/>
      <c r="DA616" s="578"/>
      <c r="DB616" s="578"/>
      <c r="DC616" s="578"/>
    </row>
    <row r="617" ht="23.25" customHeight="1">
      <c r="A617" s="447"/>
      <c r="B617" s="577"/>
      <c r="C617" s="578"/>
      <c r="D617" s="555"/>
      <c r="E617" s="555"/>
      <c r="F617" s="578"/>
      <c r="G617" s="578"/>
      <c r="H617" s="578"/>
      <c r="I617" s="578"/>
      <c r="J617" s="578"/>
      <c r="K617" s="578"/>
      <c r="L617" s="578"/>
      <c r="M617" s="578"/>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7"/>
      <c r="BN617" s="577"/>
      <c r="BO617" s="577"/>
      <c r="BP617" s="577"/>
      <c r="BQ617" s="577"/>
      <c r="BR617" s="577"/>
      <c r="BS617" s="577"/>
      <c r="BT617" s="577"/>
      <c r="BU617" s="577"/>
      <c r="BV617" s="577"/>
      <c r="BW617" s="577"/>
      <c r="BX617" s="577"/>
      <c r="BY617" s="577"/>
      <c r="BZ617" s="577"/>
      <c r="CA617" s="577"/>
      <c r="CB617" s="577"/>
      <c r="CC617" s="577"/>
      <c r="CD617" s="577"/>
      <c r="CE617" s="577"/>
      <c r="CF617" s="577"/>
      <c r="CG617" s="577"/>
      <c r="CH617" s="577"/>
      <c r="CI617" s="577"/>
      <c r="CJ617" s="577"/>
      <c r="CK617" s="577"/>
      <c r="CL617" s="577"/>
      <c r="CM617" s="577"/>
      <c r="CN617" s="577"/>
      <c r="CO617" s="578"/>
      <c r="CP617" s="578"/>
      <c r="CQ617" s="578"/>
      <c r="CR617" s="578"/>
      <c r="CS617" s="578"/>
      <c r="CT617" s="578"/>
      <c r="CU617" s="578"/>
      <c r="CV617" s="578"/>
      <c r="CW617" s="578"/>
      <c r="CX617" s="578"/>
      <c r="CY617" s="578"/>
      <c r="CZ617" s="578"/>
      <c r="DA617" s="578"/>
      <c r="DB617" s="578"/>
      <c r="DC617" s="578"/>
    </row>
    <row r="618" ht="23.25" customHeight="1">
      <c r="A618" s="447"/>
      <c r="B618" s="577"/>
      <c r="C618" s="578"/>
      <c r="D618" s="555"/>
      <c r="E618" s="555"/>
      <c r="F618" s="578"/>
      <c r="G618" s="578"/>
      <c r="H618" s="578"/>
      <c r="I618" s="578"/>
      <c r="J618" s="578"/>
      <c r="K618" s="578"/>
      <c r="L618" s="578"/>
      <c r="M618" s="578"/>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7"/>
      <c r="BN618" s="577"/>
      <c r="BO618" s="577"/>
      <c r="BP618" s="577"/>
      <c r="BQ618" s="577"/>
      <c r="BR618" s="577"/>
      <c r="BS618" s="577"/>
      <c r="BT618" s="577"/>
      <c r="BU618" s="577"/>
      <c r="BV618" s="577"/>
      <c r="BW618" s="577"/>
      <c r="BX618" s="577"/>
      <c r="BY618" s="577"/>
      <c r="BZ618" s="577"/>
      <c r="CA618" s="577"/>
      <c r="CB618" s="577"/>
      <c r="CC618" s="577"/>
      <c r="CD618" s="577"/>
      <c r="CE618" s="577"/>
      <c r="CF618" s="577"/>
      <c r="CG618" s="577"/>
      <c r="CH618" s="577"/>
      <c r="CI618" s="577"/>
      <c r="CJ618" s="577"/>
      <c r="CK618" s="577"/>
      <c r="CL618" s="577"/>
      <c r="CM618" s="577"/>
      <c r="CN618" s="577"/>
      <c r="CO618" s="578"/>
      <c r="CP618" s="578"/>
      <c r="CQ618" s="578"/>
      <c r="CR618" s="578"/>
      <c r="CS618" s="578"/>
      <c r="CT618" s="578"/>
      <c r="CU618" s="578"/>
      <c r="CV618" s="578"/>
      <c r="CW618" s="578"/>
      <c r="CX618" s="578"/>
      <c r="CY618" s="578"/>
      <c r="CZ618" s="578"/>
      <c r="DA618" s="578"/>
      <c r="DB618" s="578"/>
      <c r="DC618" s="578"/>
    </row>
    <row r="619" ht="23.25" customHeight="1">
      <c r="A619" s="447"/>
      <c r="B619" s="577"/>
      <c r="C619" s="578"/>
      <c r="D619" s="555"/>
      <c r="E619" s="555"/>
      <c r="F619" s="578"/>
      <c r="G619" s="578"/>
      <c r="H619" s="578"/>
      <c r="I619" s="578"/>
      <c r="J619" s="578"/>
      <c r="K619" s="578"/>
      <c r="L619" s="578"/>
      <c r="M619" s="578"/>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7"/>
      <c r="BN619" s="577"/>
      <c r="BO619" s="577"/>
      <c r="BP619" s="577"/>
      <c r="BQ619" s="577"/>
      <c r="BR619" s="577"/>
      <c r="BS619" s="577"/>
      <c r="BT619" s="577"/>
      <c r="BU619" s="577"/>
      <c r="BV619" s="577"/>
      <c r="BW619" s="577"/>
      <c r="BX619" s="577"/>
      <c r="BY619" s="577"/>
      <c r="BZ619" s="577"/>
      <c r="CA619" s="577"/>
      <c r="CB619" s="577"/>
      <c r="CC619" s="577"/>
      <c r="CD619" s="577"/>
      <c r="CE619" s="577"/>
      <c r="CF619" s="577"/>
      <c r="CG619" s="577"/>
      <c r="CH619" s="577"/>
      <c r="CI619" s="577"/>
      <c r="CJ619" s="577"/>
      <c r="CK619" s="577"/>
      <c r="CL619" s="577"/>
      <c r="CM619" s="577"/>
      <c r="CN619" s="577"/>
      <c r="CO619" s="578"/>
      <c r="CP619" s="578"/>
      <c r="CQ619" s="578"/>
      <c r="CR619" s="578"/>
      <c r="CS619" s="578"/>
      <c r="CT619" s="578"/>
      <c r="CU619" s="578"/>
      <c r="CV619" s="578"/>
      <c r="CW619" s="578"/>
      <c r="CX619" s="578"/>
      <c r="CY619" s="578"/>
      <c r="CZ619" s="578"/>
      <c r="DA619" s="578"/>
      <c r="DB619" s="578"/>
      <c r="DC619" s="578"/>
    </row>
    <row r="620" ht="23.25" customHeight="1">
      <c r="A620" s="447"/>
      <c r="B620" s="577"/>
      <c r="C620" s="578"/>
      <c r="D620" s="555"/>
      <c r="E620" s="555"/>
      <c r="F620" s="578"/>
      <c r="G620" s="578"/>
      <c r="H620" s="578"/>
      <c r="I620" s="578"/>
      <c r="J620" s="578"/>
      <c r="K620" s="578"/>
      <c r="L620" s="578"/>
      <c r="M620" s="578"/>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7"/>
      <c r="BN620" s="577"/>
      <c r="BO620" s="577"/>
      <c r="BP620" s="577"/>
      <c r="BQ620" s="577"/>
      <c r="BR620" s="577"/>
      <c r="BS620" s="577"/>
      <c r="BT620" s="577"/>
      <c r="BU620" s="577"/>
      <c r="BV620" s="577"/>
      <c r="BW620" s="577"/>
      <c r="BX620" s="577"/>
      <c r="BY620" s="577"/>
      <c r="BZ620" s="577"/>
      <c r="CA620" s="577"/>
      <c r="CB620" s="577"/>
      <c r="CC620" s="577"/>
      <c r="CD620" s="577"/>
      <c r="CE620" s="577"/>
      <c r="CF620" s="577"/>
      <c r="CG620" s="577"/>
      <c r="CH620" s="577"/>
      <c r="CI620" s="577"/>
      <c r="CJ620" s="577"/>
      <c r="CK620" s="577"/>
      <c r="CL620" s="577"/>
      <c r="CM620" s="577"/>
      <c r="CN620" s="577"/>
      <c r="CO620" s="578"/>
      <c r="CP620" s="578"/>
      <c r="CQ620" s="578"/>
      <c r="CR620" s="578"/>
      <c r="CS620" s="578"/>
      <c r="CT620" s="578"/>
      <c r="CU620" s="578"/>
      <c r="CV620" s="578"/>
      <c r="CW620" s="578"/>
      <c r="CX620" s="578"/>
      <c r="CY620" s="578"/>
      <c r="CZ620" s="578"/>
      <c r="DA620" s="578"/>
      <c r="DB620" s="578"/>
      <c r="DC620" s="578"/>
    </row>
    <row r="621" ht="23.25" customHeight="1">
      <c r="A621" s="447"/>
      <c r="B621" s="577"/>
      <c r="C621" s="578"/>
      <c r="D621" s="555"/>
      <c r="E621" s="555"/>
      <c r="F621" s="578"/>
      <c r="G621" s="578"/>
      <c r="H621" s="578"/>
      <c r="I621" s="578"/>
      <c r="J621" s="578"/>
      <c r="K621" s="578"/>
      <c r="L621" s="578"/>
      <c r="M621" s="578"/>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7"/>
      <c r="BN621" s="577"/>
      <c r="BO621" s="577"/>
      <c r="BP621" s="577"/>
      <c r="BQ621" s="577"/>
      <c r="BR621" s="577"/>
      <c r="BS621" s="577"/>
      <c r="BT621" s="577"/>
      <c r="BU621" s="577"/>
      <c r="BV621" s="577"/>
      <c r="BW621" s="577"/>
      <c r="BX621" s="577"/>
      <c r="BY621" s="577"/>
      <c r="BZ621" s="577"/>
      <c r="CA621" s="577"/>
      <c r="CB621" s="577"/>
      <c r="CC621" s="577"/>
      <c r="CD621" s="577"/>
      <c r="CE621" s="577"/>
      <c r="CF621" s="577"/>
      <c r="CG621" s="577"/>
      <c r="CH621" s="577"/>
      <c r="CI621" s="577"/>
      <c r="CJ621" s="577"/>
      <c r="CK621" s="577"/>
      <c r="CL621" s="577"/>
      <c r="CM621" s="577"/>
      <c r="CN621" s="577"/>
      <c r="CO621" s="578"/>
      <c r="CP621" s="578"/>
      <c r="CQ621" s="578"/>
      <c r="CR621" s="578"/>
      <c r="CS621" s="578"/>
      <c r="CT621" s="578"/>
      <c r="CU621" s="578"/>
      <c r="CV621" s="578"/>
      <c r="CW621" s="578"/>
      <c r="CX621" s="578"/>
      <c r="CY621" s="578"/>
      <c r="CZ621" s="578"/>
      <c r="DA621" s="578"/>
      <c r="DB621" s="578"/>
      <c r="DC621" s="578"/>
    </row>
    <row r="622" ht="23.25" customHeight="1">
      <c r="A622" s="447"/>
      <c r="B622" s="577"/>
      <c r="C622" s="578"/>
      <c r="D622" s="555"/>
      <c r="E622" s="555"/>
      <c r="F622" s="578"/>
      <c r="G622" s="578"/>
      <c r="H622" s="578"/>
      <c r="I622" s="578"/>
      <c r="J622" s="578"/>
      <c r="K622" s="578"/>
      <c r="L622" s="578"/>
      <c r="M622" s="578"/>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7"/>
      <c r="BN622" s="577"/>
      <c r="BO622" s="577"/>
      <c r="BP622" s="577"/>
      <c r="BQ622" s="577"/>
      <c r="BR622" s="577"/>
      <c r="BS622" s="577"/>
      <c r="BT622" s="577"/>
      <c r="BU622" s="577"/>
      <c r="BV622" s="577"/>
      <c r="BW622" s="577"/>
      <c r="BX622" s="577"/>
      <c r="BY622" s="577"/>
      <c r="BZ622" s="577"/>
      <c r="CA622" s="577"/>
      <c r="CB622" s="577"/>
      <c r="CC622" s="577"/>
      <c r="CD622" s="577"/>
      <c r="CE622" s="577"/>
      <c r="CF622" s="577"/>
      <c r="CG622" s="577"/>
      <c r="CH622" s="577"/>
      <c r="CI622" s="577"/>
      <c r="CJ622" s="577"/>
      <c r="CK622" s="577"/>
      <c r="CL622" s="577"/>
      <c r="CM622" s="577"/>
      <c r="CN622" s="577"/>
      <c r="CO622" s="578"/>
      <c r="CP622" s="578"/>
      <c r="CQ622" s="578"/>
      <c r="CR622" s="578"/>
      <c r="CS622" s="578"/>
      <c r="CT622" s="578"/>
      <c r="CU622" s="578"/>
      <c r="CV622" s="578"/>
      <c r="CW622" s="578"/>
      <c r="CX622" s="578"/>
      <c r="CY622" s="578"/>
      <c r="CZ622" s="578"/>
      <c r="DA622" s="578"/>
      <c r="DB622" s="578"/>
      <c r="DC622" s="578"/>
    </row>
    <row r="623" ht="23.25" customHeight="1">
      <c r="A623" s="447"/>
      <c r="B623" s="577"/>
      <c r="C623" s="578"/>
      <c r="D623" s="555"/>
      <c r="E623" s="555"/>
      <c r="F623" s="578"/>
      <c r="G623" s="578"/>
      <c r="H623" s="578"/>
      <c r="I623" s="578"/>
      <c r="J623" s="578"/>
      <c r="K623" s="578"/>
      <c r="L623" s="578"/>
      <c r="M623" s="578"/>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7"/>
      <c r="BN623" s="577"/>
      <c r="BO623" s="577"/>
      <c r="BP623" s="577"/>
      <c r="BQ623" s="577"/>
      <c r="BR623" s="577"/>
      <c r="BS623" s="577"/>
      <c r="BT623" s="577"/>
      <c r="BU623" s="577"/>
      <c r="BV623" s="577"/>
      <c r="BW623" s="577"/>
      <c r="BX623" s="577"/>
      <c r="BY623" s="577"/>
      <c r="BZ623" s="577"/>
      <c r="CA623" s="577"/>
      <c r="CB623" s="577"/>
      <c r="CC623" s="577"/>
      <c r="CD623" s="577"/>
      <c r="CE623" s="577"/>
      <c r="CF623" s="577"/>
      <c r="CG623" s="577"/>
      <c r="CH623" s="577"/>
      <c r="CI623" s="577"/>
      <c r="CJ623" s="577"/>
      <c r="CK623" s="577"/>
      <c r="CL623" s="577"/>
      <c r="CM623" s="577"/>
      <c r="CN623" s="577"/>
      <c r="CO623" s="578"/>
      <c r="CP623" s="578"/>
      <c r="CQ623" s="578"/>
      <c r="CR623" s="578"/>
      <c r="CS623" s="578"/>
      <c r="CT623" s="578"/>
      <c r="CU623" s="578"/>
      <c r="CV623" s="578"/>
      <c r="CW623" s="578"/>
      <c r="CX623" s="578"/>
      <c r="CY623" s="578"/>
      <c r="CZ623" s="578"/>
      <c r="DA623" s="578"/>
      <c r="DB623" s="578"/>
      <c r="DC623" s="578"/>
    </row>
    <row r="624" ht="23.25" customHeight="1">
      <c r="A624" s="447"/>
      <c r="B624" s="577"/>
      <c r="C624" s="578"/>
      <c r="D624" s="555"/>
      <c r="E624" s="555"/>
      <c r="F624" s="578"/>
      <c r="G624" s="578"/>
      <c r="H624" s="578"/>
      <c r="I624" s="578"/>
      <c r="J624" s="578"/>
      <c r="K624" s="578"/>
      <c r="L624" s="578"/>
      <c r="M624" s="578"/>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7"/>
      <c r="BN624" s="577"/>
      <c r="BO624" s="577"/>
      <c r="BP624" s="577"/>
      <c r="BQ624" s="577"/>
      <c r="BR624" s="577"/>
      <c r="BS624" s="577"/>
      <c r="BT624" s="577"/>
      <c r="BU624" s="577"/>
      <c r="BV624" s="577"/>
      <c r="BW624" s="577"/>
      <c r="BX624" s="577"/>
      <c r="BY624" s="577"/>
      <c r="BZ624" s="577"/>
      <c r="CA624" s="577"/>
      <c r="CB624" s="577"/>
      <c r="CC624" s="577"/>
      <c r="CD624" s="577"/>
      <c r="CE624" s="577"/>
      <c r="CF624" s="577"/>
      <c r="CG624" s="577"/>
      <c r="CH624" s="577"/>
      <c r="CI624" s="577"/>
      <c r="CJ624" s="577"/>
      <c r="CK624" s="577"/>
      <c r="CL624" s="577"/>
      <c r="CM624" s="577"/>
      <c r="CN624" s="577"/>
      <c r="CO624" s="578"/>
      <c r="CP624" s="578"/>
      <c r="CQ624" s="578"/>
      <c r="CR624" s="578"/>
      <c r="CS624" s="578"/>
      <c r="CT624" s="578"/>
      <c r="CU624" s="578"/>
      <c r="CV624" s="578"/>
      <c r="CW624" s="578"/>
      <c r="CX624" s="578"/>
      <c r="CY624" s="578"/>
      <c r="CZ624" s="578"/>
      <c r="DA624" s="578"/>
      <c r="DB624" s="578"/>
      <c r="DC624" s="578"/>
    </row>
    <row r="625" ht="23.25" customHeight="1">
      <c r="A625" s="447"/>
      <c r="B625" s="577"/>
      <c r="C625" s="578"/>
      <c r="D625" s="555"/>
      <c r="E625" s="555"/>
      <c r="F625" s="578"/>
      <c r="G625" s="578"/>
      <c r="H625" s="578"/>
      <c r="I625" s="578"/>
      <c r="J625" s="578"/>
      <c r="K625" s="578"/>
      <c r="L625" s="578"/>
      <c r="M625" s="578"/>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7"/>
      <c r="BN625" s="577"/>
      <c r="BO625" s="577"/>
      <c r="BP625" s="577"/>
      <c r="BQ625" s="577"/>
      <c r="BR625" s="577"/>
      <c r="BS625" s="577"/>
      <c r="BT625" s="577"/>
      <c r="BU625" s="577"/>
      <c r="BV625" s="577"/>
      <c r="BW625" s="577"/>
      <c r="BX625" s="577"/>
      <c r="BY625" s="577"/>
      <c r="BZ625" s="577"/>
      <c r="CA625" s="577"/>
      <c r="CB625" s="577"/>
      <c r="CC625" s="577"/>
      <c r="CD625" s="577"/>
      <c r="CE625" s="577"/>
      <c r="CF625" s="577"/>
      <c r="CG625" s="577"/>
      <c r="CH625" s="577"/>
      <c r="CI625" s="577"/>
      <c r="CJ625" s="577"/>
      <c r="CK625" s="577"/>
      <c r="CL625" s="577"/>
      <c r="CM625" s="577"/>
      <c r="CN625" s="577"/>
      <c r="CO625" s="578"/>
      <c r="CP625" s="578"/>
      <c r="CQ625" s="578"/>
      <c r="CR625" s="578"/>
      <c r="CS625" s="578"/>
      <c r="CT625" s="578"/>
      <c r="CU625" s="578"/>
      <c r="CV625" s="578"/>
      <c r="CW625" s="578"/>
      <c r="CX625" s="578"/>
      <c r="CY625" s="578"/>
      <c r="CZ625" s="578"/>
      <c r="DA625" s="578"/>
      <c r="DB625" s="578"/>
      <c r="DC625" s="578"/>
    </row>
    <row r="626" ht="23.25" customHeight="1">
      <c r="A626" s="447"/>
      <c r="B626" s="577"/>
      <c r="C626" s="578"/>
      <c r="D626" s="555"/>
      <c r="E626" s="555"/>
      <c r="F626" s="578"/>
      <c r="G626" s="578"/>
      <c r="H626" s="578"/>
      <c r="I626" s="578"/>
      <c r="J626" s="578"/>
      <c r="K626" s="578"/>
      <c r="L626" s="578"/>
      <c r="M626" s="578"/>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7"/>
      <c r="BN626" s="577"/>
      <c r="BO626" s="577"/>
      <c r="BP626" s="577"/>
      <c r="BQ626" s="577"/>
      <c r="BR626" s="577"/>
      <c r="BS626" s="577"/>
      <c r="BT626" s="577"/>
      <c r="BU626" s="577"/>
      <c r="BV626" s="577"/>
      <c r="BW626" s="577"/>
      <c r="BX626" s="577"/>
      <c r="BY626" s="577"/>
      <c r="BZ626" s="577"/>
      <c r="CA626" s="577"/>
      <c r="CB626" s="577"/>
      <c r="CC626" s="577"/>
      <c r="CD626" s="577"/>
      <c r="CE626" s="577"/>
      <c r="CF626" s="577"/>
      <c r="CG626" s="577"/>
      <c r="CH626" s="577"/>
      <c r="CI626" s="577"/>
      <c r="CJ626" s="577"/>
      <c r="CK626" s="577"/>
      <c r="CL626" s="577"/>
      <c r="CM626" s="577"/>
      <c r="CN626" s="577"/>
      <c r="CO626" s="578"/>
      <c r="CP626" s="578"/>
      <c r="CQ626" s="578"/>
      <c r="CR626" s="578"/>
      <c r="CS626" s="578"/>
      <c r="CT626" s="578"/>
      <c r="CU626" s="578"/>
      <c r="CV626" s="578"/>
      <c r="CW626" s="578"/>
      <c r="CX626" s="578"/>
      <c r="CY626" s="578"/>
      <c r="CZ626" s="578"/>
      <c r="DA626" s="578"/>
      <c r="DB626" s="578"/>
      <c r="DC626" s="578"/>
    </row>
    <row r="627" ht="23.25" customHeight="1">
      <c r="A627" s="447"/>
      <c r="B627" s="577"/>
      <c r="C627" s="578"/>
      <c r="D627" s="555"/>
      <c r="E627" s="555"/>
      <c r="F627" s="578"/>
      <c r="G627" s="578"/>
      <c r="H627" s="578"/>
      <c r="I627" s="578"/>
      <c r="J627" s="578"/>
      <c r="K627" s="578"/>
      <c r="L627" s="578"/>
      <c r="M627" s="578"/>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7"/>
      <c r="BN627" s="577"/>
      <c r="BO627" s="577"/>
      <c r="BP627" s="577"/>
      <c r="BQ627" s="577"/>
      <c r="BR627" s="577"/>
      <c r="BS627" s="577"/>
      <c r="BT627" s="577"/>
      <c r="BU627" s="577"/>
      <c r="BV627" s="577"/>
      <c r="BW627" s="577"/>
      <c r="BX627" s="577"/>
      <c r="BY627" s="577"/>
      <c r="BZ627" s="577"/>
      <c r="CA627" s="577"/>
      <c r="CB627" s="577"/>
      <c r="CC627" s="577"/>
      <c r="CD627" s="577"/>
      <c r="CE627" s="577"/>
      <c r="CF627" s="577"/>
      <c r="CG627" s="577"/>
      <c r="CH627" s="577"/>
      <c r="CI627" s="577"/>
      <c r="CJ627" s="577"/>
      <c r="CK627" s="577"/>
      <c r="CL627" s="577"/>
      <c r="CM627" s="577"/>
      <c r="CN627" s="577"/>
      <c r="CO627" s="578"/>
      <c r="CP627" s="578"/>
      <c r="CQ627" s="578"/>
      <c r="CR627" s="578"/>
      <c r="CS627" s="578"/>
      <c r="CT627" s="578"/>
      <c r="CU627" s="578"/>
      <c r="CV627" s="578"/>
      <c r="CW627" s="578"/>
      <c r="CX627" s="578"/>
      <c r="CY627" s="578"/>
      <c r="CZ627" s="578"/>
      <c r="DA627" s="578"/>
      <c r="DB627" s="578"/>
      <c r="DC627" s="578"/>
    </row>
    <row r="628" ht="23.25" customHeight="1">
      <c r="A628" s="447"/>
      <c r="B628" s="577"/>
      <c r="C628" s="578"/>
      <c r="D628" s="555"/>
      <c r="E628" s="555"/>
      <c r="F628" s="578"/>
      <c r="G628" s="578"/>
      <c r="H628" s="578"/>
      <c r="I628" s="578"/>
      <c r="J628" s="578"/>
      <c r="K628" s="578"/>
      <c r="L628" s="578"/>
      <c r="M628" s="578"/>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7"/>
      <c r="BN628" s="577"/>
      <c r="BO628" s="577"/>
      <c r="BP628" s="577"/>
      <c r="BQ628" s="577"/>
      <c r="BR628" s="577"/>
      <c r="BS628" s="577"/>
      <c r="BT628" s="577"/>
      <c r="BU628" s="577"/>
      <c r="BV628" s="577"/>
      <c r="BW628" s="577"/>
      <c r="BX628" s="577"/>
      <c r="BY628" s="577"/>
      <c r="BZ628" s="577"/>
      <c r="CA628" s="577"/>
      <c r="CB628" s="577"/>
      <c r="CC628" s="577"/>
      <c r="CD628" s="577"/>
      <c r="CE628" s="577"/>
      <c r="CF628" s="577"/>
      <c r="CG628" s="577"/>
      <c r="CH628" s="577"/>
      <c r="CI628" s="577"/>
      <c r="CJ628" s="577"/>
      <c r="CK628" s="577"/>
      <c r="CL628" s="577"/>
      <c r="CM628" s="577"/>
      <c r="CN628" s="577"/>
      <c r="CO628" s="578"/>
      <c r="CP628" s="578"/>
      <c r="CQ628" s="578"/>
      <c r="CR628" s="578"/>
      <c r="CS628" s="578"/>
      <c r="CT628" s="578"/>
      <c r="CU628" s="578"/>
      <c r="CV628" s="578"/>
      <c r="CW628" s="578"/>
      <c r="CX628" s="578"/>
      <c r="CY628" s="578"/>
      <c r="CZ628" s="578"/>
      <c r="DA628" s="578"/>
      <c r="DB628" s="578"/>
      <c r="DC628" s="578"/>
    </row>
    <row r="629" ht="23.25" customHeight="1">
      <c r="A629" s="447"/>
      <c r="B629" s="577"/>
      <c r="C629" s="578"/>
      <c r="D629" s="555"/>
      <c r="E629" s="555"/>
      <c r="F629" s="578"/>
      <c r="G629" s="578"/>
      <c r="H629" s="578"/>
      <c r="I629" s="578"/>
      <c r="J629" s="578"/>
      <c r="K629" s="578"/>
      <c r="L629" s="578"/>
      <c r="M629" s="578"/>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7"/>
      <c r="BN629" s="577"/>
      <c r="BO629" s="577"/>
      <c r="BP629" s="577"/>
      <c r="BQ629" s="577"/>
      <c r="BR629" s="577"/>
      <c r="BS629" s="577"/>
      <c r="BT629" s="577"/>
      <c r="BU629" s="577"/>
      <c r="BV629" s="577"/>
      <c r="BW629" s="577"/>
      <c r="BX629" s="577"/>
      <c r="BY629" s="577"/>
      <c r="BZ629" s="577"/>
      <c r="CA629" s="577"/>
      <c r="CB629" s="577"/>
      <c r="CC629" s="577"/>
      <c r="CD629" s="577"/>
      <c r="CE629" s="577"/>
      <c r="CF629" s="577"/>
      <c r="CG629" s="577"/>
      <c r="CH629" s="577"/>
      <c r="CI629" s="577"/>
      <c r="CJ629" s="577"/>
      <c r="CK629" s="577"/>
      <c r="CL629" s="577"/>
      <c r="CM629" s="577"/>
      <c r="CN629" s="577"/>
      <c r="CO629" s="578"/>
      <c r="CP629" s="578"/>
      <c r="CQ629" s="578"/>
      <c r="CR629" s="578"/>
      <c r="CS629" s="578"/>
      <c r="CT629" s="578"/>
      <c r="CU629" s="578"/>
      <c r="CV629" s="578"/>
      <c r="CW629" s="578"/>
      <c r="CX629" s="578"/>
      <c r="CY629" s="578"/>
      <c r="CZ629" s="578"/>
      <c r="DA629" s="578"/>
      <c r="DB629" s="578"/>
      <c r="DC629" s="578"/>
    </row>
    <row r="630" ht="23.25" customHeight="1">
      <c r="A630" s="447"/>
      <c r="B630" s="577"/>
      <c r="C630" s="578"/>
      <c r="D630" s="555"/>
      <c r="E630" s="555"/>
      <c r="F630" s="578"/>
      <c r="G630" s="578"/>
      <c r="H630" s="578"/>
      <c r="I630" s="578"/>
      <c r="J630" s="578"/>
      <c r="K630" s="578"/>
      <c r="L630" s="578"/>
      <c r="M630" s="578"/>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7"/>
      <c r="BN630" s="577"/>
      <c r="BO630" s="577"/>
      <c r="BP630" s="577"/>
      <c r="BQ630" s="577"/>
      <c r="BR630" s="577"/>
      <c r="BS630" s="577"/>
      <c r="BT630" s="577"/>
      <c r="BU630" s="577"/>
      <c r="BV630" s="577"/>
      <c r="BW630" s="577"/>
      <c r="BX630" s="577"/>
      <c r="BY630" s="577"/>
      <c r="BZ630" s="577"/>
      <c r="CA630" s="577"/>
      <c r="CB630" s="577"/>
      <c r="CC630" s="577"/>
      <c r="CD630" s="577"/>
      <c r="CE630" s="577"/>
      <c r="CF630" s="577"/>
      <c r="CG630" s="577"/>
      <c r="CH630" s="577"/>
      <c r="CI630" s="577"/>
      <c r="CJ630" s="577"/>
      <c r="CK630" s="577"/>
      <c r="CL630" s="577"/>
      <c r="CM630" s="577"/>
      <c r="CN630" s="577"/>
      <c r="CO630" s="578"/>
      <c r="CP630" s="578"/>
      <c r="CQ630" s="578"/>
      <c r="CR630" s="578"/>
      <c r="CS630" s="578"/>
      <c r="CT630" s="578"/>
      <c r="CU630" s="578"/>
      <c r="CV630" s="578"/>
      <c r="CW630" s="578"/>
      <c r="CX630" s="578"/>
      <c r="CY630" s="578"/>
      <c r="CZ630" s="578"/>
      <c r="DA630" s="578"/>
      <c r="DB630" s="578"/>
      <c r="DC630" s="578"/>
    </row>
    <row r="631" ht="23.25" customHeight="1">
      <c r="A631" s="447"/>
      <c r="B631" s="577"/>
      <c r="C631" s="578"/>
      <c r="D631" s="555"/>
      <c r="E631" s="555"/>
      <c r="F631" s="578"/>
      <c r="G631" s="578"/>
      <c r="H631" s="578"/>
      <c r="I631" s="578"/>
      <c r="J631" s="578"/>
      <c r="K631" s="578"/>
      <c r="L631" s="578"/>
      <c r="M631" s="578"/>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7"/>
      <c r="BN631" s="577"/>
      <c r="BO631" s="577"/>
      <c r="BP631" s="577"/>
      <c r="BQ631" s="577"/>
      <c r="BR631" s="577"/>
      <c r="BS631" s="577"/>
      <c r="BT631" s="577"/>
      <c r="BU631" s="577"/>
      <c r="BV631" s="577"/>
      <c r="BW631" s="577"/>
      <c r="BX631" s="577"/>
      <c r="BY631" s="577"/>
      <c r="BZ631" s="577"/>
      <c r="CA631" s="577"/>
      <c r="CB631" s="577"/>
      <c r="CC631" s="577"/>
      <c r="CD631" s="577"/>
      <c r="CE631" s="577"/>
      <c r="CF631" s="577"/>
      <c r="CG631" s="577"/>
      <c r="CH631" s="577"/>
      <c r="CI631" s="577"/>
      <c r="CJ631" s="577"/>
      <c r="CK631" s="577"/>
      <c r="CL631" s="577"/>
      <c r="CM631" s="577"/>
      <c r="CN631" s="577"/>
      <c r="CO631" s="578"/>
      <c r="CP631" s="578"/>
      <c r="CQ631" s="578"/>
      <c r="CR631" s="578"/>
      <c r="CS631" s="578"/>
      <c r="CT631" s="578"/>
      <c r="CU631" s="578"/>
      <c r="CV631" s="578"/>
      <c r="CW631" s="578"/>
      <c r="CX631" s="578"/>
      <c r="CY631" s="578"/>
      <c r="CZ631" s="578"/>
      <c r="DA631" s="578"/>
      <c r="DB631" s="578"/>
      <c r="DC631" s="578"/>
    </row>
    <row r="632" ht="23.25" customHeight="1">
      <c r="A632" s="447"/>
      <c r="B632" s="577"/>
      <c r="C632" s="578"/>
      <c r="D632" s="555"/>
      <c r="E632" s="555"/>
      <c r="F632" s="578"/>
      <c r="G632" s="578"/>
      <c r="H632" s="578"/>
      <c r="I632" s="578"/>
      <c r="J632" s="578"/>
      <c r="K632" s="578"/>
      <c r="L632" s="578"/>
      <c r="M632" s="578"/>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7"/>
      <c r="BN632" s="577"/>
      <c r="BO632" s="577"/>
      <c r="BP632" s="577"/>
      <c r="BQ632" s="577"/>
      <c r="BR632" s="577"/>
      <c r="BS632" s="577"/>
      <c r="BT632" s="577"/>
      <c r="BU632" s="577"/>
      <c r="BV632" s="577"/>
      <c r="BW632" s="577"/>
      <c r="BX632" s="577"/>
      <c r="BY632" s="577"/>
      <c r="BZ632" s="577"/>
      <c r="CA632" s="577"/>
      <c r="CB632" s="577"/>
      <c r="CC632" s="577"/>
      <c r="CD632" s="577"/>
      <c r="CE632" s="577"/>
      <c r="CF632" s="577"/>
      <c r="CG632" s="577"/>
      <c r="CH632" s="577"/>
      <c r="CI632" s="577"/>
      <c r="CJ632" s="577"/>
      <c r="CK632" s="577"/>
      <c r="CL632" s="577"/>
      <c r="CM632" s="577"/>
      <c r="CN632" s="577"/>
      <c r="CO632" s="578"/>
      <c r="CP632" s="578"/>
      <c r="CQ632" s="578"/>
      <c r="CR632" s="578"/>
      <c r="CS632" s="578"/>
      <c r="CT632" s="578"/>
      <c r="CU632" s="578"/>
      <c r="CV632" s="578"/>
      <c r="CW632" s="578"/>
      <c r="CX632" s="578"/>
      <c r="CY632" s="578"/>
      <c r="CZ632" s="578"/>
      <c r="DA632" s="578"/>
      <c r="DB632" s="578"/>
      <c r="DC632" s="578"/>
    </row>
    <row r="633" ht="23.25" customHeight="1">
      <c r="A633" s="447"/>
      <c r="B633" s="577"/>
      <c r="C633" s="578"/>
      <c r="D633" s="555"/>
      <c r="E633" s="555"/>
      <c r="F633" s="578"/>
      <c r="G633" s="578"/>
      <c r="H633" s="578"/>
      <c r="I633" s="578"/>
      <c r="J633" s="578"/>
      <c r="K633" s="578"/>
      <c r="L633" s="578"/>
      <c r="M633" s="578"/>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7"/>
      <c r="BN633" s="577"/>
      <c r="BO633" s="577"/>
      <c r="BP633" s="577"/>
      <c r="BQ633" s="577"/>
      <c r="BR633" s="577"/>
      <c r="BS633" s="577"/>
      <c r="BT633" s="577"/>
      <c r="BU633" s="577"/>
      <c r="BV633" s="577"/>
      <c r="BW633" s="577"/>
      <c r="BX633" s="577"/>
      <c r="BY633" s="577"/>
      <c r="BZ633" s="577"/>
      <c r="CA633" s="577"/>
      <c r="CB633" s="577"/>
      <c r="CC633" s="577"/>
      <c r="CD633" s="577"/>
      <c r="CE633" s="577"/>
      <c r="CF633" s="577"/>
      <c r="CG633" s="577"/>
      <c r="CH633" s="577"/>
      <c r="CI633" s="577"/>
      <c r="CJ633" s="577"/>
      <c r="CK633" s="577"/>
      <c r="CL633" s="577"/>
      <c r="CM633" s="577"/>
      <c r="CN633" s="577"/>
      <c r="CO633" s="578"/>
      <c r="CP633" s="578"/>
      <c r="CQ633" s="578"/>
      <c r="CR633" s="578"/>
      <c r="CS633" s="578"/>
      <c r="CT633" s="578"/>
      <c r="CU633" s="578"/>
      <c r="CV633" s="578"/>
      <c r="CW633" s="578"/>
      <c r="CX633" s="578"/>
      <c r="CY633" s="578"/>
      <c r="CZ633" s="578"/>
      <c r="DA633" s="578"/>
      <c r="DB633" s="578"/>
      <c r="DC633" s="578"/>
    </row>
    <row r="634" ht="23.25" customHeight="1">
      <c r="A634" s="447"/>
      <c r="B634" s="577"/>
      <c r="C634" s="578"/>
      <c r="D634" s="555"/>
      <c r="E634" s="555"/>
      <c r="F634" s="578"/>
      <c r="G634" s="578"/>
      <c r="H634" s="578"/>
      <c r="I634" s="578"/>
      <c r="J634" s="578"/>
      <c r="K634" s="578"/>
      <c r="L634" s="578"/>
      <c r="M634" s="578"/>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7"/>
      <c r="BN634" s="577"/>
      <c r="BO634" s="577"/>
      <c r="BP634" s="577"/>
      <c r="BQ634" s="577"/>
      <c r="BR634" s="577"/>
      <c r="BS634" s="577"/>
      <c r="BT634" s="577"/>
      <c r="BU634" s="577"/>
      <c r="BV634" s="577"/>
      <c r="BW634" s="577"/>
      <c r="BX634" s="577"/>
      <c r="BY634" s="577"/>
      <c r="BZ634" s="577"/>
      <c r="CA634" s="577"/>
      <c r="CB634" s="577"/>
      <c r="CC634" s="577"/>
      <c r="CD634" s="577"/>
      <c r="CE634" s="577"/>
      <c r="CF634" s="577"/>
      <c r="CG634" s="577"/>
      <c r="CH634" s="577"/>
      <c r="CI634" s="577"/>
      <c r="CJ634" s="577"/>
      <c r="CK634" s="577"/>
      <c r="CL634" s="577"/>
      <c r="CM634" s="577"/>
      <c r="CN634" s="577"/>
      <c r="CO634" s="578"/>
      <c r="CP634" s="578"/>
      <c r="CQ634" s="578"/>
      <c r="CR634" s="578"/>
      <c r="CS634" s="578"/>
      <c r="CT634" s="578"/>
      <c r="CU634" s="578"/>
      <c r="CV634" s="578"/>
      <c r="CW634" s="578"/>
      <c r="CX634" s="578"/>
      <c r="CY634" s="578"/>
      <c r="CZ634" s="578"/>
      <c r="DA634" s="578"/>
      <c r="DB634" s="578"/>
      <c r="DC634" s="578"/>
    </row>
    <row r="635" ht="23.25" customHeight="1">
      <c r="A635" s="447"/>
      <c r="B635" s="577"/>
      <c r="C635" s="578"/>
      <c r="D635" s="555"/>
      <c r="E635" s="555"/>
      <c r="F635" s="578"/>
      <c r="G635" s="578"/>
      <c r="H635" s="578"/>
      <c r="I635" s="578"/>
      <c r="J635" s="578"/>
      <c r="K635" s="578"/>
      <c r="L635" s="578"/>
      <c r="M635" s="578"/>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7"/>
      <c r="BN635" s="577"/>
      <c r="BO635" s="577"/>
      <c r="BP635" s="577"/>
      <c r="BQ635" s="577"/>
      <c r="BR635" s="577"/>
      <c r="BS635" s="577"/>
      <c r="BT635" s="577"/>
      <c r="BU635" s="577"/>
      <c r="BV635" s="577"/>
      <c r="BW635" s="577"/>
      <c r="BX635" s="577"/>
      <c r="BY635" s="577"/>
      <c r="BZ635" s="577"/>
      <c r="CA635" s="577"/>
      <c r="CB635" s="577"/>
      <c r="CC635" s="577"/>
      <c r="CD635" s="577"/>
      <c r="CE635" s="577"/>
      <c r="CF635" s="577"/>
      <c r="CG635" s="577"/>
      <c r="CH635" s="577"/>
      <c r="CI635" s="577"/>
      <c r="CJ635" s="577"/>
      <c r="CK635" s="577"/>
      <c r="CL635" s="577"/>
      <c r="CM635" s="577"/>
      <c r="CN635" s="577"/>
      <c r="CO635" s="578"/>
      <c r="CP635" s="578"/>
      <c r="CQ635" s="578"/>
      <c r="CR635" s="578"/>
      <c r="CS635" s="578"/>
      <c r="CT635" s="578"/>
      <c r="CU635" s="578"/>
      <c r="CV635" s="578"/>
      <c r="CW635" s="578"/>
      <c r="CX635" s="578"/>
      <c r="CY635" s="578"/>
      <c r="CZ635" s="578"/>
      <c r="DA635" s="578"/>
      <c r="DB635" s="578"/>
      <c r="DC635" s="578"/>
    </row>
    <row r="636" ht="23.25" customHeight="1">
      <c r="A636" s="447"/>
      <c r="B636" s="577"/>
      <c r="C636" s="578"/>
      <c r="D636" s="555"/>
      <c r="E636" s="555"/>
      <c r="F636" s="578"/>
      <c r="G636" s="578"/>
      <c r="H636" s="578"/>
      <c r="I636" s="578"/>
      <c r="J636" s="578"/>
      <c r="K636" s="578"/>
      <c r="L636" s="578"/>
      <c r="M636" s="578"/>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7"/>
      <c r="BN636" s="577"/>
      <c r="BO636" s="577"/>
      <c r="BP636" s="577"/>
      <c r="BQ636" s="577"/>
      <c r="BR636" s="577"/>
      <c r="BS636" s="577"/>
      <c r="BT636" s="577"/>
      <c r="BU636" s="577"/>
      <c r="BV636" s="577"/>
      <c r="BW636" s="577"/>
      <c r="BX636" s="577"/>
      <c r="BY636" s="577"/>
      <c r="BZ636" s="577"/>
      <c r="CA636" s="577"/>
      <c r="CB636" s="577"/>
      <c r="CC636" s="577"/>
      <c r="CD636" s="577"/>
      <c r="CE636" s="577"/>
      <c r="CF636" s="577"/>
      <c r="CG636" s="577"/>
      <c r="CH636" s="577"/>
      <c r="CI636" s="577"/>
      <c r="CJ636" s="577"/>
      <c r="CK636" s="577"/>
      <c r="CL636" s="577"/>
      <c r="CM636" s="577"/>
      <c r="CN636" s="577"/>
      <c r="CO636" s="578"/>
      <c r="CP636" s="578"/>
      <c r="CQ636" s="578"/>
      <c r="CR636" s="578"/>
      <c r="CS636" s="578"/>
      <c r="CT636" s="578"/>
      <c r="CU636" s="578"/>
      <c r="CV636" s="578"/>
      <c r="CW636" s="578"/>
      <c r="CX636" s="578"/>
      <c r="CY636" s="578"/>
      <c r="CZ636" s="578"/>
      <c r="DA636" s="578"/>
      <c r="DB636" s="578"/>
      <c r="DC636" s="578"/>
    </row>
    <row r="637" ht="23.25" customHeight="1">
      <c r="A637" s="447"/>
      <c r="B637" s="577"/>
      <c r="C637" s="578"/>
      <c r="D637" s="555"/>
      <c r="E637" s="555"/>
      <c r="F637" s="578"/>
      <c r="G637" s="578"/>
      <c r="H637" s="578"/>
      <c r="I637" s="578"/>
      <c r="J637" s="578"/>
      <c r="K637" s="578"/>
      <c r="L637" s="578"/>
      <c r="M637" s="578"/>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7"/>
      <c r="BN637" s="577"/>
      <c r="BO637" s="577"/>
      <c r="BP637" s="577"/>
      <c r="BQ637" s="577"/>
      <c r="BR637" s="577"/>
      <c r="BS637" s="577"/>
      <c r="BT637" s="577"/>
      <c r="BU637" s="577"/>
      <c r="BV637" s="577"/>
      <c r="BW637" s="577"/>
      <c r="BX637" s="577"/>
      <c r="BY637" s="577"/>
      <c r="BZ637" s="577"/>
      <c r="CA637" s="577"/>
      <c r="CB637" s="577"/>
      <c r="CC637" s="577"/>
      <c r="CD637" s="577"/>
      <c r="CE637" s="577"/>
      <c r="CF637" s="577"/>
      <c r="CG637" s="577"/>
      <c r="CH637" s="577"/>
      <c r="CI637" s="577"/>
      <c r="CJ637" s="577"/>
      <c r="CK637" s="577"/>
      <c r="CL637" s="577"/>
      <c r="CM637" s="577"/>
      <c r="CN637" s="577"/>
      <c r="CO637" s="578"/>
      <c r="CP637" s="578"/>
      <c r="CQ637" s="578"/>
      <c r="CR637" s="578"/>
      <c r="CS637" s="578"/>
      <c r="CT637" s="578"/>
      <c r="CU637" s="578"/>
      <c r="CV637" s="578"/>
      <c r="CW637" s="578"/>
      <c r="CX637" s="578"/>
      <c r="CY637" s="578"/>
      <c r="CZ637" s="578"/>
      <c r="DA637" s="578"/>
      <c r="DB637" s="578"/>
      <c r="DC637" s="578"/>
    </row>
    <row r="638" ht="23.25" customHeight="1">
      <c r="A638" s="447"/>
      <c r="B638" s="577"/>
      <c r="C638" s="578"/>
      <c r="D638" s="555"/>
      <c r="E638" s="555"/>
      <c r="F638" s="578"/>
      <c r="G638" s="578"/>
      <c r="H638" s="578"/>
      <c r="I638" s="578"/>
      <c r="J638" s="578"/>
      <c r="K638" s="578"/>
      <c r="L638" s="578"/>
      <c r="M638" s="578"/>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7"/>
      <c r="BN638" s="577"/>
      <c r="BO638" s="577"/>
      <c r="BP638" s="577"/>
      <c r="BQ638" s="577"/>
      <c r="BR638" s="577"/>
      <c r="BS638" s="577"/>
      <c r="BT638" s="577"/>
      <c r="BU638" s="577"/>
      <c r="BV638" s="577"/>
      <c r="BW638" s="577"/>
      <c r="BX638" s="577"/>
      <c r="BY638" s="577"/>
      <c r="BZ638" s="577"/>
      <c r="CA638" s="577"/>
      <c r="CB638" s="577"/>
      <c r="CC638" s="577"/>
      <c r="CD638" s="577"/>
      <c r="CE638" s="577"/>
      <c r="CF638" s="577"/>
      <c r="CG638" s="577"/>
      <c r="CH638" s="577"/>
      <c r="CI638" s="577"/>
      <c r="CJ638" s="577"/>
      <c r="CK638" s="577"/>
      <c r="CL638" s="577"/>
      <c r="CM638" s="577"/>
      <c r="CN638" s="577"/>
      <c r="CO638" s="578"/>
      <c r="CP638" s="578"/>
      <c r="CQ638" s="578"/>
      <c r="CR638" s="578"/>
      <c r="CS638" s="578"/>
      <c r="CT638" s="578"/>
      <c r="CU638" s="578"/>
      <c r="CV638" s="578"/>
      <c r="CW638" s="578"/>
      <c r="CX638" s="578"/>
      <c r="CY638" s="578"/>
      <c r="CZ638" s="578"/>
      <c r="DA638" s="578"/>
      <c r="DB638" s="578"/>
      <c r="DC638" s="578"/>
    </row>
    <row r="639" ht="23.25" customHeight="1">
      <c r="A639" s="447"/>
      <c r="B639" s="577"/>
      <c r="C639" s="578"/>
      <c r="D639" s="555"/>
      <c r="E639" s="555"/>
      <c r="F639" s="578"/>
      <c r="G639" s="578"/>
      <c r="H639" s="578"/>
      <c r="I639" s="578"/>
      <c r="J639" s="578"/>
      <c r="K639" s="578"/>
      <c r="L639" s="578"/>
      <c r="M639" s="578"/>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7"/>
      <c r="BN639" s="577"/>
      <c r="BO639" s="577"/>
      <c r="BP639" s="577"/>
      <c r="BQ639" s="577"/>
      <c r="BR639" s="577"/>
      <c r="BS639" s="577"/>
      <c r="BT639" s="577"/>
      <c r="BU639" s="577"/>
      <c r="BV639" s="577"/>
      <c r="BW639" s="577"/>
      <c r="BX639" s="577"/>
      <c r="BY639" s="577"/>
      <c r="BZ639" s="577"/>
      <c r="CA639" s="577"/>
      <c r="CB639" s="577"/>
      <c r="CC639" s="577"/>
      <c r="CD639" s="577"/>
      <c r="CE639" s="577"/>
      <c r="CF639" s="577"/>
      <c r="CG639" s="577"/>
      <c r="CH639" s="577"/>
      <c r="CI639" s="577"/>
      <c r="CJ639" s="577"/>
      <c r="CK639" s="577"/>
      <c r="CL639" s="577"/>
      <c r="CM639" s="577"/>
      <c r="CN639" s="577"/>
      <c r="CO639" s="578"/>
      <c r="CP639" s="578"/>
      <c r="CQ639" s="578"/>
      <c r="CR639" s="578"/>
      <c r="CS639" s="578"/>
      <c r="CT639" s="578"/>
      <c r="CU639" s="578"/>
      <c r="CV639" s="578"/>
      <c r="CW639" s="578"/>
      <c r="CX639" s="578"/>
      <c r="CY639" s="578"/>
      <c r="CZ639" s="578"/>
      <c r="DA639" s="578"/>
      <c r="DB639" s="578"/>
      <c r="DC639" s="578"/>
    </row>
    <row r="640" ht="23.25" customHeight="1">
      <c r="A640" s="447"/>
      <c r="B640" s="577"/>
      <c r="C640" s="578"/>
      <c r="D640" s="555"/>
      <c r="E640" s="555"/>
      <c r="F640" s="578"/>
      <c r="G640" s="578"/>
      <c r="H640" s="578"/>
      <c r="I640" s="578"/>
      <c r="J640" s="578"/>
      <c r="K640" s="578"/>
      <c r="L640" s="578"/>
      <c r="M640" s="578"/>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7"/>
      <c r="BN640" s="577"/>
      <c r="BO640" s="577"/>
      <c r="BP640" s="577"/>
      <c r="BQ640" s="577"/>
      <c r="BR640" s="577"/>
      <c r="BS640" s="577"/>
      <c r="BT640" s="577"/>
      <c r="BU640" s="577"/>
      <c r="BV640" s="577"/>
      <c r="BW640" s="577"/>
      <c r="BX640" s="577"/>
      <c r="BY640" s="577"/>
      <c r="BZ640" s="577"/>
      <c r="CA640" s="577"/>
      <c r="CB640" s="577"/>
      <c r="CC640" s="577"/>
      <c r="CD640" s="577"/>
      <c r="CE640" s="577"/>
      <c r="CF640" s="577"/>
      <c r="CG640" s="577"/>
      <c r="CH640" s="577"/>
      <c r="CI640" s="577"/>
      <c r="CJ640" s="577"/>
      <c r="CK640" s="577"/>
      <c r="CL640" s="577"/>
      <c r="CM640" s="577"/>
      <c r="CN640" s="577"/>
      <c r="CO640" s="578"/>
      <c r="CP640" s="578"/>
      <c r="CQ640" s="578"/>
      <c r="CR640" s="578"/>
      <c r="CS640" s="578"/>
      <c r="CT640" s="578"/>
      <c r="CU640" s="578"/>
      <c r="CV640" s="578"/>
      <c r="CW640" s="578"/>
      <c r="CX640" s="578"/>
      <c r="CY640" s="578"/>
      <c r="CZ640" s="578"/>
      <c r="DA640" s="578"/>
      <c r="DB640" s="578"/>
      <c r="DC640" s="578"/>
    </row>
    <row r="641" ht="23.25" customHeight="1">
      <c r="A641" s="447"/>
      <c r="B641" s="577"/>
      <c r="C641" s="578"/>
      <c r="D641" s="555"/>
      <c r="E641" s="555"/>
      <c r="F641" s="578"/>
      <c r="G641" s="578"/>
      <c r="H641" s="578"/>
      <c r="I641" s="578"/>
      <c r="J641" s="578"/>
      <c r="K641" s="578"/>
      <c r="L641" s="578"/>
      <c r="M641" s="578"/>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7"/>
      <c r="BN641" s="577"/>
      <c r="BO641" s="577"/>
      <c r="BP641" s="577"/>
      <c r="BQ641" s="577"/>
      <c r="BR641" s="577"/>
      <c r="BS641" s="577"/>
      <c r="BT641" s="577"/>
      <c r="BU641" s="577"/>
      <c r="BV641" s="577"/>
      <c r="BW641" s="577"/>
      <c r="BX641" s="577"/>
      <c r="BY641" s="577"/>
      <c r="BZ641" s="577"/>
      <c r="CA641" s="577"/>
      <c r="CB641" s="577"/>
      <c r="CC641" s="577"/>
      <c r="CD641" s="577"/>
      <c r="CE641" s="577"/>
      <c r="CF641" s="577"/>
      <c r="CG641" s="577"/>
      <c r="CH641" s="577"/>
      <c r="CI641" s="577"/>
      <c r="CJ641" s="577"/>
      <c r="CK641" s="577"/>
      <c r="CL641" s="577"/>
      <c r="CM641" s="577"/>
      <c r="CN641" s="577"/>
      <c r="CO641" s="578"/>
      <c r="CP641" s="578"/>
      <c r="CQ641" s="578"/>
      <c r="CR641" s="578"/>
      <c r="CS641" s="578"/>
      <c r="CT641" s="578"/>
      <c r="CU641" s="578"/>
      <c r="CV641" s="578"/>
      <c r="CW641" s="578"/>
      <c r="CX641" s="578"/>
      <c r="CY641" s="578"/>
      <c r="CZ641" s="578"/>
      <c r="DA641" s="578"/>
      <c r="DB641" s="578"/>
      <c r="DC641" s="578"/>
    </row>
    <row r="642" ht="23.25" customHeight="1">
      <c r="A642" s="447"/>
      <c r="B642" s="577"/>
      <c r="C642" s="578"/>
      <c r="D642" s="555"/>
      <c r="E642" s="555"/>
      <c r="F642" s="578"/>
      <c r="G642" s="578"/>
      <c r="H642" s="578"/>
      <c r="I642" s="578"/>
      <c r="J642" s="578"/>
      <c r="K642" s="578"/>
      <c r="L642" s="578"/>
      <c r="M642" s="578"/>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7"/>
      <c r="BN642" s="577"/>
      <c r="BO642" s="577"/>
      <c r="BP642" s="577"/>
      <c r="BQ642" s="577"/>
      <c r="BR642" s="577"/>
      <c r="BS642" s="577"/>
      <c r="BT642" s="577"/>
      <c r="BU642" s="577"/>
      <c r="BV642" s="577"/>
      <c r="BW642" s="577"/>
      <c r="BX642" s="577"/>
      <c r="BY642" s="577"/>
      <c r="BZ642" s="577"/>
      <c r="CA642" s="577"/>
      <c r="CB642" s="577"/>
      <c r="CC642" s="577"/>
      <c r="CD642" s="577"/>
      <c r="CE642" s="577"/>
      <c r="CF642" s="577"/>
      <c r="CG642" s="577"/>
      <c r="CH642" s="577"/>
      <c r="CI642" s="577"/>
      <c r="CJ642" s="577"/>
      <c r="CK642" s="577"/>
      <c r="CL642" s="577"/>
      <c r="CM642" s="577"/>
      <c r="CN642" s="577"/>
      <c r="CO642" s="578"/>
      <c r="CP642" s="578"/>
      <c r="CQ642" s="578"/>
      <c r="CR642" s="578"/>
      <c r="CS642" s="578"/>
      <c r="CT642" s="578"/>
      <c r="CU642" s="578"/>
      <c r="CV642" s="578"/>
      <c r="CW642" s="578"/>
      <c r="CX642" s="578"/>
      <c r="CY642" s="578"/>
      <c r="CZ642" s="578"/>
      <c r="DA642" s="578"/>
      <c r="DB642" s="578"/>
      <c r="DC642" s="578"/>
    </row>
    <row r="643" ht="23.25" customHeight="1">
      <c r="A643" s="447"/>
      <c r="B643" s="577"/>
      <c r="C643" s="578"/>
      <c r="D643" s="555"/>
      <c r="E643" s="555"/>
      <c r="F643" s="578"/>
      <c r="G643" s="578"/>
      <c r="H643" s="578"/>
      <c r="I643" s="578"/>
      <c r="J643" s="578"/>
      <c r="K643" s="578"/>
      <c r="L643" s="578"/>
      <c r="M643" s="578"/>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7"/>
      <c r="BN643" s="577"/>
      <c r="BO643" s="577"/>
      <c r="BP643" s="577"/>
      <c r="BQ643" s="577"/>
      <c r="BR643" s="577"/>
      <c r="BS643" s="577"/>
      <c r="BT643" s="577"/>
      <c r="BU643" s="577"/>
      <c r="BV643" s="577"/>
      <c r="BW643" s="577"/>
      <c r="BX643" s="577"/>
      <c r="BY643" s="577"/>
      <c r="BZ643" s="577"/>
      <c r="CA643" s="577"/>
      <c r="CB643" s="577"/>
      <c r="CC643" s="577"/>
      <c r="CD643" s="577"/>
      <c r="CE643" s="577"/>
      <c r="CF643" s="577"/>
      <c r="CG643" s="577"/>
      <c r="CH643" s="577"/>
      <c r="CI643" s="577"/>
      <c r="CJ643" s="577"/>
      <c r="CK643" s="577"/>
      <c r="CL643" s="577"/>
      <c r="CM643" s="577"/>
      <c r="CN643" s="577"/>
      <c r="CO643" s="578"/>
      <c r="CP643" s="578"/>
      <c r="CQ643" s="578"/>
      <c r="CR643" s="578"/>
      <c r="CS643" s="578"/>
      <c r="CT643" s="578"/>
      <c r="CU643" s="578"/>
      <c r="CV643" s="578"/>
      <c r="CW643" s="578"/>
      <c r="CX643" s="578"/>
      <c r="CY643" s="578"/>
      <c r="CZ643" s="578"/>
      <c r="DA643" s="578"/>
      <c r="DB643" s="578"/>
      <c r="DC643" s="578"/>
    </row>
    <row r="644" ht="23.25" customHeight="1">
      <c r="A644" s="447"/>
      <c r="B644" s="577"/>
      <c r="C644" s="578"/>
      <c r="D644" s="555"/>
      <c r="E644" s="555"/>
      <c r="F644" s="578"/>
      <c r="G644" s="578"/>
      <c r="H644" s="578"/>
      <c r="I644" s="578"/>
      <c r="J644" s="578"/>
      <c r="K644" s="578"/>
      <c r="L644" s="578"/>
      <c r="M644" s="578"/>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7"/>
      <c r="BN644" s="577"/>
      <c r="BO644" s="577"/>
      <c r="BP644" s="577"/>
      <c r="BQ644" s="577"/>
      <c r="BR644" s="577"/>
      <c r="BS644" s="577"/>
      <c r="BT644" s="577"/>
      <c r="BU644" s="577"/>
      <c r="BV644" s="577"/>
      <c r="BW644" s="577"/>
      <c r="BX644" s="577"/>
      <c r="BY644" s="577"/>
      <c r="BZ644" s="577"/>
      <c r="CA644" s="577"/>
      <c r="CB644" s="577"/>
      <c r="CC644" s="577"/>
      <c r="CD644" s="577"/>
      <c r="CE644" s="577"/>
      <c r="CF644" s="577"/>
      <c r="CG644" s="577"/>
      <c r="CH644" s="577"/>
      <c r="CI644" s="577"/>
      <c r="CJ644" s="577"/>
      <c r="CK644" s="577"/>
      <c r="CL644" s="577"/>
      <c r="CM644" s="577"/>
      <c r="CN644" s="577"/>
      <c r="CO644" s="578"/>
      <c r="CP644" s="578"/>
      <c r="CQ644" s="578"/>
      <c r="CR644" s="578"/>
      <c r="CS644" s="578"/>
      <c r="CT644" s="578"/>
      <c r="CU644" s="578"/>
      <c r="CV644" s="578"/>
      <c r="CW644" s="578"/>
      <c r="CX644" s="578"/>
      <c r="CY644" s="578"/>
      <c r="CZ644" s="578"/>
      <c r="DA644" s="578"/>
      <c r="DB644" s="578"/>
      <c r="DC644" s="578"/>
    </row>
    <row r="645" ht="23.25" customHeight="1">
      <c r="A645" s="447"/>
      <c r="B645" s="577"/>
      <c r="C645" s="578"/>
      <c r="D645" s="555"/>
      <c r="E645" s="555"/>
      <c r="F645" s="578"/>
      <c r="G645" s="578"/>
      <c r="H645" s="578"/>
      <c r="I645" s="578"/>
      <c r="J645" s="578"/>
      <c r="K645" s="578"/>
      <c r="L645" s="578"/>
      <c r="M645" s="578"/>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7"/>
      <c r="BN645" s="577"/>
      <c r="BO645" s="577"/>
      <c r="BP645" s="577"/>
      <c r="BQ645" s="577"/>
      <c r="BR645" s="577"/>
      <c r="BS645" s="577"/>
      <c r="BT645" s="577"/>
      <c r="BU645" s="577"/>
      <c r="BV645" s="577"/>
      <c r="BW645" s="577"/>
      <c r="BX645" s="577"/>
      <c r="BY645" s="577"/>
      <c r="BZ645" s="577"/>
      <c r="CA645" s="577"/>
      <c r="CB645" s="577"/>
      <c r="CC645" s="577"/>
      <c r="CD645" s="577"/>
      <c r="CE645" s="577"/>
      <c r="CF645" s="577"/>
      <c r="CG645" s="577"/>
      <c r="CH645" s="577"/>
      <c r="CI645" s="577"/>
      <c r="CJ645" s="577"/>
      <c r="CK645" s="577"/>
      <c r="CL645" s="577"/>
      <c r="CM645" s="577"/>
      <c r="CN645" s="577"/>
      <c r="CO645" s="578"/>
      <c r="CP645" s="578"/>
      <c r="CQ645" s="578"/>
      <c r="CR645" s="578"/>
      <c r="CS645" s="578"/>
      <c r="CT645" s="578"/>
      <c r="CU645" s="578"/>
      <c r="CV645" s="578"/>
      <c r="CW645" s="578"/>
      <c r="CX645" s="578"/>
      <c r="CY645" s="578"/>
      <c r="CZ645" s="578"/>
      <c r="DA645" s="578"/>
      <c r="DB645" s="578"/>
      <c r="DC645" s="578"/>
    </row>
    <row r="646" ht="23.25" customHeight="1">
      <c r="A646" s="447"/>
      <c r="B646" s="577"/>
      <c r="C646" s="578"/>
      <c r="D646" s="555"/>
      <c r="E646" s="555"/>
      <c r="F646" s="578"/>
      <c r="G646" s="578"/>
      <c r="H646" s="578"/>
      <c r="I646" s="578"/>
      <c r="J646" s="578"/>
      <c r="K646" s="578"/>
      <c r="L646" s="578"/>
      <c r="M646" s="578"/>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7"/>
      <c r="BN646" s="577"/>
      <c r="BO646" s="577"/>
      <c r="BP646" s="577"/>
      <c r="BQ646" s="577"/>
      <c r="BR646" s="577"/>
      <c r="BS646" s="577"/>
      <c r="BT646" s="577"/>
      <c r="BU646" s="577"/>
      <c r="BV646" s="577"/>
      <c r="BW646" s="577"/>
      <c r="BX646" s="577"/>
      <c r="BY646" s="577"/>
      <c r="BZ646" s="577"/>
      <c r="CA646" s="577"/>
      <c r="CB646" s="577"/>
      <c r="CC646" s="577"/>
      <c r="CD646" s="577"/>
      <c r="CE646" s="577"/>
      <c r="CF646" s="577"/>
      <c r="CG646" s="577"/>
      <c r="CH646" s="577"/>
      <c r="CI646" s="577"/>
      <c r="CJ646" s="577"/>
      <c r="CK646" s="577"/>
      <c r="CL646" s="577"/>
      <c r="CM646" s="577"/>
      <c r="CN646" s="577"/>
      <c r="CO646" s="578"/>
      <c r="CP646" s="578"/>
      <c r="CQ646" s="578"/>
      <c r="CR646" s="578"/>
      <c r="CS646" s="578"/>
      <c r="CT646" s="578"/>
      <c r="CU646" s="578"/>
      <c r="CV646" s="578"/>
      <c r="CW646" s="578"/>
      <c r="CX646" s="578"/>
      <c r="CY646" s="578"/>
      <c r="CZ646" s="578"/>
      <c r="DA646" s="578"/>
      <c r="DB646" s="578"/>
      <c r="DC646" s="578"/>
    </row>
    <row r="647" ht="23.25" customHeight="1">
      <c r="A647" s="447"/>
      <c r="B647" s="577"/>
      <c r="C647" s="578"/>
      <c r="D647" s="555"/>
      <c r="E647" s="555"/>
      <c r="F647" s="578"/>
      <c r="G647" s="578"/>
      <c r="H647" s="578"/>
      <c r="I647" s="578"/>
      <c r="J647" s="578"/>
      <c r="K647" s="578"/>
      <c r="L647" s="578"/>
      <c r="M647" s="578"/>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7"/>
      <c r="BN647" s="577"/>
      <c r="BO647" s="577"/>
      <c r="BP647" s="577"/>
      <c r="BQ647" s="577"/>
      <c r="BR647" s="577"/>
      <c r="BS647" s="577"/>
      <c r="BT647" s="577"/>
      <c r="BU647" s="577"/>
      <c r="BV647" s="577"/>
      <c r="BW647" s="577"/>
      <c r="BX647" s="577"/>
      <c r="BY647" s="577"/>
      <c r="BZ647" s="577"/>
      <c r="CA647" s="577"/>
      <c r="CB647" s="577"/>
      <c r="CC647" s="577"/>
      <c r="CD647" s="577"/>
      <c r="CE647" s="577"/>
      <c r="CF647" s="577"/>
      <c r="CG647" s="577"/>
      <c r="CH647" s="577"/>
      <c r="CI647" s="577"/>
      <c r="CJ647" s="577"/>
      <c r="CK647" s="577"/>
      <c r="CL647" s="577"/>
      <c r="CM647" s="577"/>
      <c r="CN647" s="577"/>
      <c r="CO647" s="578"/>
      <c r="CP647" s="578"/>
      <c r="CQ647" s="578"/>
      <c r="CR647" s="578"/>
      <c r="CS647" s="578"/>
      <c r="CT647" s="578"/>
      <c r="CU647" s="578"/>
      <c r="CV647" s="578"/>
      <c r="CW647" s="578"/>
      <c r="CX647" s="578"/>
      <c r="CY647" s="578"/>
      <c r="CZ647" s="578"/>
      <c r="DA647" s="578"/>
      <c r="DB647" s="578"/>
      <c r="DC647" s="578"/>
    </row>
    <row r="648" ht="23.25" customHeight="1">
      <c r="A648" s="447"/>
      <c r="B648" s="577"/>
      <c r="C648" s="578"/>
      <c r="D648" s="555"/>
      <c r="E648" s="555"/>
      <c r="F648" s="578"/>
      <c r="G648" s="578"/>
      <c r="H648" s="578"/>
      <c r="I648" s="578"/>
      <c r="J648" s="578"/>
      <c r="K648" s="578"/>
      <c r="L648" s="578"/>
      <c r="M648" s="578"/>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7"/>
      <c r="BN648" s="577"/>
      <c r="BO648" s="577"/>
      <c r="BP648" s="577"/>
      <c r="BQ648" s="577"/>
      <c r="BR648" s="577"/>
      <c r="BS648" s="577"/>
      <c r="BT648" s="577"/>
      <c r="BU648" s="577"/>
      <c r="BV648" s="577"/>
      <c r="BW648" s="577"/>
      <c r="BX648" s="577"/>
      <c r="BY648" s="577"/>
      <c r="BZ648" s="577"/>
      <c r="CA648" s="577"/>
      <c r="CB648" s="577"/>
      <c r="CC648" s="577"/>
      <c r="CD648" s="577"/>
      <c r="CE648" s="577"/>
      <c r="CF648" s="577"/>
      <c r="CG648" s="577"/>
      <c r="CH648" s="577"/>
      <c r="CI648" s="577"/>
      <c r="CJ648" s="577"/>
      <c r="CK648" s="577"/>
      <c r="CL648" s="577"/>
      <c r="CM648" s="577"/>
      <c r="CN648" s="577"/>
      <c r="CO648" s="578"/>
      <c r="CP648" s="578"/>
      <c r="CQ648" s="578"/>
      <c r="CR648" s="578"/>
      <c r="CS648" s="578"/>
      <c r="CT648" s="578"/>
      <c r="CU648" s="578"/>
      <c r="CV648" s="578"/>
      <c r="CW648" s="578"/>
      <c r="CX648" s="578"/>
      <c r="CY648" s="578"/>
      <c r="CZ648" s="578"/>
      <c r="DA648" s="578"/>
      <c r="DB648" s="578"/>
      <c r="DC648" s="578"/>
    </row>
    <row r="649" ht="23.25" customHeight="1">
      <c r="A649" s="447"/>
      <c r="B649" s="577"/>
      <c r="C649" s="578"/>
      <c r="D649" s="555"/>
      <c r="E649" s="555"/>
      <c r="F649" s="578"/>
      <c r="G649" s="578"/>
      <c r="H649" s="578"/>
      <c r="I649" s="578"/>
      <c r="J649" s="578"/>
      <c r="K649" s="578"/>
      <c r="L649" s="578"/>
      <c r="M649" s="578"/>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7"/>
      <c r="BN649" s="577"/>
      <c r="BO649" s="577"/>
      <c r="BP649" s="577"/>
      <c r="BQ649" s="577"/>
      <c r="BR649" s="577"/>
      <c r="BS649" s="577"/>
      <c r="BT649" s="577"/>
      <c r="BU649" s="577"/>
      <c r="BV649" s="577"/>
      <c r="BW649" s="577"/>
      <c r="BX649" s="577"/>
      <c r="BY649" s="577"/>
      <c r="BZ649" s="577"/>
      <c r="CA649" s="577"/>
      <c r="CB649" s="577"/>
      <c r="CC649" s="577"/>
      <c r="CD649" s="577"/>
      <c r="CE649" s="577"/>
      <c r="CF649" s="577"/>
      <c r="CG649" s="577"/>
      <c r="CH649" s="577"/>
      <c r="CI649" s="577"/>
      <c r="CJ649" s="577"/>
      <c r="CK649" s="577"/>
      <c r="CL649" s="577"/>
      <c r="CM649" s="577"/>
      <c r="CN649" s="577"/>
      <c r="CO649" s="578"/>
      <c r="CP649" s="578"/>
      <c r="CQ649" s="578"/>
      <c r="CR649" s="578"/>
      <c r="CS649" s="578"/>
      <c r="CT649" s="578"/>
      <c r="CU649" s="578"/>
      <c r="CV649" s="578"/>
      <c r="CW649" s="578"/>
      <c r="CX649" s="578"/>
      <c r="CY649" s="578"/>
      <c r="CZ649" s="578"/>
      <c r="DA649" s="578"/>
      <c r="DB649" s="578"/>
      <c r="DC649" s="578"/>
    </row>
    <row r="650" ht="23.25" customHeight="1">
      <c r="A650" s="447"/>
      <c r="B650" s="577"/>
      <c r="C650" s="578"/>
      <c r="D650" s="555"/>
      <c r="E650" s="555"/>
      <c r="F650" s="578"/>
      <c r="G650" s="578"/>
      <c r="H650" s="578"/>
      <c r="I650" s="578"/>
      <c r="J650" s="578"/>
      <c r="K650" s="578"/>
      <c r="L650" s="578"/>
      <c r="M650" s="578"/>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7"/>
      <c r="BN650" s="577"/>
      <c r="BO650" s="577"/>
      <c r="BP650" s="577"/>
      <c r="BQ650" s="577"/>
      <c r="BR650" s="577"/>
      <c r="BS650" s="577"/>
      <c r="BT650" s="577"/>
      <c r="BU650" s="577"/>
      <c r="BV650" s="577"/>
      <c r="BW650" s="577"/>
      <c r="BX650" s="577"/>
      <c r="BY650" s="577"/>
      <c r="BZ650" s="577"/>
      <c r="CA650" s="577"/>
      <c r="CB650" s="577"/>
      <c r="CC650" s="577"/>
      <c r="CD650" s="577"/>
      <c r="CE650" s="577"/>
      <c r="CF650" s="577"/>
      <c r="CG650" s="577"/>
      <c r="CH650" s="577"/>
      <c r="CI650" s="577"/>
      <c r="CJ650" s="577"/>
      <c r="CK650" s="577"/>
      <c r="CL650" s="577"/>
      <c r="CM650" s="577"/>
      <c r="CN650" s="577"/>
      <c r="CO650" s="578"/>
      <c r="CP650" s="578"/>
      <c r="CQ650" s="578"/>
      <c r="CR650" s="578"/>
      <c r="CS650" s="578"/>
      <c r="CT650" s="578"/>
      <c r="CU650" s="578"/>
      <c r="CV650" s="578"/>
      <c r="CW650" s="578"/>
      <c r="CX650" s="578"/>
      <c r="CY650" s="578"/>
      <c r="CZ650" s="578"/>
      <c r="DA650" s="578"/>
      <c r="DB650" s="578"/>
      <c r="DC650" s="578"/>
    </row>
    <row r="651" ht="23.25" customHeight="1">
      <c r="A651" s="447"/>
      <c r="B651" s="577"/>
      <c r="C651" s="578"/>
      <c r="D651" s="555"/>
      <c r="E651" s="555"/>
      <c r="F651" s="578"/>
      <c r="G651" s="578"/>
      <c r="H651" s="578"/>
      <c r="I651" s="578"/>
      <c r="J651" s="578"/>
      <c r="K651" s="578"/>
      <c r="L651" s="578"/>
      <c r="M651" s="578"/>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7"/>
      <c r="BN651" s="577"/>
      <c r="BO651" s="577"/>
      <c r="BP651" s="577"/>
      <c r="BQ651" s="577"/>
      <c r="BR651" s="577"/>
      <c r="BS651" s="577"/>
      <c r="BT651" s="577"/>
      <c r="BU651" s="577"/>
      <c r="BV651" s="577"/>
      <c r="BW651" s="577"/>
      <c r="BX651" s="577"/>
      <c r="BY651" s="577"/>
      <c r="BZ651" s="577"/>
      <c r="CA651" s="577"/>
      <c r="CB651" s="577"/>
      <c r="CC651" s="577"/>
      <c r="CD651" s="577"/>
      <c r="CE651" s="577"/>
      <c r="CF651" s="577"/>
      <c r="CG651" s="577"/>
      <c r="CH651" s="577"/>
      <c r="CI651" s="577"/>
      <c r="CJ651" s="577"/>
      <c r="CK651" s="577"/>
      <c r="CL651" s="577"/>
      <c r="CM651" s="577"/>
      <c r="CN651" s="577"/>
      <c r="CO651" s="578"/>
      <c r="CP651" s="578"/>
      <c r="CQ651" s="578"/>
      <c r="CR651" s="578"/>
      <c r="CS651" s="578"/>
      <c r="CT651" s="578"/>
      <c r="CU651" s="578"/>
      <c r="CV651" s="578"/>
      <c r="CW651" s="578"/>
      <c r="CX651" s="578"/>
      <c r="CY651" s="578"/>
      <c r="CZ651" s="578"/>
      <c r="DA651" s="578"/>
      <c r="DB651" s="578"/>
      <c r="DC651" s="578"/>
    </row>
    <row r="652" ht="23.25" customHeight="1">
      <c r="A652" s="447"/>
      <c r="B652" s="577"/>
      <c r="C652" s="578"/>
      <c r="D652" s="555"/>
      <c r="E652" s="555"/>
      <c r="F652" s="578"/>
      <c r="G652" s="578"/>
      <c r="H652" s="578"/>
      <c r="I652" s="578"/>
      <c r="J652" s="578"/>
      <c r="K652" s="578"/>
      <c r="L652" s="578"/>
      <c r="M652" s="578"/>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8"/>
      <c r="CP652" s="578"/>
      <c r="CQ652" s="578"/>
      <c r="CR652" s="578"/>
      <c r="CS652" s="578"/>
      <c r="CT652" s="578"/>
      <c r="CU652" s="578"/>
      <c r="CV652" s="578"/>
      <c r="CW652" s="578"/>
      <c r="CX652" s="578"/>
      <c r="CY652" s="578"/>
      <c r="CZ652" s="578"/>
      <c r="DA652" s="578"/>
      <c r="DB652" s="578"/>
      <c r="DC652" s="578"/>
    </row>
    <row r="653" ht="23.25" customHeight="1">
      <c r="A653" s="447"/>
      <c r="B653" s="577"/>
      <c r="C653" s="578"/>
      <c r="D653" s="555"/>
      <c r="E653" s="555"/>
      <c r="F653" s="578"/>
      <c r="G653" s="578"/>
      <c r="H653" s="578"/>
      <c r="I653" s="578"/>
      <c r="J653" s="578"/>
      <c r="K653" s="578"/>
      <c r="L653" s="578"/>
      <c r="M653" s="578"/>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8"/>
      <c r="CP653" s="578"/>
      <c r="CQ653" s="578"/>
      <c r="CR653" s="578"/>
      <c r="CS653" s="578"/>
      <c r="CT653" s="578"/>
      <c r="CU653" s="578"/>
      <c r="CV653" s="578"/>
      <c r="CW653" s="578"/>
      <c r="CX653" s="578"/>
      <c r="CY653" s="578"/>
      <c r="CZ653" s="578"/>
      <c r="DA653" s="578"/>
      <c r="DB653" s="578"/>
      <c r="DC653" s="578"/>
    </row>
    <row r="654" ht="23.25" customHeight="1">
      <c r="A654" s="447"/>
      <c r="B654" s="577"/>
      <c r="C654" s="578"/>
      <c r="D654" s="555"/>
      <c r="E654" s="555"/>
      <c r="F654" s="578"/>
      <c r="G654" s="578"/>
      <c r="H654" s="578"/>
      <c r="I654" s="578"/>
      <c r="J654" s="578"/>
      <c r="K654" s="578"/>
      <c r="L654" s="578"/>
      <c r="M654" s="578"/>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8"/>
      <c r="CP654" s="578"/>
      <c r="CQ654" s="578"/>
      <c r="CR654" s="578"/>
      <c r="CS654" s="578"/>
      <c r="CT654" s="578"/>
      <c r="CU654" s="578"/>
      <c r="CV654" s="578"/>
      <c r="CW654" s="578"/>
      <c r="CX654" s="578"/>
      <c r="CY654" s="578"/>
      <c r="CZ654" s="578"/>
      <c r="DA654" s="578"/>
      <c r="DB654" s="578"/>
      <c r="DC654" s="578"/>
    </row>
    <row r="655" ht="23.25" customHeight="1">
      <c r="A655" s="447"/>
      <c r="B655" s="577"/>
      <c r="C655" s="578"/>
      <c r="D655" s="555"/>
      <c r="E655" s="555"/>
      <c r="F655" s="578"/>
      <c r="G655" s="578"/>
      <c r="H655" s="578"/>
      <c r="I655" s="578"/>
      <c r="J655" s="578"/>
      <c r="K655" s="578"/>
      <c r="L655" s="578"/>
      <c r="M655" s="578"/>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8"/>
      <c r="CP655" s="578"/>
      <c r="CQ655" s="578"/>
      <c r="CR655" s="578"/>
      <c r="CS655" s="578"/>
      <c r="CT655" s="578"/>
      <c r="CU655" s="578"/>
      <c r="CV655" s="578"/>
      <c r="CW655" s="578"/>
      <c r="CX655" s="578"/>
      <c r="CY655" s="578"/>
      <c r="CZ655" s="578"/>
      <c r="DA655" s="578"/>
      <c r="DB655" s="578"/>
      <c r="DC655" s="578"/>
    </row>
    <row r="656" ht="23.25" customHeight="1">
      <c r="A656" s="447"/>
      <c r="B656" s="577"/>
      <c r="C656" s="578"/>
      <c r="D656" s="555"/>
      <c r="E656" s="555"/>
      <c r="F656" s="578"/>
      <c r="G656" s="578"/>
      <c r="H656" s="578"/>
      <c r="I656" s="578"/>
      <c r="J656" s="578"/>
      <c r="K656" s="578"/>
      <c r="L656" s="578"/>
      <c r="M656" s="578"/>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8"/>
      <c r="CP656" s="578"/>
      <c r="CQ656" s="578"/>
      <c r="CR656" s="578"/>
      <c r="CS656" s="578"/>
      <c r="CT656" s="578"/>
      <c r="CU656" s="578"/>
      <c r="CV656" s="578"/>
      <c r="CW656" s="578"/>
      <c r="CX656" s="578"/>
      <c r="CY656" s="578"/>
      <c r="CZ656" s="578"/>
      <c r="DA656" s="578"/>
      <c r="DB656" s="578"/>
      <c r="DC656" s="578"/>
    </row>
    <row r="657" ht="23.25" customHeight="1">
      <c r="A657" s="447"/>
      <c r="B657" s="577"/>
      <c r="C657" s="578"/>
      <c r="D657" s="555"/>
      <c r="E657" s="555"/>
      <c r="F657" s="578"/>
      <c r="G657" s="578"/>
      <c r="H657" s="578"/>
      <c r="I657" s="578"/>
      <c r="J657" s="578"/>
      <c r="K657" s="578"/>
      <c r="L657" s="578"/>
      <c r="M657" s="578"/>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7"/>
      <c r="BN657" s="577"/>
      <c r="BO657" s="577"/>
      <c r="BP657" s="577"/>
      <c r="BQ657" s="577"/>
      <c r="BR657" s="577"/>
      <c r="BS657" s="577"/>
      <c r="BT657" s="577"/>
      <c r="BU657" s="577"/>
      <c r="BV657" s="577"/>
      <c r="BW657" s="577"/>
      <c r="BX657" s="577"/>
      <c r="BY657" s="577"/>
      <c r="BZ657" s="577"/>
      <c r="CA657" s="577"/>
      <c r="CB657" s="577"/>
      <c r="CC657" s="577"/>
      <c r="CD657" s="577"/>
      <c r="CE657" s="577"/>
      <c r="CF657" s="577"/>
      <c r="CG657" s="577"/>
      <c r="CH657" s="577"/>
      <c r="CI657" s="577"/>
      <c r="CJ657" s="577"/>
      <c r="CK657" s="577"/>
      <c r="CL657" s="577"/>
      <c r="CM657" s="577"/>
      <c r="CN657" s="577"/>
      <c r="CO657" s="578"/>
      <c r="CP657" s="578"/>
      <c r="CQ657" s="578"/>
      <c r="CR657" s="578"/>
      <c r="CS657" s="578"/>
      <c r="CT657" s="578"/>
      <c r="CU657" s="578"/>
      <c r="CV657" s="578"/>
      <c r="CW657" s="578"/>
      <c r="CX657" s="578"/>
      <c r="CY657" s="578"/>
      <c r="CZ657" s="578"/>
      <c r="DA657" s="578"/>
      <c r="DB657" s="578"/>
      <c r="DC657" s="578"/>
    </row>
    <row r="658" ht="23.25" customHeight="1">
      <c r="A658" s="447"/>
      <c r="B658" s="577"/>
      <c r="C658" s="578"/>
      <c r="D658" s="555"/>
      <c r="E658" s="555"/>
      <c r="F658" s="578"/>
      <c r="G658" s="578"/>
      <c r="H658" s="578"/>
      <c r="I658" s="578"/>
      <c r="J658" s="578"/>
      <c r="K658" s="578"/>
      <c r="L658" s="578"/>
      <c r="M658" s="578"/>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7"/>
      <c r="BN658" s="577"/>
      <c r="BO658" s="577"/>
      <c r="BP658" s="577"/>
      <c r="BQ658" s="577"/>
      <c r="BR658" s="577"/>
      <c r="BS658" s="577"/>
      <c r="BT658" s="577"/>
      <c r="BU658" s="577"/>
      <c r="BV658" s="577"/>
      <c r="BW658" s="577"/>
      <c r="BX658" s="577"/>
      <c r="BY658" s="577"/>
      <c r="BZ658" s="577"/>
      <c r="CA658" s="577"/>
      <c r="CB658" s="577"/>
      <c r="CC658" s="577"/>
      <c r="CD658" s="577"/>
      <c r="CE658" s="577"/>
      <c r="CF658" s="577"/>
      <c r="CG658" s="577"/>
      <c r="CH658" s="577"/>
      <c r="CI658" s="577"/>
      <c r="CJ658" s="577"/>
      <c r="CK658" s="577"/>
      <c r="CL658" s="577"/>
      <c r="CM658" s="577"/>
      <c r="CN658" s="577"/>
      <c r="CO658" s="578"/>
      <c r="CP658" s="578"/>
      <c r="CQ658" s="578"/>
      <c r="CR658" s="578"/>
      <c r="CS658" s="578"/>
      <c r="CT658" s="578"/>
      <c r="CU658" s="578"/>
      <c r="CV658" s="578"/>
      <c r="CW658" s="578"/>
      <c r="CX658" s="578"/>
      <c r="CY658" s="578"/>
      <c r="CZ658" s="578"/>
      <c r="DA658" s="578"/>
      <c r="DB658" s="578"/>
      <c r="DC658" s="578"/>
    </row>
    <row r="659" ht="23.25" customHeight="1">
      <c r="A659" s="447"/>
      <c r="B659" s="577"/>
      <c r="C659" s="578"/>
      <c r="D659" s="555"/>
      <c r="E659" s="555"/>
      <c r="F659" s="578"/>
      <c r="G659" s="578"/>
      <c r="H659" s="578"/>
      <c r="I659" s="578"/>
      <c r="J659" s="578"/>
      <c r="K659" s="578"/>
      <c r="L659" s="578"/>
      <c r="M659" s="578"/>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7"/>
      <c r="BN659" s="577"/>
      <c r="BO659" s="577"/>
      <c r="BP659" s="577"/>
      <c r="BQ659" s="577"/>
      <c r="BR659" s="577"/>
      <c r="BS659" s="577"/>
      <c r="BT659" s="577"/>
      <c r="BU659" s="577"/>
      <c r="BV659" s="577"/>
      <c r="BW659" s="577"/>
      <c r="BX659" s="577"/>
      <c r="BY659" s="577"/>
      <c r="BZ659" s="577"/>
      <c r="CA659" s="577"/>
      <c r="CB659" s="577"/>
      <c r="CC659" s="577"/>
      <c r="CD659" s="577"/>
      <c r="CE659" s="577"/>
      <c r="CF659" s="577"/>
      <c r="CG659" s="577"/>
      <c r="CH659" s="577"/>
      <c r="CI659" s="577"/>
      <c r="CJ659" s="577"/>
      <c r="CK659" s="577"/>
      <c r="CL659" s="577"/>
      <c r="CM659" s="577"/>
      <c r="CN659" s="577"/>
      <c r="CO659" s="578"/>
      <c r="CP659" s="578"/>
      <c r="CQ659" s="578"/>
      <c r="CR659" s="578"/>
      <c r="CS659" s="578"/>
      <c r="CT659" s="578"/>
      <c r="CU659" s="578"/>
      <c r="CV659" s="578"/>
      <c r="CW659" s="578"/>
      <c r="CX659" s="578"/>
      <c r="CY659" s="578"/>
      <c r="CZ659" s="578"/>
      <c r="DA659" s="578"/>
      <c r="DB659" s="578"/>
      <c r="DC659" s="578"/>
    </row>
    <row r="660" ht="23.25" customHeight="1">
      <c r="A660" s="447"/>
      <c r="B660" s="577"/>
      <c r="C660" s="578"/>
      <c r="D660" s="555"/>
      <c r="E660" s="555"/>
      <c r="F660" s="578"/>
      <c r="G660" s="578"/>
      <c r="H660" s="578"/>
      <c r="I660" s="578"/>
      <c r="J660" s="578"/>
      <c r="K660" s="578"/>
      <c r="L660" s="578"/>
      <c r="M660" s="578"/>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7"/>
      <c r="BN660" s="577"/>
      <c r="BO660" s="577"/>
      <c r="BP660" s="577"/>
      <c r="BQ660" s="577"/>
      <c r="BR660" s="577"/>
      <c r="BS660" s="577"/>
      <c r="BT660" s="577"/>
      <c r="BU660" s="577"/>
      <c r="BV660" s="577"/>
      <c r="BW660" s="577"/>
      <c r="BX660" s="577"/>
      <c r="BY660" s="577"/>
      <c r="BZ660" s="577"/>
      <c r="CA660" s="577"/>
      <c r="CB660" s="577"/>
      <c r="CC660" s="577"/>
      <c r="CD660" s="577"/>
      <c r="CE660" s="577"/>
      <c r="CF660" s="577"/>
      <c r="CG660" s="577"/>
      <c r="CH660" s="577"/>
      <c r="CI660" s="577"/>
      <c r="CJ660" s="577"/>
      <c r="CK660" s="577"/>
      <c r="CL660" s="577"/>
      <c r="CM660" s="577"/>
      <c r="CN660" s="577"/>
      <c r="CO660" s="578"/>
      <c r="CP660" s="578"/>
      <c r="CQ660" s="578"/>
      <c r="CR660" s="578"/>
      <c r="CS660" s="578"/>
      <c r="CT660" s="578"/>
      <c r="CU660" s="578"/>
      <c r="CV660" s="578"/>
      <c r="CW660" s="578"/>
      <c r="CX660" s="578"/>
      <c r="CY660" s="578"/>
      <c r="CZ660" s="578"/>
      <c r="DA660" s="578"/>
      <c r="DB660" s="578"/>
      <c r="DC660" s="578"/>
    </row>
    <row r="661" ht="23.25" customHeight="1">
      <c r="A661" s="447"/>
      <c r="B661" s="577"/>
      <c r="C661" s="578"/>
      <c r="D661" s="555"/>
      <c r="E661" s="555"/>
      <c r="F661" s="578"/>
      <c r="G661" s="578"/>
      <c r="H661" s="578"/>
      <c r="I661" s="578"/>
      <c r="J661" s="578"/>
      <c r="K661" s="578"/>
      <c r="L661" s="578"/>
      <c r="M661" s="578"/>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7"/>
      <c r="BN661" s="577"/>
      <c r="BO661" s="577"/>
      <c r="BP661" s="577"/>
      <c r="BQ661" s="577"/>
      <c r="BR661" s="577"/>
      <c r="BS661" s="577"/>
      <c r="BT661" s="577"/>
      <c r="BU661" s="577"/>
      <c r="BV661" s="577"/>
      <c r="BW661" s="577"/>
      <c r="BX661" s="577"/>
      <c r="BY661" s="577"/>
      <c r="BZ661" s="577"/>
      <c r="CA661" s="577"/>
      <c r="CB661" s="577"/>
      <c r="CC661" s="577"/>
      <c r="CD661" s="577"/>
      <c r="CE661" s="577"/>
      <c r="CF661" s="577"/>
      <c r="CG661" s="577"/>
      <c r="CH661" s="577"/>
      <c r="CI661" s="577"/>
      <c r="CJ661" s="577"/>
      <c r="CK661" s="577"/>
      <c r="CL661" s="577"/>
      <c r="CM661" s="577"/>
      <c r="CN661" s="577"/>
      <c r="CO661" s="578"/>
      <c r="CP661" s="578"/>
      <c r="CQ661" s="578"/>
      <c r="CR661" s="578"/>
      <c r="CS661" s="578"/>
      <c r="CT661" s="578"/>
      <c r="CU661" s="578"/>
      <c r="CV661" s="578"/>
      <c r="CW661" s="578"/>
      <c r="CX661" s="578"/>
      <c r="CY661" s="578"/>
      <c r="CZ661" s="578"/>
      <c r="DA661" s="578"/>
      <c r="DB661" s="578"/>
      <c r="DC661" s="578"/>
    </row>
    <row r="662" ht="23.25" customHeight="1">
      <c r="A662" s="447"/>
      <c r="B662" s="577"/>
      <c r="C662" s="578"/>
      <c r="D662" s="555"/>
      <c r="E662" s="555"/>
      <c r="F662" s="578"/>
      <c r="G662" s="578"/>
      <c r="H662" s="578"/>
      <c r="I662" s="578"/>
      <c r="J662" s="578"/>
      <c r="K662" s="578"/>
      <c r="L662" s="578"/>
      <c r="M662" s="578"/>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7"/>
      <c r="BN662" s="577"/>
      <c r="BO662" s="577"/>
      <c r="BP662" s="577"/>
      <c r="BQ662" s="577"/>
      <c r="BR662" s="577"/>
      <c r="BS662" s="577"/>
      <c r="BT662" s="577"/>
      <c r="BU662" s="577"/>
      <c r="BV662" s="577"/>
      <c r="BW662" s="577"/>
      <c r="BX662" s="577"/>
      <c r="BY662" s="577"/>
      <c r="BZ662" s="577"/>
      <c r="CA662" s="577"/>
      <c r="CB662" s="577"/>
      <c r="CC662" s="577"/>
      <c r="CD662" s="577"/>
      <c r="CE662" s="577"/>
      <c r="CF662" s="577"/>
      <c r="CG662" s="577"/>
      <c r="CH662" s="577"/>
      <c r="CI662" s="577"/>
      <c r="CJ662" s="577"/>
      <c r="CK662" s="577"/>
      <c r="CL662" s="577"/>
      <c r="CM662" s="577"/>
      <c r="CN662" s="577"/>
      <c r="CO662" s="578"/>
      <c r="CP662" s="578"/>
      <c r="CQ662" s="578"/>
      <c r="CR662" s="578"/>
      <c r="CS662" s="578"/>
      <c r="CT662" s="578"/>
      <c r="CU662" s="578"/>
      <c r="CV662" s="578"/>
      <c r="CW662" s="578"/>
      <c r="CX662" s="578"/>
      <c r="CY662" s="578"/>
      <c r="CZ662" s="578"/>
      <c r="DA662" s="578"/>
      <c r="DB662" s="578"/>
      <c r="DC662" s="578"/>
    </row>
    <row r="663" ht="23.25" customHeight="1">
      <c r="A663" s="447"/>
      <c r="B663" s="577"/>
      <c r="C663" s="578"/>
      <c r="D663" s="555"/>
      <c r="E663" s="555"/>
      <c r="F663" s="578"/>
      <c r="G663" s="578"/>
      <c r="H663" s="578"/>
      <c r="I663" s="578"/>
      <c r="J663" s="578"/>
      <c r="K663" s="578"/>
      <c r="L663" s="578"/>
      <c r="M663" s="578"/>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7"/>
      <c r="BC663" s="577"/>
      <c r="BD663" s="577"/>
      <c r="BE663" s="577"/>
      <c r="BF663" s="577"/>
      <c r="BG663" s="577"/>
      <c r="BH663" s="577"/>
      <c r="BI663" s="577"/>
      <c r="BJ663" s="577"/>
      <c r="BK663" s="577"/>
      <c r="BL663" s="577"/>
      <c r="BM663" s="577"/>
      <c r="BN663" s="577"/>
      <c r="BO663" s="577"/>
      <c r="BP663" s="577"/>
      <c r="BQ663" s="577"/>
      <c r="BR663" s="577"/>
      <c r="BS663" s="577"/>
      <c r="BT663" s="577"/>
      <c r="BU663" s="577"/>
      <c r="BV663" s="577"/>
      <c r="BW663" s="577"/>
      <c r="BX663" s="577"/>
      <c r="BY663" s="577"/>
      <c r="BZ663" s="577"/>
      <c r="CA663" s="577"/>
      <c r="CB663" s="577"/>
      <c r="CC663" s="577"/>
      <c r="CD663" s="577"/>
      <c r="CE663" s="577"/>
      <c r="CF663" s="577"/>
      <c r="CG663" s="577"/>
      <c r="CH663" s="577"/>
      <c r="CI663" s="577"/>
      <c r="CJ663" s="577"/>
      <c r="CK663" s="577"/>
      <c r="CL663" s="577"/>
      <c r="CM663" s="577"/>
      <c r="CN663" s="577"/>
      <c r="CO663" s="578"/>
      <c r="CP663" s="578"/>
      <c r="CQ663" s="578"/>
      <c r="CR663" s="578"/>
      <c r="CS663" s="578"/>
      <c r="CT663" s="578"/>
      <c r="CU663" s="578"/>
      <c r="CV663" s="578"/>
      <c r="CW663" s="578"/>
      <c r="CX663" s="578"/>
      <c r="CY663" s="578"/>
      <c r="CZ663" s="578"/>
      <c r="DA663" s="578"/>
      <c r="DB663" s="578"/>
      <c r="DC663" s="578"/>
    </row>
    <row r="664" ht="23.25" customHeight="1">
      <c r="A664" s="447"/>
      <c r="B664" s="577"/>
      <c r="C664" s="578"/>
      <c r="D664" s="555"/>
      <c r="E664" s="555"/>
      <c r="F664" s="578"/>
      <c r="G664" s="578"/>
      <c r="H664" s="578"/>
      <c r="I664" s="578"/>
      <c r="J664" s="578"/>
      <c r="K664" s="578"/>
      <c r="L664" s="578"/>
      <c r="M664" s="578"/>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7"/>
      <c r="BN664" s="577"/>
      <c r="BO664" s="577"/>
      <c r="BP664" s="577"/>
      <c r="BQ664" s="577"/>
      <c r="BR664" s="577"/>
      <c r="BS664" s="577"/>
      <c r="BT664" s="577"/>
      <c r="BU664" s="577"/>
      <c r="BV664" s="577"/>
      <c r="BW664" s="577"/>
      <c r="BX664" s="577"/>
      <c r="BY664" s="577"/>
      <c r="BZ664" s="577"/>
      <c r="CA664" s="577"/>
      <c r="CB664" s="577"/>
      <c r="CC664" s="577"/>
      <c r="CD664" s="577"/>
      <c r="CE664" s="577"/>
      <c r="CF664" s="577"/>
      <c r="CG664" s="577"/>
      <c r="CH664" s="577"/>
      <c r="CI664" s="577"/>
      <c r="CJ664" s="577"/>
      <c r="CK664" s="577"/>
      <c r="CL664" s="577"/>
      <c r="CM664" s="577"/>
      <c r="CN664" s="577"/>
      <c r="CO664" s="578"/>
      <c r="CP664" s="578"/>
      <c r="CQ664" s="578"/>
      <c r="CR664" s="578"/>
      <c r="CS664" s="578"/>
      <c r="CT664" s="578"/>
      <c r="CU664" s="578"/>
      <c r="CV664" s="578"/>
      <c r="CW664" s="578"/>
      <c r="CX664" s="578"/>
      <c r="CY664" s="578"/>
      <c r="CZ664" s="578"/>
      <c r="DA664" s="578"/>
      <c r="DB664" s="578"/>
      <c r="DC664" s="578"/>
    </row>
    <row r="665" ht="23.25" customHeight="1">
      <c r="A665" s="447"/>
      <c r="B665" s="577"/>
      <c r="C665" s="578"/>
      <c r="D665" s="555"/>
      <c r="E665" s="555"/>
      <c r="F665" s="578"/>
      <c r="G665" s="578"/>
      <c r="H665" s="578"/>
      <c r="I665" s="578"/>
      <c r="J665" s="578"/>
      <c r="K665" s="578"/>
      <c r="L665" s="578"/>
      <c r="M665" s="578"/>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7"/>
      <c r="BN665" s="577"/>
      <c r="BO665" s="577"/>
      <c r="BP665" s="577"/>
      <c r="BQ665" s="577"/>
      <c r="BR665" s="577"/>
      <c r="BS665" s="577"/>
      <c r="BT665" s="577"/>
      <c r="BU665" s="577"/>
      <c r="BV665" s="577"/>
      <c r="BW665" s="577"/>
      <c r="BX665" s="577"/>
      <c r="BY665" s="577"/>
      <c r="BZ665" s="577"/>
      <c r="CA665" s="577"/>
      <c r="CB665" s="577"/>
      <c r="CC665" s="577"/>
      <c r="CD665" s="577"/>
      <c r="CE665" s="577"/>
      <c r="CF665" s="577"/>
      <c r="CG665" s="577"/>
      <c r="CH665" s="577"/>
      <c r="CI665" s="577"/>
      <c r="CJ665" s="577"/>
      <c r="CK665" s="577"/>
      <c r="CL665" s="577"/>
      <c r="CM665" s="577"/>
      <c r="CN665" s="577"/>
      <c r="CO665" s="578"/>
      <c r="CP665" s="578"/>
      <c r="CQ665" s="578"/>
      <c r="CR665" s="578"/>
      <c r="CS665" s="578"/>
      <c r="CT665" s="578"/>
      <c r="CU665" s="578"/>
      <c r="CV665" s="578"/>
      <c r="CW665" s="578"/>
      <c r="CX665" s="578"/>
      <c r="CY665" s="578"/>
      <c r="CZ665" s="578"/>
      <c r="DA665" s="578"/>
      <c r="DB665" s="578"/>
      <c r="DC665" s="578"/>
    </row>
    <row r="666" ht="23.25" customHeight="1">
      <c r="A666" s="447"/>
      <c r="B666" s="577"/>
      <c r="C666" s="578"/>
      <c r="D666" s="555"/>
      <c r="E666" s="555"/>
      <c r="F666" s="578"/>
      <c r="G666" s="578"/>
      <c r="H666" s="578"/>
      <c r="I666" s="578"/>
      <c r="J666" s="578"/>
      <c r="K666" s="578"/>
      <c r="L666" s="578"/>
      <c r="M666" s="578"/>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7"/>
      <c r="BN666" s="577"/>
      <c r="BO666" s="577"/>
      <c r="BP666" s="577"/>
      <c r="BQ666" s="577"/>
      <c r="BR666" s="577"/>
      <c r="BS666" s="577"/>
      <c r="BT666" s="577"/>
      <c r="BU666" s="577"/>
      <c r="BV666" s="577"/>
      <c r="BW666" s="577"/>
      <c r="BX666" s="577"/>
      <c r="BY666" s="577"/>
      <c r="BZ666" s="577"/>
      <c r="CA666" s="577"/>
      <c r="CB666" s="577"/>
      <c r="CC666" s="577"/>
      <c r="CD666" s="577"/>
      <c r="CE666" s="577"/>
      <c r="CF666" s="577"/>
      <c r="CG666" s="577"/>
      <c r="CH666" s="577"/>
      <c r="CI666" s="577"/>
      <c r="CJ666" s="577"/>
      <c r="CK666" s="577"/>
      <c r="CL666" s="577"/>
      <c r="CM666" s="577"/>
      <c r="CN666" s="577"/>
      <c r="CO666" s="578"/>
      <c r="CP666" s="578"/>
      <c r="CQ666" s="578"/>
      <c r="CR666" s="578"/>
      <c r="CS666" s="578"/>
      <c r="CT666" s="578"/>
      <c r="CU666" s="578"/>
      <c r="CV666" s="578"/>
      <c r="CW666" s="578"/>
      <c r="CX666" s="578"/>
      <c r="CY666" s="578"/>
      <c r="CZ666" s="578"/>
      <c r="DA666" s="578"/>
      <c r="DB666" s="578"/>
      <c r="DC666" s="578"/>
    </row>
    <row r="667" ht="23.25" customHeight="1">
      <c r="A667" s="447"/>
      <c r="B667" s="577"/>
      <c r="C667" s="578"/>
      <c r="D667" s="555"/>
      <c r="E667" s="555"/>
      <c r="F667" s="578"/>
      <c r="G667" s="578"/>
      <c r="H667" s="578"/>
      <c r="I667" s="578"/>
      <c r="J667" s="578"/>
      <c r="K667" s="578"/>
      <c r="L667" s="578"/>
      <c r="M667" s="578"/>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7"/>
      <c r="BN667" s="577"/>
      <c r="BO667" s="577"/>
      <c r="BP667" s="577"/>
      <c r="BQ667" s="577"/>
      <c r="BR667" s="577"/>
      <c r="BS667" s="577"/>
      <c r="BT667" s="577"/>
      <c r="BU667" s="577"/>
      <c r="BV667" s="577"/>
      <c r="BW667" s="577"/>
      <c r="BX667" s="577"/>
      <c r="BY667" s="577"/>
      <c r="BZ667" s="577"/>
      <c r="CA667" s="577"/>
      <c r="CB667" s="577"/>
      <c r="CC667" s="577"/>
      <c r="CD667" s="577"/>
      <c r="CE667" s="577"/>
      <c r="CF667" s="577"/>
      <c r="CG667" s="577"/>
      <c r="CH667" s="577"/>
      <c r="CI667" s="577"/>
      <c r="CJ667" s="577"/>
      <c r="CK667" s="577"/>
      <c r="CL667" s="577"/>
      <c r="CM667" s="577"/>
      <c r="CN667" s="577"/>
      <c r="CO667" s="578"/>
      <c r="CP667" s="578"/>
      <c r="CQ667" s="578"/>
      <c r="CR667" s="578"/>
      <c r="CS667" s="578"/>
      <c r="CT667" s="578"/>
      <c r="CU667" s="578"/>
      <c r="CV667" s="578"/>
      <c r="CW667" s="578"/>
      <c r="CX667" s="578"/>
      <c r="CY667" s="578"/>
      <c r="CZ667" s="578"/>
      <c r="DA667" s="578"/>
      <c r="DB667" s="578"/>
      <c r="DC667" s="578"/>
    </row>
    <row r="668" ht="23.25" customHeight="1">
      <c r="A668" s="447"/>
      <c r="B668" s="577"/>
      <c r="C668" s="578"/>
      <c r="D668" s="555"/>
      <c r="E668" s="555"/>
      <c r="F668" s="578"/>
      <c r="G668" s="578"/>
      <c r="H668" s="578"/>
      <c r="I668" s="578"/>
      <c r="J668" s="578"/>
      <c r="K668" s="578"/>
      <c r="L668" s="578"/>
      <c r="M668" s="578"/>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7"/>
      <c r="BN668" s="577"/>
      <c r="BO668" s="577"/>
      <c r="BP668" s="577"/>
      <c r="BQ668" s="577"/>
      <c r="BR668" s="577"/>
      <c r="BS668" s="577"/>
      <c r="BT668" s="577"/>
      <c r="BU668" s="577"/>
      <c r="BV668" s="577"/>
      <c r="BW668" s="577"/>
      <c r="BX668" s="577"/>
      <c r="BY668" s="577"/>
      <c r="BZ668" s="577"/>
      <c r="CA668" s="577"/>
      <c r="CB668" s="577"/>
      <c r="CC668" s="577"/>
      <c r="CD668" s="577"/>
      <c r="CE668" s="577"/>
      <c r="CF668" s="577"/>
      <c r="CG668" s="577"/>
      <c r="CH668" s="577"/>
      <c r="CI668" s="577"/>
      <c r="CJ668" s="577"/>
      <c r="CK668" s="577"/>
      <c r="CL668" s="577"/>
      <c r="CM668" s="577"/>
      <c r="CN668" s="577"/>
      <c r="CO668" s="578"/>
      <c r="CP668" s="578"/>
      <c r="CQ668" s="578"/>
      <c r="CR668" s="578"/>
      <c r="CS668" s="578"/>
      <c r="CT668" s="578"/>
      <c r="CU668" s="578"/>
      <c r="CV668" s="578"/>
      <c r="CW668" s="578"/>
      <c r="CX668" s="578"/>
      <c r="CY668" s="578"/>
      <c r="CZ668" s="578"/>
      <c r="DA668" s="578"/>
      <c r="DB668" s="578"/>
      <c r="DC668" s="578"/>
    </row>
    <row r="669" ht="23.25" customHeight="1">
      <c r="A669" s="447"/>
      <c r="B669" s="577"/>
      <c r="C669" s="578"/>
      <c r="D669" s="555"/>
      <c r="E669" s="555"/>
      <c r="F669" s="578"/>
      <c r="G669" s="578"/>
      <c r="H669" s="578"/>
      <c r="I669" s="578"/>
      <c r="J669" s="578"/>
      <c r="K669" s="578"/>
      <c r="L669" s="578"/>
      <c r="M669" s="578"/>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7"/>
      <c r="BN669" s="577"/>
      <c r="BO669" s="577"/>
      <c r="BP669" s="577"/>
      <c r="BQ669" s="577"/>
      <c r="BR669" s="577"/>
      <c r="BS669" s="577"/>
      <c r="BT669" s="577"/>
      <c r="BU669" s="577"/>
      <c r="BV669" s="577"/>
      <c r="BW669" s="577"/>
      <c r="BX669" s="577"/>
      <c r="BY669" s="577"/>
      <c r="BZ669" s="577"/>
      <c r="CA669" s="577"/>
      <c r="CB669" s="577"/>
      <c r="CC669" s="577"/>
      <c r="CD669" s="577"/>
      <c r="CE669" s="577"/>
      <c r="CF669" s="577"/>
      <c r="CG669" s="577"/>
      <c r="CH669" s="577"/>
      <c r="CI669" s="577"/>
      <c r="CJ669" s="577"/>
      <c r="CK669" s="577"/>
      <c r="CL669" s="577"/>
      <c r="CM669" s="577"/>
      <c r="CN669" s="577"/>
      <c r="CO669" s="578"/>
      <c r="CP669" s="578"/>
      <c r="CQ669" s="578"/>
      <c r="CR669" s="578"/>
      <c r="CS669" s="578"/>
      <c r="CT669" s="578"/>
      <c r="CU669" s="578"/>
      <c r="CV669" s="578"/>
      <c r="CW669" s="578"/>
      <c r="CX669" s="578"/>
      <c r="CY669" s="578"/>
      <c r="CZ669" s="578"/>
      <c r="DA669" s="578"/>
      <c r="DB669" s="578"/>
      <c r="DC669" s="578"/>
    </row>
    <row r="670" ht="23.25" customHeight="1">
      <c r="A670" s="447"/>
      <c r="B670" s="577"/>
      <c r="C670" s="578"/>
      <c r="D670" s="555"/>
      <c r="E670" s="555"/>
      <c r="F670" s="578"/>
      <c r="G670" s="578"/>
      <c r="H670" s="578"/>
      <c r="I670" s="578"/>
      <c r="J670" s="578"/>
      <c r="K670" s="578"/>
      <c r="L670" s="578"/>
      <c r="M670" s="578"/>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7"/>
      <c r="BN670" s="577"/>
      <c r="BO670" s="577"/>
      <c r="BP670" s="577"/>
      <c r="BQ670" s="577"/>
      <c r="BR670" s="577"/>
      <c r="BS670" s="577"/>
      <c r="BT670" s="577"/>
      <c r="BU670" s="577"/>
      <c r="BV670" s="577"/>
      <c r="BW670" s="577"/>
      <c r="BX670" s="577"/>
      <c r="BY670" s="577"/>
      <c r="BZ670" s="577"/>
      <c r="CA670" s="577"/>
      <c r="CB670" s="577"/>
      <c r="CC670" s="577"/>
      <c r="CD670" s="577"/>
      <c r="CE670" s="577"/>
      <c r="CF670" s="577"/>
      <c r="CG670" s="577"/>
      <c r="CH670" s="577"/>
      <c r="CI670" s="577"/>
      <c r="CJ670" s="577"/>
      <c r="CK670" s="577"/>
      <c r="CL670" s="577"/>
      <c r="CM670" s="577"/>
      <c r="CN670" s="577"/>
      <c r="CO670" s="578"/>
      <c r="CP670" s="578"/>
      <c r="CQ670" s="578"/>
      <c r="CR670" s="578"/>
      <c r="CS670" s="578"/>
      <c r="CT670" s="578"/>
      <c r="CU670" s="578"/>
      <c r="CV670" s="578"/>
      <c r="CW670" s="578"/>
      <c r="CX670" s="578"/>
      <c r="CY670" s="578"/>
      <c r="CZ670" s="578"/>
      <c r="DA670" s="578"/>
      <c r="DB670" s="578"/>
      <c r="DC670" s="578"/>
    </row>
    <row r="671" ht="23.25" customHeight="1">
      <c r="A671" s="447"/>
      <c r="B671" s="577"/>
      <c r="C671" s="578"/>
      <c r="D671" s="555"/>
      <c r="E671" s="555"/>
      <c r="F671" s="578"/>
      <c r="G671" s="578"/>
      <c r="H671" s="578"/>
      <c r="I671" s="578"/>
      <c r="J671" s="578"/>
      <c r="K671" s="578"/>
      <c r="L671" s="578"/>
      <c r="M671" s="578"/>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7"/>
      <c r="BN671" s="577"/>
      <c r="BO671" s="577"/>
      <c r="BP671" s="577"/>
      <c r="BQ671" s="577"/>
      <c r="BR671" s="577"/>
      <c r="BS671" s="577"/>
      <c r="BT671" s="577"/>
      <c r="BU671" s="577"/>
      <c r="BV671" s="577"/>
      <c r="BW671" s="577"/>
      <c r="BX671" s="577"/>
      <c r="BY671" s="577"/>
      <c r="BZ671" s="577"/>
      <c r="CA671" s="577"/>
      <c r="CB671" s="577"/>
      <c r="CC671" s="577"/>
      <c r="CD671" s="577"/>
      <c r="CE671" s="577"/>
      <c r="CF671" s="577"/>
      <c r="CG671" s="577"/>
      <c r="CH671" s="577"/>
      <c r="CI671" s="577"/>
      <c r="CJ671" s="577"/>
      <c r="CK671" s="577"/>
      <c r="CL671" s="577"/>
      <c r="CM671" s="577"/>
      <c r="CN671" s="577"/>
      <c r="CO671" s="578"/>
      <c r="CP671" s="578"/>
      <c r="CQ671" s="578"/>
      <c r="CR671" s="578"/>
      <c r="CS671" s="578"/>
      <c r="CT671" s="578"/>
      <c r="CU671" s="578"/>
      <c r="CV671" s="578"/>
      <c r="CW671" s="578"/>
      <c r="CX671" s="578"/>
      <c r="CY671" s="578"/>
      <c r="CZ671" s="578"/>
      <c r="DA671" s="578"/>
      <c r="DB671" s="578"/>
      <c r="DC671" s="578"/>
    </row>
    <row r="672" ht="23.25" customHeight="1">
      <c r="A672" s="447"/>
      <c r="B672" s="577"/>
      <c r="C672" s="578"/>
      <c r="D672" s="555"/>
      <c r="E672" s="555"/>
      <c r="F672" s="578"/>
      <c r="G672" s="578"/>
      <c r="H672" s="578"/>
      <c r="I672" s="578"/>
      <c r="J672" s="578"/>
      <c r="K672" s="578"/>
      <c r="L672" s="578"/>
      <c r="M672" s="578"/>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7"/>
      <c r="BN672" s="577"/>
      <c r="BO672" s="577"/>
      <c r="BP672" s="577"/>
      <c r="BQ672" s="577"/>
      <c r="BR672" s="577"/>
      <c r="BS672" s="577"/>
      <c r="BT672" s="577"/>
      <c r="BU672" s="577"/>
      <c r="BV672" s="577"/>
      <c r="BW672" s="577"/>
      <c r="BX672" s="577"/>
      <c r="BY672" s="577"/>
      <c r="BZ672" s="577"/>
      <c r="CA672" s="577"/>
      <c r="CB672" s="577"/>
      <c r="CC672" s="577"/>
      <c r="CD672" s="577"/>
      <c r="CE672" s="577"/>
      <c r="CF672" s="577"/>
      <c r="CG672" s="577"/>
      <c r="CH672" s="577"/>
      <c r="CI672" s="577"/>
      <c r="CJ672" s="577"/>
      <c r="CK672" s="577"/>
      <c r="CL672" s="577"/>
      <c r="CM672" s="577"/>
      <c r="CN672" s="577"/>
      <c r="CO672" s="578"/>
      <c r="CP672" s="578"/>
      <c r="CQ672" s="578"/>
      <c r="CR672" s="578"/>
      <c r="CS672" s="578"/>
      <c r="CT672" s="578"/>
      <c r="CU672" s="578"/>
      <c r="CV672" s="578"/>
      <c r="CW672" s="578"/>
      <c r="CX672" s="578"/>
      <c r="CY672" s="578"/>
      <c r="CZ672" s="578"/>
      <c r="DA672" s="578"/>
      <c r="DB672" s="578"/>
      <c r="DC672" s="578"/>
    </row>
    <row r="673" ht="23.25" customHeight="1">
      <c r="A673" s="447"/>
      <c r="B673" s="577"/>
      <c r="C673" s="578"/>
      <c r="D673" s="555"/>
      <c r="E673" s="555"/>
      <c r="F673" s="578"/>
      <c r="G673" s="578"/>
      <c r="H673" s="578"/>
      <c r="I673" s="578"/>
      <c r="J673" s="578"/>
      <c r="K673" s="578"/>
      <c r="L673" s="578"/>
      <c r="M673" s="578"/>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7"/>
      <c r="BN673" s="577"/>
      <c r="BO673" s="577"/>
      <c r="BP673" s="577"/>
      <c r="BQ673" s="577"/>
      <c r="BR673" s="577"/>
      <c r="BS673" s="577"/>
      <c r="BT673" s="577"/>
      <c r="BU673" s="577"/>
      <c r="BV673" s="577"/>
      <c r="BW673" s="577"/>
      <c r="BX673" s="577"/>
      <c r="BY673" s="577"/>
      <c r="BZ673" s="577"/>
      <c r="CA673" s="577"/>
      <c r="CB673" s="577"/>
      <c r="CC673" s="577"/>
      <c r="CD673" s="577"/>
      <c r="CE673" s="577"/>
      <c r="CF673" s="577"/>
      <c r="CG673" s="577"/>
      <c r="CH673" s="577"/>
      <c r="CI673" s="577"/>
      <c r="CJ673" s="577"/>
      <c r="CK673" s="577"/>
      <c r="CL673" s="577"/>
      <c r="CM673" s="577"/>
      <c r="CN673" s="577"/>
      <c r="CO673" s="578"/>
      <c r="CP673" s="578"/>
      <c r="CQ673" s="578"/>
      <c r="CR673" s="578"/>
      <c r="CS673" s="578"/>
      <c r="CT673" s="578"/>
      <c r="CU673" s="578"/>
      <c r="CV673" s="578"/>
      <c r="CW673" s="578"/>
      <c r="CX673" s="578"/>
      <c r="CY673" s="578"/>
      <c r="CZ673" s="578"/>
      <c r="DA673" s="578"/>
      <c r="DB673" s="578"/>
      <c r="DC673" s="578"/>
    </row>
    <row r="674" ht="23.25" customHeight="1">
      <c r="A674" s="447"/>
      <c r="B674" s="577"/>
      <c r="C674" s="578"/>
      <c r="D674" s="555"/>
      <c r="E674" s="555"/>
      <c r="F674" s="578"/>
      <c r="G674" s="578"/>
      <c r="H674" s="578"/>
      <c r="I674" s="578"/>
      <c r="J674" s="578"/>
      <c r="K674" s="578"/>
      <c r="L674" s="578"/>
      <c r="M674" s="578"/>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7"/>
      <c r="BN674" s="577"/>
      <c r="BO674" s="577"/>
      <c r="BP674" s="577"/>
      <c r="BQ674" s="577"/>
      <c r="BR674" s="577"/>
      <c r="BS674" s="577"/>
      <c r="BT674" s="577"/>
      <c r="BU674" s="577"/>
      <c r="BV674" s="577"/>
      <c r="BW674" s="577"/>
      <c r="BX674" s="577"/>
      <c r="BY674" s="577"/>
      <c r="BZ674" s="577"/>
      <c r="CA674" s="577"/>
      <c r="CB674" s="577"/>
      <c r="CC674" s="577"/>
      <c r="CD674" s="577"/>
      <c r="CE674" s="577"/>
      <c r="CF674" s="577"/>
      <c r="CG674" s="577"/>
      <c r="CH674" s="577"/>
      <c r="CI674" s="577"/>
      <c r="CJ674" s="577"/>
      <c r="CK674" s="577"/>
      <c r="CL674" s="577"/>
      <c r="CM674" s="577"/>
      <c r="CN674" s="577"/>
      <c r="CO674" s="578"/>
      <c r="CP674" s="578"/>
      <c r="CQ674" s="578"/>
      <c r="CR674" s="578"/>
      <c r="CS674" s="578"/>
      <c r="CT674" s="578"/>
      <c r="CU674" s="578"/>
      <c r="CV674" s="578"/>
      <c r="CW674" s="578"/>
      <c r="CX674" s="578"/>
      <c r="CY674" s="578"/>
      <c r="CZ674" s="578"/>
      <c r="DA674" s="578"/>
      <c r="DB674" s="578"/>
      <c r="DC674" s="578"/>
    </row>
    <row r="675" ht="23.25" customHeight="1">
      <c r="A675" s="447"/>
      <c r="B675" s="577"/>
      <c r="C675" s="578"/>
      <c r="D675" s="555"/>
      <c r="E675" s="555"/>
      <c r="F675" s="578"/>
      <c r="G675" s="578"/>
      <c r="H675" s="578"/>
      <c r="I675" s="578"/>
      <c r="J675" s="578"/>
      <c r="K675" s="578"/>
      <c r="L675" s="578"/>
      <c r="M675" s="578"/>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7"/>
      <c r="BN675" s="577"/>
      <c r="BO675" s="577"/>
      <c r="BP675" s="577"/>
      <c r="BQ675" s="577"/>
      <c r="BR675" s="577"/>
      <c r="BS675" s="577"/>
      <c r="BT675" s="577"/>
      <c r="BU675" s="577"/>
      <c r="BV675" s="577"/>
      <c r="BW675" s="577"/>
      <c r="BX675" s="577"/>
      <c r="BY675" s="577"/>
      <c r="BZ675" s="577"/>
      <c r="CA675" s="577"/>
      <c r="CB675" s="577"/>
      <c r="CC675" s="577"/>
      <c r="CD675" s="577"/>
      <c r="CE675" s="577"/>
      <c r="CF675" s="577"/>
      <c r="CG675" s="577"/>
      <c r="CH675" s="577"/>
      <c r="CI675" s="577"/>
      <c r="CJ675" s="577"/>
      <c r="CK675" s="577"/>
      <c r="CL675" s="577"/>
      <c r="CM675" s="577"/>
      <c r="CN675" s="577"/>
      <c r="CO675" s="578"/>
      <c r="CP675" s="578"/>
      <c r="CQ675" s="578"/>
      <c r="CR675" s="578"/>
      <c r="CS675" s="578"/>
      <c r="CT675" s="578"/>
      <c r="CU675" s="578"/>
      <c r="CV675" s="578"/>
      <c r="CW675" s="578"/>
      <c r="CX675" s="578"/>
      <c r="CY675" s="578"/>
      <c r="CZ675" s="578"/>
      <c r="DA675" s="578"/>
      <c r="DB675" s="578"/>
      <c r="DC675" s="578"/>
    </row>
    <row r="676" ht="23.25" customHeight="1">
      <c r="A676" s="447"/>
      <c r="B676" s="577"/>
      <c r="C676" s="578"/>
      <c r="D676" s="555"/>
      <c r="E676" s="555"/>
      <c r="F676" s="578"/>
      <c r="G676" s="578"/>
      <c r="H676" s="578"/>
      <c r="I676" s="578"/>
      <c r="J676" s="578"/>
      <c r="K676" s="578"/>
      <c r="L676" s="578"/>
      <c r="M676" s="578"/>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577"/>
      <c r="BV676" s="577"/>
      <c r="BW676" s="577"/>
      <c r="BX676" s="577"/>
      <c r="BY676" s="577"/>
      <c r="BZ676" s="577"/>
      <c r="CA676" s="577"/>
      <c r="CB676" s="577"/>
      <c r="CC676" s="577"/>
      <c r="CD676" s="577"/>
      <c r="CE676" s="577"/>
      <c r="CF676" s="577"/>
      <c r="CG676" s="577"/>
      <c r="CH676" s="577"/>
      <c r="CI676" s="577"/>
      <c r="CJ676" s="577"/>
      <c r="CK676" s="577"/>
      <c r="CL676" s="577"/>
      <c r="CM676" s="577"/>
      <c r="CN676" s="577"/>
      <c r="CO676" s="578"/>
      <c r="CP676" s="578"/>
      <c r="CQ676" s="578"/>
      <c r="CR676" s="578"/>
      <c r="CS676" s="578"/>
      <c r="CT676" s="578"/>
      <c r="CU676" s="578"/>
      <c r="CV676" s="578"/>
      <c r="CW676" s="578"/>
      <c r="CX676" s="578"/>
      <c r="CY676" s="578"/>
      <c r="CZ676" s="578"/>
      <c r="DA676" s="578"/>
      <c r="DB676" s="578"/>
      <c r="DC676" s="578"/>
    </row>
    <row r="677" ht="23.25" customHeight="1">
      <c r="A677" s="447"/>
      <c r="B677" s="577"/>
      <c r="C677" s="578"/>
      <c r="D677" s="555"/>
      <c r="E677" s="555"/>
      <c r="F677" s="578"/>
      <c r="G677" s="578"/>
      <c r="H677" s="578"/>
      <c r="I677" s="578"/>
      <c r="J677" s="578"/>
      <c r="K677" s="578"/>
      <c r="L677" s="578"/>
      <c r="M677" s="578"/>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7"/>
      <c r="BN677" s="577"/>
      <c r="BO677" s="577"/>
      <c r="BP677" s="577"/>
      <c r="BQ677" s="577"/>
      <c r="BR677" s="577"/>
      <c r="BS677" s="577"/>
      <c r="BT677" s="577"/>
      <c r="BU677" s="577"/>
      <c r="BV677" s="577"/>
      <c r="BW677" s="577"/>
      <c r="BX677" s="577"/>
      <c r="BY677" s="577"/>
      <c r="BZ677" s="577"/>
      <c r="CA677" s="577"/>
      <c r="CB677" s="577"/>
      <c r="CC677" s="577"/>
      <c r="CD677" s="577"/>
      <c r="CE677" s="577"/>
      <c r="CF677" s="577"/>
      <c r="CG677" s="577"/>
      <c r="CH677" s="577"/>
      <c r="CI677" s="577"/>
      <c r="CJ677" s="577"/>
      <c r="CK677" s="577"/>
      <c r="CL677" s="577"/>
      <c r="CM677" s="577"/>
      <c r="CN677" s="577"/>
      <c r="CO677" s="578"/>
      <c r="CP677" s="578"/>
      <c r="CQ677" s="578"/>
      <c r="CR677" s="578"/>
      <c r="CS677" s="578"/>
      <c r="CT677" s="578"/>
      <c r="CU677" s="578"/>
      <c r="CV677" s="578"/>
      <c r="CW677" s="578"/>
      <c r="CX677" s="578"/>
      <c r="CY677" s="578"/>
      <c r="CZ677" s="578"/>
      <c r="DA677" s="578"/>
      <c r="DB677" s="578"/>
      <c r="DC677" s="578"/>
    </row>
    <row r="678" ht="23.25" customHeight="1">
      <c r="A678" s="447"/>
      <c r="B678" s="577"/>
      <c r="C678" s="578"/>
      <c r="D678" s="555"/>
      <c r="E678" s="555"/>
      <c r="F678" s="578"/>
      <c r="G678" s="578"/>
      <c r="H678" s="578"/>
      <c r="I678" s="578"/>
      <c r="J678" s="578"/>
      <c r="K678" s="578"/>
      <c r="L678" s="578"/>
      <c r="M678" s="578"/>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577"/>
      <c r="BV678" s="577"/>
      <c r="BW678" s="577"/>
      <c r="BX678" s="577"/>
      <c r="BY678" s="577"/>
      <c r="BZ678" s="577"/>
      <c r="CA678" s="577"/>
      <c r="CB678" s="577"/>
      <c r="CC678" s="577"/>
      <c r="CD678" s="577"/>
      <c r="CE678" s="577"/>
      <c r="CF678" s="577"/>
      <c r="CG678" s="577"/>
      <c r="CH678" s="577"/>
      <c r="CI678" s="577"/>
      <c r="CJ678" s="577"/>
      <c r="CK678" s="577"/>
      <c r="CL678" s="577"/>
      <c r="CM678" s="577"/>
      <c r="CN678" s="577"/>
      <c r="CO678" s="578"/>
      <c r="CP678" s="578"/>
      <c r="CQ678" s="578"/>
      <c r="CR678" s="578"/>
      <c r="CS678" s="578"/>
      <c r="CT678" s="578"/>
      <c r="CU678" s="578"/>
      <c r="CV678" s="578"/>
      <c r="CW678" s="578"/>
      <c r="CX678" s="578"/>
      <c r="CY678" s="578"/>
      <c r="CZ678" s="578"/>
      <c r="DA678" s="578"/>
      <c r="DB678" s="578"/>
      <c r="DC678" s="578"/>
    </row>
    <row r="679" ht="23.25" customHeight="1">
      <c r="A679" s="447"/>
      <c r="B679" s="577"/>
      <c r="C679" s="578"/>
      <c r="D679" s="555"/>
      <c r="E679" s="555"/>
      <c r="F679" s="578"/>
      <c r="G679" s="578"/>
      <c r="H679" s="578"/>
      <c r="I679" s="578"/>
      <c r="J679" s="578"/>
      <c r="K679" s="578"/>
      <c r="L679" s="578"/>
      <c r="M679" s="578"/>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7"/>
      <c r="BN679" s="577"/>
      <c r="BO679" s="577"/>
      <c r="BP679" s="577"/>
      <c r="BQ679" s="577"/>
      <c r="BR679" s="577"/>
      <c r="BS679" s="577"/>
      <c r="BT679" s="577"/>
      <c r="BU679" s="577"/>
      <c r="BV679" s="577"/>
      <c r="BW679" s="577"/>
      <c r="BX679" s="577"/>
      <c r="BY679" s="577"/>
      <c r="BZ679" s="577"/>
      <c r="CA679" s="577"/>
      <c r="CB679" s="577"/>
      <c r="CC679" s="577"/>
      <c r="CD679" s="577"/>
      <c r="CE679" s="577"/>
      <c r="CF679" s="577"/>
      <c r="CG679" s="577"/>
      <c r="CH679" s="577"/>
      <c r="CI679" s="577"/>
      <c r="CJ679" s="577"/>
      <c r="CK679" s="577"/>
      <c r="CL679" s="577"/>
      <c r="CM679" s="577"/>
      <c r="CN679" s="577"/>
      <c r="CO679" s="578"/>
      <c r="CP679" s="578"/>
      <c r="CQ679" s="578"/>
      <c r="CR679" s="578"/>
      <c r="CS679" s="578"/>
      <c r="CT679" s="578"/>
      <c r="CU679" s="578"/>
      <c r="CV679" s="578"/>
      <c r="CW679" s="578"/>
      <c r="CX679" s="578"/>
      <c r="CY679" s="578"/>
      <c r="CZ679" s="578"/>
      <c r="DA679" s="578"/>
      <c r="DB679" s="578"/>
      <c r="DC679" s="578"/>
    </row>
    <row r="680" ht="23.25" customHeight="1">
      <c r="A680" s="447"/>
      <c r="B680" s="577"/>
      <c r="C680" s="578"/>
      <c r="D680" s="555"/>
      <c r="E680" s="555"/>
      <c r="F680" s="578"/>
      <c r="G680" s="578"/>
      <c r="H680" s="578"/>
      <c r="I680" s="578"/>
      <c r="J680" s="578"/>
      <c r="K680" s="578"/>
      <c r="L680" s="578"/>
      <c r="M680" s="578"/>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577"/>
      <c r="BV680" s="577"/>
      <c r="BW680" s="577"/>
      <c r="BX680" s="577"/>
      <c r="BY680" s="577"/>
      <c r="BZ680" s="577"/>
      <c r="CA680" s="577"/>
      <c r="CB680" s="577"/>
      <c r="CC680" s="577"/>
      <c r="CD680" s="577"/>
      <c r="CE680" s="577"/>
      <c r="CF680" s="577"/>
      <c r="CG680" s="577"/>
      <c r="CH680" s="577"/>
      <c r="CI680" s="577"/>
      <c r="CJ680" s="577"/>
      <c r="CK680" s="577"/>
      <c r="CL680" s="577"/>
      <c r="CM680" s="577"/>
      <c r="CN680" s="577"/>
      <c r="CO680" s="578"/>
      <c r="CP680" s="578"/>
      <c r="CQ680" s="578"/>
      <c r="CR680" s="578"/>
      <c r="CS680" s="578"/>
      <c r="CT680" s="578"/>
      <c r="CU680" s="578"/>
      <c r="CV680" s="578"/>
      <c r="CW680" s="578"/>
      <c r="CX680" s="578"/>
      <c r="CY680" s="578"/>
      <c r="CZ680" s="578"/>
      <c r="DA680" s="578"/>
      <c r="DB680" s="578"/>
      <c r="DC680" s="578"/>
    </row>
    <row r="681" ht="23.25" customHeight="1">
      <c r="A681" s="447"/>
      <c r="B681" s="577"/>
      <c r="C681" s="578"/>
      <c r="D681" s="555"/>
      <c r="E681" s="555"/>
      <c r="F681" s="578"/>
      <c r="G681" s="578"/>
      <c r="H681" s="578"/>
      <c r="I681" s="578"/>
      <c r="J681" s="578"/>
      <c r="K681" s="578"/>
      <c r="L681" s="578"/>
      <c r="M681" s="578"/>
      <c r="N681" s="577"/>
      <c r="O681" s="577"/>
      <c r="P681" s="577"/>
      <c r="Q681" s="577"/>
      <c r="R681" s="577"/>
      <c r="S681" s="577"/>
      <c r="T681" s="577"/>
      <c r="U681" s="577"/>
      <c r="V681" s="577"/>
      <c r="W681" s="577"/>
      <c r="X681" s="577"/>
      <c r="Y681" s="577"/>
      <c r="Z681" s="577"/>
      <c r="AA681" s="577"/>
      <c r="AB681" s="577"/>
      <c r="AC681" s="577"/>
      <c r="AD681" s="577"/>
      <c r="AE681" s="577"/>
      <c r="AF681" s="577"/>
      <c r="AG681" s="577"/>
      <c r="AH681" s="577"/>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7"/>
      <c r="BN681" s="577"/>
      <c r="BO681" s="577"/>
      <c r="BP681" s="577"/>
      <c r="BQ681" s="577"/>
      <c r="BR681" s="577"/>
      <c r="BS681" s="577"/>
      <c r="BT681" s="577"/>
      <c r="BU681" s="577"/>
      <c r="BV681" s="577"/>
      <c r="BW681" s="577"/>
      <c r="BX681" s="577"/>
      <c r="BY681" s="577"/>
      <c r="BZ681" s="577"/>
      <c r="CA681" s="577"/>
      <c r="CB681" s="577"/>
      <c r="CC681" s="577"/>
      <c r="CD681" s="577"/>
      <c r="CE681" s="577"/>
      <c r="CF681" s="577"/>
      <c r="CG681" s="577"/>
      <c r="CH681" s="577"/>
      <c r="CI681" s="577"/>
      <c r="CJ681" s="577"/>
      <c r="CK681" s="577"/>
      <c r="CL681" s="577"/>
      <c r="CM681" s="577"/>
      <c r="CN681" s="577"/>
      <c r="CO681" s="578"/>
      <c r="CP681" s="578"/>
      <c r="CQ681" s="578"/>
      <c r="CR681" s="578"/>
      <c r="CS681" s="578"/>
      <c r="CT681" s="578"/>
      <c r="CU681" s="578"/>
      <c r="CV681" s="578"/>
      <c r="CW681" s="578"/>
      <c r="CX681" s="578"/>
      <c r="CY681" s="578"/>
      <c r="CZ681" s="578"/>
      <c r="DA681" s="578"/>
      <c r="DB681" s="578"/>
      <c r="DC681" s="578"/>
    </row>
    <row r="682" ht="23.25" customHeight="1">
      <c r="A682" s="447"/>
      <c r="B682" s="577"/>
      <c r="C682" s="578"/>
      <c r="D682" s="555"/>
      <c r="E682" s="555"/>
      <c r="F682" s="578"/>
      <c r="G682" s="578"/>
      <c r="H682" s="578"/>
      <c r="I682" s="578"/>
      <c r="J682" s="578"/>
      <c r="K682" s="578"/>
      <c r="L682" s="578"/>
      <c r="M682" s="578"/>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577"/>
      <c r="BV682" s="577"/>
      <c r="BW682" s="577"/>
      <c r="BX682" s="577"/>
      <c r="BY682" s="577"/>
      <c r="BZ682" s="577"/>
      <c r="CA682" s="577"/>
      <c r="CB682" s="577"/>
      <c r="CC682" s="577"/>
      <c r="CD682" s="577"/>
      <c r="CE682" s="577"/>
      <c r="CF682" s="577"/>
      <c r="CG682" s="577"/>
      <c r="CH682" s="577"/>
      <c r="CI682" s="577"/>
      <c r="CJ682" s="577"/>
      <c r="CK682" s="577"/>
      <c r="CL682" s="577"/>
      <c r="CM682" s="577"/>
      <c r="CN682" s="577"/>
      <c r="CO682" s="578"/>
      <c r="CP682" s="578"/>
      <c r="CQ682" s="578"/>
      <c r="CR682" s="578"/>
      <c r="CS682" s="578"/>
      <c r="CT682" s="578"/>
      <c r="CU682" s="578"/>
      <c r="CV682" s="578"/>
      <c r="CW682" s="578"/>
      <c r="CX682" s="578"/>
      <c r="CY682" s="578"/>
      <c r="CZ682" s="578"/>
      <c r="DA682" s="578"/>
      <c r="DB682" s="578"/>
      <c r="DC682" s="578"/>
    </row>
    <row r="683" ht="23.25" customHeight="1">
      <c r="A683" s="447"/>
      <c r="B683" s="577"/>
      <c r="C683" s="578"/>
      <c r="D683" s="555"/>
      <c r="E683" s="555"/>
      <c r="F683" s="578"/>
      <c r="G683" s="578"/>
      <c r="H683" s="578"/>
      <c r="I683" s="578"/>
      <c r="J683" s="578"/>
      <c r="K683" s="578"/>
      <c r="L683" s="578"/>
      <c r="M683" s="578"/>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7"/>
      <c r="BN683" s="577"/>
      <c r="BO683" s="577"/>
      <c r="BP683" s="577"/>
      <c r="BQ683" s="577"/>
      <c r="BR683" s="577"/>
      <c r="BS683" s="577"/>
      <c r="BT683" s="577"/>
      <c r="BU683" s="577"/>
      <c r="BV683" s="577"/>
      <c r="BW683" s="577"/>
      <c r="BX683" s="577"/>
      <c r="BY683" s="577"/>
      <c r="BZ683" s="577"/>
      <c r="CA683" s="577"/>
      <c r="CB683" s="577"/>
      <c r="CC683" s="577"/>
      <c r="CD683" s="577"/>
      <c r="CE683" s="577"/>
      <c r="CF683" s="577"/>
      <c r="CG683" s="577"/>
      <c r="CH683" s="577"/>
      <c r="CI683" s="577"/>
      <c r="CJ683" s="577"/>
      <c r="CK683" s="577"/>
      <c r="CL683" s="577"/>
      <c r="CM683" s="577"/>
      <c r="CN683" s="577"/>
      <c r="CO683" s="578"/>
      <c r="CP683" s="578"/>
      <c r="CQ683" s="578"/>
      <c r="CR683" s="578"/>
      <c r="CS683" s="578"/>
      <c r="CT683" s="578"/>
      <c r="CU683" s="578"/>
      <c r="CV683" s="578"/>
      <c r="CW683" s="578"/>
      <c r="CX683" s="578"/>
      <c r="CY683" s="578"/>
      <c r="CZ683" s="578"/>
      <c r="DA683" s="578"/>
      <c r="DB683" s="578"/>
      <c r="DC683" s="578"/>
    </row>
    <row r="684" ht="23.25" customHeight="1">
      <c r="A684" s="447"/>
      <c r="B684" s="577"/>
      <c r="C684" s="578"/>
      <c r="D684" s="555"/>
      <c r="E684" s="555"/>
      <c r="F684" s="578"/>
      <c r="G684" s="578"/>
      <c r="H684" s="578"/>
      <c r="I684" s="578"/>
      <c r="J684" s="578"/>
      <c r="K684" s="578"/>
      <c r="L684" s="578"/>
      <c r="M684" s="578"/>
      <c r="N684" s="577"/>
      <c r="O684" s="577"/>
      <c r="P684" s="577"/>
      <c r="Q684" s="577"/>
      <c r="R684" s="577"/>
      <c r="S684" s="577"/>
      <c r="T684" s="577"/>
      <c r="U684" s="577"/>
      <c r="V684" s="577"/>
      <c r="W684" s="577"/>
      <c r="X684" s="577"/>
      <c r="Y684" s="577"/>
      <c r="Z684" s="577"/>
      <c r="AA684" s="577"/>
      <c r="AB684" s="577"/>
      <c r="AC684" s="577"/>
      <c r="AD684" s="577"/>
      <c r="AE684" s="577"/>
      <c r="AF684" s="577"/>
      <c r="AG684" s="577"/>
      <c r="AH684" s="577"/>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577"/>
      <c r="BV684" s="577"/>
      <c r="BW684" s="577"/>
      <c r="BX684" s="577"/>
      <c r="BY684" s="577"/>
      <c r="BZ684" s="577"/>
      <c r="CA684" s="577"/>
      <c r="CB684" s="577"/>
      <c r="CC684" s="577"/>
      <c r="CD684" s="577"/>
      <c r="CE684" s="577"/>
      <c r="CF684" s="577"/>
      <c r="CG684" s="577"/>
      <c r="CH684" s="577"/>
      <c r="CI684" s="577"/>
      <c r="CJ684" s="577"/>
      <c r="CK684" s="577"/>
      <c r="CL684" s="577"/>
      <c r="CM684" s="577"/>
      <c r="CN684" s="577"/>
      <c r="CO684" s="578"/>
      <c r="CP684" s="578"/>
      <c r="CQ684" s="578"/>
      <c r="CR684" s="578"/>
      <c r="CS684" s="578"/>
      <c r="CT684" s="578"/>
      <c r="CU684" s="578"/>
      <c r="CV684" s="578"/>
      <c r="CW684" s="578"/>
      <c r="CX684" s="578"/>
      <c r="CY684" s="578"/>
      <c r="CZ684" s="578"/>
      <c r="DA684" s="578"/>
      <c r="DB684" s="578"/>
      <c r="DC684" s="578"/>
    </row>
    <row r="685" ht="23.25" customHeight="1">
      <c r="A685" s="447"/>
      <c r="B685" s="577"/>
      <c r="C685" s="578"/>
      <c r="D685" s="555"/>
      <c r="E685" s="555"/>
      <c r="F685" s="578"/>
      <c r="G685" s="578"/>
      <c r="H685" s="578"/>
      <c r="I685" s="578"/>
      <c r="J685" s="578"/>
      <c r="K685" s="578"/>
      <c r="L685" s="578"/>
      <c r="M685" s="578"/>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7"/>
      <c r="BN685" s="577"/>
      <c r="BO685" s="577"/>
      <c r="BP685" s="577"/>
      <c r="BQ685" s="577"/>
      <c r="BR685" s="577"/>
      <c r="BS685" s="577"/>
      <c r="BT685" s="577"/>
      <c r="BU685" s="577"/>
      <c r="BV685" s="577"/>
      <c r="BW685" s="577"/>
      <c r="BX685" s="577"/>
      <c r="BY685" s="577"/>
      <c r="BZ685" s="577"/>
      <c r="CA685" s="577"/>
      <c r="CB685" s="577"/>
      <c r="CC685" s="577"/>
      <c r="CD685" s="577"/>
      <c r="CE685" s="577"/>
      <c r="CF685" s="577"/>
      <c r="CG685" s="577"/>
      <c r="CH685" s="577"/>
      <c r="CI685" s="577"/>
      <c r="CJ685" s="577"/>
      <c r="CK685" s="577"/>
      <c r="CL685" s="577"/>
      <c r="CM685" s="577"/>
      <c r="CN685" s="577"/>
      <c r="CO685" s="578"/>
      <c r="CP685" s="578"/>
      <c r="CQ685" s="578"/>
      <c r="CR685" s="578"/>
      <c r="CS685" s="578"/>
      <c r="CT685" s="578"/>
      <c r="CU685" s="578"/>
      <c r="CV685" s="578"/>
      <c r="CW685" s="578"/>
      <c r="CX685" s="578"/>
      <c r="CY685" s="578"/>
      <c r="CZ685" s="578"/>
      <c r="DA685" s="578"/>
      <c r="DB685" s="578"/>
      <c r="DC685" s="578"/>
    </row>
    <row r="686" ht="23.25" customHeight="1">
      <c r="A686" s="447"/>
      <c r="B686" s="577"/>
      <c r="C686" s="578"/>
      <c r="D686" s="555"/>
      <c r="E686" s="555"/>
      <c r="F686" s="578"/>
      <c r="G686" s="578"/>
      <c r="H686" s="578"/>
      <c r="I686" s="578"/>
      <c r="J686" s="578"/>
      <c r="K686" s="578"/>
      <c r="L686" s="578"/>
      <c r="M686" s="578"/>
      <c r="N686" s="577"/>
      <c r="O686" s="577"/>
      <c r="P686" s="577"/>
      <c r="Q686" s="577"/>
      <c r="R686" s="577"/>
      <c r="S686" s="577"/>
      <c r="T686" s="577"/>
      <c r="U686" s="577"/>
      <c r="V686" s="577"/>
      <c r="W686" s="577"/>
      <c r="X686" s="577"/>
      <c r="Y686" s="577"/>
      <c r="Z686" s="577"/>
      <c r="AA686" s="577"/>
      <c r="AB686" s="577"/>
      <c r="AC686" s="577"/>
      <c r="AD686" s="577"/>
      <c r="AE686" s="577"/>
      <c r="AF686" s="577"/>
      <c r="AG686" s="577"/>
      <c r="AH686" s="577"/>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577"/>
      <c r="BV686" s="577"/>
      <c r="BW686" s="577"/>
      <c r="BX686" s="577"/>
      <c r="BY686" s="577"/>
      <c r="BZ686" s="577"/>
      <c r="CA686" s="577"/>
      <c r="CB686" s="577"/>
      <c r="CC686" s="577"/>
      <c r="CD686" s="577"/>
      <c r="CE686" s="577"/>
      <c r="CF686" s="577"/>
      <c r="CG686" s="577"/>
      <c r="CH686" s="577"/>
      <c r="CI686" s="577"/>
      <c r="CJ686" s="577"/>
      <c r="CK686" s="577"/>
      <c r="CL686" s="577"/>
      <c r="CM686" s="577"/>
      <c r="CN686" s="577"/>
      <c r="CO686" s="578"/>
      <c r="CP686" s="578"/>
      <c r="CQ686" s="578"/>
      <c r="CR686" s="578"/>
      <c r="CS686" s="578"/>
      <c r="CT686" s="578"/>
      <c r="CU686" s="578"/>
      <c r="CV686" s="578"/>
      <c r="CW686" s="578"/>
      <c r="CX686" s="578"/>
      <c r="CY686" s="578"/>
      <c r="CZ686" s="578"/>
      <c r="DA686" s="578"/>
      <c r="DB686" s="578"/>
      <c r="DC686" s="578"/>
    </row>
    <row r="687" ht="23.25" customHeight="1">
      <c r="A687" s="447"/>
      <c r="B687" s="577"/>
      <c r="C687" s="578"/>
      <c r="D687" s="555"/>
      <c r="E687" s="555"/>
      <c r="F687" s="578"/>
      <c r="G687" s="578"/>
      <c r="H687" s="578"/>
      <c r="I687" s="578"/>
      <c r="J687" s="578"/>
      <c r="K687" s="578"/>
      <c r="L687" s="578"/>
      <c r="M687" s="578"/>
      <c r="N687" s="577"/>
      <c r="O687" s="577"/>
      <c r="P687" s="577"/>
      <c r="Q687" s="577"/>
      <c r="R687" s="577"/>
      <c r="S687" s="577"/>
      <c r="T687" s="577"/>
      <c r="U687" s="577"/>
      <c r="V687" s="577"/>
      <c r="W687" s="577"/>
      <c r="X687" s="577"/>
      <c r="Y687" s="577"/>
      <c r="Z687" s="577"/>
      <c r="AA687" s="577"/>
      <c r="AB687" s="577"/>
      <c r="AC687" s="577"/>
      <c r="AD687" s="577"/>
      <c r="AE687" s="577"/>
      <c r="AF687" s="577"/>
      <c r="AG687" s="577"/>
      <c r="AH687" s="577"/>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7"/>
      <c r="BN687" s="577"/>
      <c r="BO687" s="577"/>
      <c r="BP687" s="577"/>
      <c r="BQ687" s="577"/>
      <c r="BR687" s="577"/>
      <c r="BS687" s="577"/>
      <c r="BT687" s="577"/>
      <c r="BU687" s="577"/>
      <c r="BV687" s="577"/>
      <c r="BW687" s="577"/>
      <c r="BX687" s="577"/>
      <c r="BY687" s="577"/>
      <c r="BZ687" s="577"/>
      <c r="CA687" s="577"/>
      <c r="CB687" s="577"/>
      <c r="CC687" s="577"/>
      <c r="CD687" s="577"/>
      <c r="CE687" s="577"/>
      <c r="CF687" s="577"/>
      <c r="CG687" s="577"/>
      <c r="CH687" s="577"/>
      <c r="CI687" s="577"/>
      <c r="CJ687" s="577"/>
      <c r="CK687" s="577"/>
      <c r="CL687" s="577"/>
      <c r="CM687" s="577"/>
      <c r="CN687" s="577"/>
      <c r="CO687" s="578"/>
      <c r="CP687" s="578"/>
      <c r="CQ687" s="578"/>
      <c r="CR687" s="578"/>
      <c r="CS687" s="578"/>
      <c r="CT687" s="578"/>
      <c r="CU687" s="578"/>
      <c r="CV687" s="578"/>
      <c r="CW687" s="578"/>
      <c r="CX687" s="578"/>
      <c r="CY687" s="578"/>
      <c r="CZ687" s="578"/>
      <c r="DA687" s="578"/>
      <c r="DB687" s="578"/>
      <c r="DC687" s="578"/>
    </row>
    <row r="688" ht="23.25" customHeight="1">
      <c r="A688" s="447"/>
      <c r="B688" s="577"/>
      <c r="C688" s="578"/>
      <c r="D688" s="555"/>
      <c r="E688" s="555"/>
      <c r="F688" s="578"/>
      <c r="G688" s="578"/>
      <c r="H688" s="578"/>
      <c r="I688" s="578"/>
      <c r="J688" s="578"/>
      <c r="K688" s="578"/>
      <c r="L688" s="578"/>
      <c r="M688" s="578"/>
      <c r="N688" s="577"/>
      <c r="O688" s="577"/>
      <c r="P688" s="577"/>
      <c r="Q688" s="577"/>
      <c r="R688" s="577"/>
      <c r="S688" s="577"/>
      <c r="T688" s="577"/>
      <c r="U688" s="577"/>
      <c r="V688" s="577"/>
      <c r="W688" s="577"/>
      <c r="X688" s="577"/>
      <c r="Y688" s="577"/>
      <c r="Z688" s="577"/>
      <c r="AA688" s="577"/>
      <c r="AB688" s="577"/>
      <c r="AC688" s="577"/>
      <c r="AD688" s="577"/>
      <c r="AE688" s="577"/>
      <c r="AF688" s="577"/>
      <c r="AG688" s="577"/>
      <c r="AH688" s="577"/>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7"/>
      <c r="CA688" s="577"/>
      <c r="CB688" s="577"/>
      <c r="CC688" s="577"/>
      <c r="CD688" s="577"/>
      <c r="CE688" s="577"/>
      <c r="CF688" s="577"/>
      <c r="CG688" s="577"/>
      <c r="CH688" s="577"/>
      <c r="CI688" s="577"/>
      <c r="CJ688" s="577"/>
      <c r="CK688" s="577"/>
      <c r="CL688" s="577"/>
      <c r="CM688" s="577"/>
      <c r="CN688" s="577"/>
      <c r="CO688" s="578"/>
      <c r="CP688" s="578"/>
      <c r="CQ688" s="578"/>
      <c r="CR688" s="578"/>
      <c r="CS688" s="578"/>
      <c r="CT688" s="578"/>
      <c r="CU688" s="578"/>
      <c r="CV688" s="578"/>
      <c r="CW688" s="578"/>
      <c r="CX688" s="578"/>
      <c r="CY688" s="578"/>
      <c r="CZ688" s="578"/>
      <c r="DA688" s="578"/>
      <c r="DB688" s="578"/>
      <c r="DC688" s="578"/>
    </row>
    <row r="689" ht="23.25" customHeight="1">
      <c r="A689" s="447"/>
      <c r="B689" s="577"/>
      <c r="C689" s="578"/>
      <c r="D689" s="555"/>
      <c r="E689" s="555"/>
      <c r="F689" s="578"/>
      <c r="G689" s="578"/>
      <c r="H689" s="578"/>
      <c r="I689" s="578"/>
      <c r="J689" s="578"/>
      <c r="K689" s="578"/>
      <c r="L689" s="578"/>
      <c r="M689" s="578"/>
      <c r="N689" s="577"/>
      <c r="O689" s="577"/>
      <c r="P689" s="577"/>
      <c r="Q689" s="577"/>
      <c r="R689" s="577"/>
      <c r="S689" s="577"/>
      <c r="T689" s="577"/>
      <c r="U689" s="577"/>
      <c r="V689" s="577"/>
      <c r="W689" s="577"/>
      <c r="X689" s="577"/>
      <c r="Y689" s="577"/>
      <c r="Z689" s="577"/>
      <c r="AA689" s="577"/>
      <c r="AB689" s="577"/>
      <c r="AC689" s="577"/>
      <c r="AD689" s="577"/>
      <c r="AE689" s="577"/>
      <c r="AF689" s="577"/>
      <c r="AG689" s="577"/>
      <c r="AH689" s="577"/>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7"/>
      <c r="BN689" s="577"/>
      <c r="BO689" s="577"/>
      <c r="BP689" s="577"/>
      <c r="BQ689" s="577"/>
      <c r="BR689" s="577"/>
      <c r="BS689" s="577"/>
      <c r="BT689" s="577"/>
      <c r="BU689" s="577"/>
      <c r="BV689" s="577"/>
      <c r="BW689" s="577"/>
      <c r="BX689" s="577"/>
      <c r="BY689" s="577"/>
      <c r="BZ689" s="577"/>
      <c r="CA689" s="577"/>
      <c r="CB689" s="577"/>
      <c r="CC689" s="577"/>
      <c r="CD689" s="577"/>
      <c r="CE689" s="577"/>
      <c r="CF689" s="577"/>
      <c r="CG689" s="577"/>
      <c r="CH689" s="577"/>
      <c r="CI689" s="577"/>
      <c r="CJ689" s="577"/>
      <c r="CK689" s="577"/>
      <c r="CL689" s="577"/>
      <c r="CM689" s="577"/>
      <c r="CN689" s="577"/>
      <c r="CO689" s="578"/>
      <c r="CP689" s="578"/>
      <c r="CQ689" s="578"/>
      <c r="CR689" s="578"/>
      <c r="CS689" s="578"/>
      <c r="CT689" s="578"/>
      <c r="CU689" s="578"/>
      <c r="CV689" s="578"/>
      <c r="CW689" s="578"/>
      <c r="CX689" s="578"/>
      <c r="CY689" s="578"/>
      <c r="CZ689" s="578"/>
      <c r="DA689" s="578"/>
      <c r="DB689" s="578"/>
      <c r="DC689" s="578"/>
    </row>
    <row r="690" ht="23.25" customHeight="1">
      <c r="A690" s="447"/>
      <c r="B690" s="577"/>
      <c r="C690" s="578"/>
      <c r="D690" s="555"/>
      <c r="E690" s="555"/>
      <c r="F690" s="578"/>
      <c r="G690" s="578"/>
      <c r="H690" s="578"/>
      <c r="I690" s="578"/>
      <c r="J690" s="578"/>
      <c r="K690" s="578"/>
      <c r="L690" s="578"/>
      <c r="M690" s="578"/>
      <c r="N690" s="577"/>
      <c r="O690" s="577"/>
      <c r="P690" s="577"/>
      <c r="Q690" s="577"/>
      <c r="R690" s="577"/>
      <c r="S690" s="577"/>
      <c r="T690" s="577"/>
      <c r="U690" s="577"/>
      <c r="V690" s="577"/>
      <c r="W690" s="577"/>
      <c r="X690" s="577"/>
      <c r="Y690" s="577"/>
      <c r="Z690" s="577"/>
      <c r="AA690" s="577"/>
      <c r="AB690" s="577"/>
      <c r="AC690" s="577"/>
      <c r="AD690" s="577"/>
      <c r="AE690" s="577"/>
      <c r="AF690" s="577"/>
      <c r="AG690" s="577"/>
      <c r="AH690" s="577"/>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577"/>
      <c r="BV690" s="577"/>
      <c r="BW690" s="577"/>
      <c r="BX690" s="577"/>
      <c r="BY690" s="577"/>
      <c r="BZ690" s="577"/>
      <c r="CA690" s="577"/>
      <c r="CB690" s="577"/>
      <c r="CC690" s="577"/>
      <c r="CD690" s="577"/>
      <c r="CE690" s="577"/>
      <c r="CF690" s="577"/>
      <c r="CG690" s="577"/>
      <c r="CH690" s="577"/>
      <c r="CI690" s="577"/>
      <c r="CJ690" s="577"/>
      <c r="CK690" s="577"/>
      <c r="CL690" s="577"/>
      <c r="CM690" s="577"/>
      <c r="CN690" s="577"/>
      <c r="CO690" s="578"/>
      <c r="CP690" s="578"/>
      <c r="CQ690" s="578"/>
      <c r="CR690" s="578"/>
      <c r="CS690" s="578"/>
      <c r="CT690" s="578"/>
      <c r="CU690" s="578"/>
      <c r="CV690" s="578"/>
      <c r="CW690" s="578"/>
      <c r="CX690" s="578"/>
      <c r="CY690" s="578"/>
      <c r="CZ690" s="578"/>
      <c r="DA690" s="578"/>
      <c r="DB690" s="578"/>
      <c r="DC690" s="578"/>
    </row>
    <row r="691" ht="23.25" customHeight="1">
      <c r="A691" s="447"/>
      <c r="B691" s="577"/>
      <c r="C691" s="578"/>
      <c r="D691" s="555"/>
      <c r="E691" s="555"/>
      <c r="F691" s="578"/>
      <c r="G691" s="578"/>
      <c r="H691" s="578"/>
      <c r="I691" s="578"/>
      <c r="J691" s="578"/>
      <c r="K691" s="578"/>
      <c r="L691" s="578"/>
      <c r="M691" s="578"/>
      <c r="N691" s="577"/>
      <c r="O691" s="577"/>
      <c r="P691" s="577"/>
      <c r="Q691" s="577"/>
      <c r="R691" s="577"/>
      <c r="S691" s="577"/>
      <c r="T691" s="577"/>
      <c r="U691" s="577"/>
      <c r="V691" s="577"/>
      <c r="W691" s="577"/>
      <c r="X691" s="577"/>
      <c r="Y691" s="577"/>
      <c r="Z691" s="577"/>
      <c r="AA691" s="577"/>
      <c r="AB691" s="577"/>
      <c r="AC691" s="577"/>
      <c r="AD691" s="577"/>
      <c r="AE691" s="577"/>
      <c r="AF691" s="577"/>
      <c r="AG691" s="577"/>
      <c r="AH691" s="577"/>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7"/>
      <c r="BN691" s="577"/>
      <c r="BO691" s="577"/>
      <c r="BP691" s="577"/>
      <c r="BQ691" s="577"/>
      <c r="BR691" s="577"/>
      <c r="BS691" s="577"/>
      <c r="BT691" s="577"/>
      <c r="BU691" s="577"/>
      <c r="BV691" s="577"/>
      <c r="BW691" s="577"/>
      <c r="BX691" s="577"/>
      <c r="BY691" s="577"/>
      <c r="BZ691" s="577"/>
      <c r="CA691" s="577"/>
      <c r="CB691" s="577"/>
      <c r="CC691" s="577"/>
      <c r="CD691" s="577"/>
      <c r="CE691" s="577"/>
      <c r="CF691" s="577"/>
      <c r="CG691" s="577"/>
      <c r="CH691" s="577"/>
      <c r="CI691" s="577"/>
      <c r="CJ691" s="577"/>
      <c r="CK691" s="577"/>
      <c r="CL691" s="577"/>
      <c r="CM691" s="577"/>
      <c r="CN691" s="577"/>
      <c r="CO691" s="578"/>
      <c r="CP691" s="578"/>
      <c r="CQ691" s="578"/>
      <c r="CR691" s="578"/>
      <c r="CS691" s="578"/>
      <c r="CT691" s="578"/>
      <c r="CU691" s="578"/>
      <c r="CV691" s="578"/>
      <c r="CW691" s="578"/>
      <c r="CX691" s="578"/>
      <c r="CY691" s="578"/>
      <c r="CZ691" s="578"/>
      <c r="DA691" s="578"/>
      <c r="DB691" s="578"/>
      <c r="DC691" s="578"/>
    </row>
    <row r="692" ht="23.25" customHeight="1">
      <c r="A692" s="447"/>
      <c r="B692" s="577"/>
      <c r="C692" s="578"/>
      <c r="D692" s="555"/>
      <c r="E692" s="555"/>
      <c r="F692" s="578"/>
      <c r="G692" s="578"/>
      <c r="H692" s="578"/>
      <c r="I692" s="578"/>
      <c r="J692" s="578"/>
      <c r="K692" s="578"/>
      <c r="L692" s="578"/>
      <c r="M692" s="578"/>
      <c r="N692" s="577"/>
      <c r="O692" s="577"/>
      <c r="P692" s="577"/>
      <c r="Q692" s="577"/>
      <c r="R692" s="577"/>
      <c r="S692" s="577"/>
      <c r="T692" s="577"/>
      <c r="U692" s="577"/>
      <c r="V692" s="577"/>
      <c r="W692" s="577"/>
      <c r="X692" s="577"/>
      <c r="Y692" s="577"/>
      <c r="Z692" s="577"/>
      <c r="AA692" s="577"/>
      <c r="AB692" s="577"/>
      <c r="AC692" s="577"/>
      <c r="AD692" s="577"/>
      <c r="AE692" s="577"/>
      <c r="AF692" s="577"/>
      <c r="AG692" s="577"/>
      <c r="AH692" s="577"/>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7"/>
      <c r="BN692" s="577"/>
      <c r="BO692" s="577"/>
      <c r="BP692" s="577"/>
      <c r="BQ692" s="577"/>
      <c r="BR692" s="577"/>
      <c r="BS692" s="577"/>
      <c r="BT692" s="577"/>
      <c r="BU692" s="577"/>
      <c r="BV692" s="577"/>
      <c r="BW692" s="577"/>
      <c r="BX692" s="577"/>
      <c r="BY692" s="577"/>
      <c r="BZ692" s="577"/>
      <c r="CA692" s="577"/>
      <c r="CB692" s="577"/>
      <c r="CC692" s="577"/>
      <c r="CD692" s="577"/>
      <c r="CE692" s="577"/>
      <c r="CF692" s="577"/>
      <c r="CG692" s="577"/>
      <c r="CH692" s="577"/>
      <c r="CI692" s="577"/>
      <c r="CJ692" s="577"/>
      <c r="CK692" s="577"/>
      <c r="CL692" s="577"/>
      <c r="CM692" s="577"/>
      <c r="CN692" s="577"/>
      <c r="CO692" s="578"/>
      <c r="CP692" s="578"/>
      <c r="CQ692" s="578"/>
      <c r="CR692" s="578"/>
      <c r="CS692" s="578"/>
      <c r="CT692" s="578"/>
      <c r="CU692" s="578"/>
      <c r="CV692" s="578"/>
      <c r="CW692" s="578"/>
      <c r="CX692" s="578"/>
      <c r="CY692" s="578"/>
      <c r="CZ692" s="578"/>
      <c r="DA692" s="578"/>
      <c r="DB692" s="578"/>
      <c r="DC692" s="578"/>
    </row>
    <row r="693" ht="23.25" customHeight="1">
      <c r="A693" s="447"/>
      <c r="B693" s="577"/>
      <c r="C693" s="578"/>
      <c r="D693" s="555"/>
      <c r="E693" s="555"/>
      <c r="F693" s="578"/>
      <c r="G693" s="578"/>
      <c r="H693" s="578"/>
      <c r="I693" s="578"/>
      <c r="J693" s="578"/>
      <c r="K693" s="578"/>
      <c r="L693" s="578"/>
      <c r="M693" s="578"/>
      <c r="N693" s="577"/>
      <c r="O693" s="577"/>
      <c r="P693" s="577"/>
      <c r="Q693" s="577"/>
      <c r="R693" s="577"/>
      <c r="S693" s="577"/>
      <c r="T693" s="577"/>
      <c r="U693" s="577"/>
      <c r="V693" s="577"/>
      <c r="W693" s="577"/>
      <c r="X693" s="577"/>
      <c r="Y693" s="577"/>
      <c r="Z693" s="577"/>
      <c r="AA693" s="577"/>
      <c r="AB693" s="577"/>
      <c r="AC693" s="577"/>
      <c r="AD693" s="577"/>
      <c r="AE693" s="577"/>
      <c r="AF693" s="577"/>
      <c r="AG693" s="577"/>
      <c r="AH693" s="577"/>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7"/>
      <c r="BN693" s="577"/>
      <c r="BO693" s="577"/>
      <c r="BP693" s="577"/>
      <c r="BQ693" s="577"/>
      <c r="BR693" s="577"/>
      <c r="BS693" s="577"/>
      <c r="BT693" s="577"/>
      <c r="BU693" s="577"/>
      <c r="BV693" s="577"/>
      <c r="BW693" s="577"/>
      <c r="BX693" s="577"/>
      <c r="BY693" s="577"/>
      <c r="BZ693" s="577"/>
      <c r="CA693" s="577"/>
      <c r="CB693" s="577"/>
      <c r="CC693" s="577"/>
      <c r="CD693" s="577"/>
      <c r="CE693" s="577"/>
      <c r="CF693" s="577"/>
      <c r="CG693" s="577"/>
      <c r="CH693" s="577"/>
      <c r="CI693" s="577"/>
      <c r="CJ693" s="577"/>
      <c r="CK693" s="577"/>
      <c r="CL693" s="577"/>
      <c r="CM693" s="577"/>
      <c r="CN693" s="577"/>
      <c r="CO693" s="578"/>
      <c r="CP693" s="578"/>
      <c r="CQ693" s="578"/>
      <c r="CR693" s="578"/>
      <c r="CS693" s="578"/>
      <c r="CT693" s="578"/>
      <c r="CU693" s="578"/>
      <c r="CV693" s="578"/>
      <c r="CW693" s="578"/>
      <c r="CX693" s="578"/>
      <c r="CY693" s="578"/>
      <c r="CZ693" s="578"/>
      <c r="DA693" s="578"/>
      <c r="DB693" s="578"/>
      <c r="DC693" s="578"/>
    </row>
    <row r="694" ht="23.25" customHeight="1">
      <c r="A694" s="447"/>
      <c r="B694" s="577"/>
      <c r="C694" s="578"/>
      <c r="D694" s="555"/>
      <c r="E694" s="555"/>
      <c r="F694" s="578"/>
      <c r="G694" s="578"/>
      <c r="H694" s="578"/>
      <c r="I694" s="578"/>
      <c r="J694" s="578"/>
      <c r="K694" s="578"/>
      <c r="L694" s="578"/>
      <c r="M694" s="578"/>
      <c r="N694" s="577"/>
      <c r="O694" s="577"/>
      <c r="P694" s="577"/>
      <c r="Q694" s="577"/>
      <c r="R694" s="577"/>
      <c r="S694" s="577"/>
      <c r="T694" s="577"/>
      <c r="U694" s="577"/>
      <c r="V694" s="577"/>
      <c r="W694" s="577"/>
      <c r="X694" s="577"/>
      <c r="Y694" s="577"/>
      <c r="Z694" s="577"/>
      <c r="AA694" s="577"/>
      <c r="AB694" s="577"/>
      <c r="AC694" s="577"/>
      <c r="AD694" s="577"/>
      <c r="AE694" s="577"/>
      <c r="AF694" s="577"/>
      <c r="AG694" s="577"/>
      <c r="AH694" s="577"/>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7"/>
      <c r="BN694" s="577"/>
      <c r="BO694" s="577"/>
      <c r="BP694" s="577"/>
      <c r="BQ694" s="577"/>
      <c r="BR694" s="577"/>
      <c r="BS694" s="577"/>
      <c r="BT694" s="577"/>
      <c r="BU694" s="577"/>
      <c r="BV694" s="577"/>
      <c r="BW694" s="577"/>
      <c r="BX694" s="577"/>
      <c r="BY694" s="577"/>
      <c r="BZ694" s="577"/>
      <c r="CA694" s="577"/>
      <c r="CB694" s="577"/>
      <c r="CC694" s="577"/>
      <c r="CD694" s="577"/>
      <c r="CE694" s="577"/>
      <c r="CF694" s="577"/>
      <c r="CG694" s="577"/>
      <c r="CH694" s="577"/>
      <c r="CI694" s="577"/>
      <c r="CJ694" s="577"/>
      <c r="CK694" s="577"/>
      <c r="CL694" s="577"/>
      <c r="CM694" s="577"/>
      <c r="CN694" s="577"/>
      <c r="CO694" s="578"/>
      <c r="CP694" s="578"/>
      <c r="CQ694" s="578"/>
      <c r="CR694" s="578"/>
      <c r="CS694" s="578"/>
      <c r="CT694" s="578"/>
      <c r="CU694" s="578"/>
      <c r="CV694" s="578"/>
      <c r="CW694" s="578"/>
      <c r="CX694" s="578"/>
      <c r="CY694" s="578"/>
      <c r="CZ694" s="578"/>
      <c r="DA694" s="578"/>
      <c r="DB694" s="578"/>
      <c r="DC694" s="578"/>
    </row>
    <row r="695" ht="23.25" customHeight="1">
      <c r="A695" s="447"/>
      <c r="B695" s="577"/>
      <c r="C695" s="578"/>
      <c r="D695" s="555"/>
      <c r="E695" s="555"/>
      <c r="F695" s="578"/>
      <c r="G695" s="578"/>
      <c r="H695" s="578"/>
      <c r="I695" s="578"/>
      <c r="J695" s="578"/>
      <c r="K695" s="578"/>
      <c r="L695" s="578"/>
      <c r="M695" s="578"/>
      <c r="N695" s="577"/>
      <c r="O695" s="577"/>
      <c r="P695" s="577"/>
      <c r="Q695" s="577"/>
      <c r="R695" s="577"/>
      <c r="S695" s="577"/>
      <c r="T695" s="577"/>
      <c r="U695" s="577"/>
      <c r="V695" s="577"/>
      <c r="W695" s="577"/>
      <c r="X695" s="577"/>
      <c r="Y695" s="577"/>
      <c r="Z695" s="577"/>
      <c r="AA695" s="577"/>
      <c r="AB695" s="577"/>
      <c r="AC695" s="577"/>
      <c r="AD695" s="577"/>
      <c r="AE695" s="577"/>
      <c r="AF695" s="577"/>
      <c r="AG695" s="577"/>
      <c r="AH695" s="577"/>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7"/>
      <c r="BN695" s="577"/>
      <c r="BO695" s="577"/>
      <c r="BP695" s="577"/>
      <c r="BQ695" s="577"/>
      <c r="BR695" s="577"/>
      <c r="BS695" s="577"/>
      <c r="BT695" s="577"/>
      <c r="BU695" s="577"/>
      <c r="BV695" s="577"/>
      <c r="BW695" s="577"/>
      <c r="BX695" s="577"/>
      <c r="BY695" s="577"/>
      <c r="BZ695" s="577"/>
      <c r="CA695" s="577"/>
      <c r="CB695" s="577"/>
      <c r="CC695" s="577"/>
      <c r="CD695" s="577"/>
      <c r="CE695" s="577"/>
      <c r="CF695" s="577"/>
      <c r="CG695" s="577"/>
      <c r="CH695" s="577"/>
      <c r="CI695" s="577"/>
      <c r="CJ695" s="577"/>
      <c r="CK695" s="577"/>
      <c r="CL695" s="577"/>
      <c r="CM695" s="577"/>
      <c r="CN695" s="577"/>
      <c r="CO695" s="578"/>
      <c r="CP695" s="578"/>
      <c r="CQ695" s="578"/>
      <c r="CR695" s="578"/>
      <c r="CS695" s="578"/>
      <c r="CT695" s="578"/>
      <c r="CU695" s="578"/>
      <c r="CV695" s="578"/>
      <c r="CW695" s="578"/>
      <c r="CX695" s="578"/>
      <c r="CY695" s="578"/>
      <c r="CZ695" s="578"/>
      <c r="DA695" s="578"/>
      <c r="DB695" s="578"/>
      <c r="DC695" s="578"/>
    </row>
    <row r="696" ht="23.25" customHeight="1">
      <c r="A696" s="447"/>
      <c r="B696" s="577"/>
      <c r="C696" s="578"/>
      <c r="D696" s="555"/>
      <c r="E696" s="555"/>
      <c r="F696" s="578"/>
      <c r="G696" s="578"/>
      <c r="H696" s="578"/>
      <c r="I696" s="578"/>
      <c r="J696" s="578"/>
      <c r="K696" s="578"/>
      <c r="L696" s="578"/>
      <c r="M696" s="578"/>
      <c r="N696" s="577"/>
      <c r="O696" s="577"/>
      <c r="P696" s="577"/>
      <c r="Q696" s="577"/>
      <c r="R696" s="577"/>
      <c r="S696" s="577"/>
      <c r="T696" s="577"/>
      <c r="U696" s="577"/>
      <c r="V696" s="577"/>
      <c r="W696" s="577"/>
      <c r="X696" s="577"/>
      <c r="Y696" s="577"/>
      <c r="Z696" s="577"/>
      <c r="AA696" s="577"/>
      <c r="AB696" s="577"/>
      <c r="AC696" s="577"/>
      <c r="AD696" s="577"/>
      <c r="AE696" s="577"/>
      <c r="AF696" s="577"/>
      <c r="AG696" s="577"/>
      <c r="AH696" s="577"/>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7"/>
      <c r="BN696" s="577"/>
      <c r="BO696" s="577"/>
      <c r="BP696" s="577"/>
      <c r="BQ696" s="577"/>
      <c r="BR696" s="577"/>
      <c r="BS696" s="577"/>
      <c r="BT696" s="577"/>
      <c r="BU696" s="577"/>
      <c r="BV696" s="577"/>
      <c r="BW696" s="577"/>
      <c r="BX696" s="577"/>
      <c r="BY696" s="577"/>
      <c r="BZ696" s="577"/>
      <c r="CA696" s="577"/>
      <c r="CB696" s="577"/>
      <c r="CC696" s="577"/>
      <c r="CD696" s="577"/>
      <c r="CE696" s="577"/>
      <c r="CF696" s="577"/>
      <c r="CG696" s="577"/>
      <c r="CH696" s="577"/>
      <c r="CI696" s="577"/>
      <c r="CJ696" s="577"/>
      <c r="CK696" s="577"/>
      <c r="CL696" s="577"/>
      <c r="CM696" s="577"/>
      <c r="CN696" s="577"/>
      <c r="CO696" s="578"/>
      <c r="CP696" s="578"/>
      <c r="CQ696" s="578"/>
      <c r="CR696" s="578"/>
      <c r="CS696" s="578"/>
      <c r="CT696" s="578"/>
      <c r="CU696" s="578"/>
      <c r="CV696" s="578"/>
      <c r="CW696" s="578"/>
      <c r="CX696" s="578"/>
      <c r="CY696" s="578"/>
      <c r="CZ696" s="578"/>
      <c r="DA696" s="578"/>
      <c r="DB696" s="578"/>
      <c r="DC696" s="578"/>
    </row>
    <row r="697" ht="23.25" customHeight="1">
      <c r="A697" s="447"/>
      <c r="B697" s="577"/>
      <c r="C697" s="578"/>
      <c r="D697" s="555"/>
      <c r="E697" s="555"/>
      <c r="F697" s="578"/>
      <c r="G697" s="578"/>
      <c r="H697" s="578"/>
      <c r="I697" s="578"/>
      <c r="J697" s="578"/>
      <c r="K697" s="578"/>
      <c r="L697" s="578"/>
      <c r="M697" s="578"/>
      <c r="N697" s="577"/>
      <c r="O697" s="577"/>
      <c r="P697" s="577"/>
      <c r="Q697" s="577"/>
      <c r="R697" s="577"/>
      <c r="S697" s="577"/>
      <c r="T697" s="577"/>
      <c r="U697" s="577"/>
      <c r="V697" s="577"/>
      <c r="W697" s="577"/>
      <c r="X697" s="577"/>
      <c r="Y697" s="577"/>
      <c r="Z697" s="577"/>
      <c r="AA697" s="577"/>
      <c r="AB697" s="577"/>
      <c r="AC697" s="577"/>
      <c r="AD697" s="577"/>
      <c r="AE697" s="577"/>
      <c r="AF697" s="577"/>
      <c r="AG697" s="577"/>
      <c r="AH697" s="577"/>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7"/>
      <c r="BN697" s="577"/>
      <c r="BO697" s="577"/>
      <c r="BP697" s="577"/>
      <c r="BQ697" s="577"/>
      <c r="BR697" s="577"/>
      <c r="BS697" s="577"/>
      <c r="BT697" s="577"/>
      <c r="BU697" s="577"/>
      <c r="BV697" s="577"/>
      <c r="BW697" s="577"/>
      <c r="BX697" s="577"/>
      <c r="BY697" s="577"/>
      <c r="BZ697" s="577"/>
      <c r="CA697" s="577"/>
      <c r="CB697" s="577"/>
      <c r="CC697" s="577"/>
      <c r="CD697" s="577"/>
      <c r="CE697" s="577"/>
      <c r="CF697" s="577"/>
      <c r="CG697" s="577"/>
      <c r="CH697" s="577"/>
      <c r="CI697" s="577"/>
      <c r="CJ697" s="577"/>
      <c r="CK697" s="577"/>
      <c r="CL697" s="577"/>
      <c r="CM697" s="577"/>
      <c r="CN697" s="577"/>
      <c r="CO697" s="578"/>
      <c r="CP697" s="578"/>
      <c r="CQ697" s="578"/>
      <c r="CR697" s="578"/>
      <c r="CS697" s="578"/>
      <c r="CT697" s="578"/>
      <c r="CU697" s="578"/>
      <c r="CV697" s="578"/>
      <c r="CW697" s="578"/>
      <c r="CX697" s="578"/>
      <c r="CY697" s="578"/>
      <c r="CZ697" s="578"/>
      <c r="DA697" s="578"/>
      <c r="DB697" s="578"/>
      <c r="DC697" s="578"/>
    </row>
    <row r="698" ht="23.25" customHeight="1">
      <c r="A698" s="447"/>
      <c r="B698" s="577"/>
      <c r="C698" s="578"/>
      <c r="D698" s="555"/>
      <c r="E698" s="555"/>
      <c r="F698" s="578"/>
      <c r="G698" s="578"/>
      <c r="H698" s="578"/>
      <c r="I698" s="578"/>
      <c r="J698" s="578"/>
      <c r="K698" s="578"/>
      <c r="L698" s="578"/>
      <c r="M698" s="578"/>
      <c r="N698" s="577"/>
      <c r="O698" s="577"/>
      <c r="P698" s="577"/>
      <c r="Q698" s="577"/>
      <c r="R698" s="577"/>
      <c r="S698" s="577"/>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7"/>
      <c r="CA698" s="577"/>
      <c r="CB698" s="577"/>
      <c r="CC698" s="577"/>
      <c r="CD698" s="577"/>
      <c r="CE698" s="577"/>
      <c r="CF698" s="577"/>
      <c r="CG698" s="577"/>
      <c r="CH698" s="577"/>
      <c r="CI698" s="577"/>
      <c r="CJ698" s="577"/>
      <c r="CK698" s="577"/>
      <c r="CL698" s="577"/>
      <c r="CM698" s="577"/>
      <c r="CN698" s="577"/>
      <c r="CO698" s="578"/>
      <c r="CP698" s="578"/>
      <c r="CQ698" s="578"/>
      <c r="CR698" s="578"/>
      <c r="CS698" s="578"/>
      <c r="CT698" s="578"/>
      <c r="CU698" s="578"/>
      <c r="CV698" s="578"/>
      <c r="CW698" s="578"/>
      <c r="CX698" s="578"/>
      <c r="CY698" s="578"/>
      <c r="CZ698" s="578"/>
      <c r="DA698" s="578"/>
      <c r="DB698" s="578"/>
      <c r="DC698" s="578"/>
    </row>
    <row r="699" ht="23.25" customHeight="1">
      <c r="A699" s="447"/>
      <c r="B699" s="577"/>
      <c r="C699" s="578"/>
      <c r="D699" s="555"/>
      <c r="E699" s="555"/>
      <c r="F699" s="578"/>
      <c r="G699" s="578"/>
      <c r="H699" s="578"/>
      <c r="I699" s="578"/>
      <c r="J699" s="578"/>
      <c r="K699" s="578"/>
      <c r="L699" s="578"/>
      <c r="M699" s="578"/>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7"/>
      <c r="BN699" s="577"/>
      <c r="BO699" s="577"/>
      <c r="BP699" s="577"/>
      <c r="BQ699" s="577"/>
      <c r="BR699" s="577"/>
      <c r="BS699" s="577"/>
      <c r="BT699" s="577"/>
      <c r="BU699" s="577"/>
      <c r="BV699" s="577"/>
      <c r="BW699" s="577"/>
      <c r="BX699" s="577"/>
      <c r="BY699" s="577"/>
      <c r="BZ699" s="577"/>
      <c r="CA699" s="577"/>
      <c r="CB699" s="577"/>
      <c r="CC699" s="577"/>
      <c r="CD699" s="577"/>
      <c r="CE699" s="577"/>
      <c r="CF699" s="577"/>
      <c r="CG699" s="577"/>
      <c r="CH699" s="577"/>
      <c r="CI699" s="577"/>
      <c r="CJ699" s="577"/>
      <c r="CK699" s="577"/>
      <c r="CL699" s="577"/>
      <c r="CM699" s="577"/>
      <c r="CN699" s="577"/>
      <c r="CO699" s="578"/>
      <c r="CP699" s="578"/>
      <c r="CQ699" s="578"/>
      <c r="CR699" s="578"/>
      <c r="CS699" s="578"/>
      <c r="CT699" s="578"/>
      <c r="CU699" s="578"/>
      <c r="CV699" s="578"/>
      <c r="CW699" s="578"/>
      <c r="CX699" s="578"/>
      <c r="CY699" s="578"/>
      <c r="CZ699" s="578"/>
      <c r="DA699" s="578"/>
      <c r="DB699" s="578"/>
      <c r="DC699" s="578"/>
    </row>
    <row r="700" ht="23.25" customHeight="1">
      <c r="A700" s="447"/>
      <c r="B700" s="577"/>
      <c r="C700" s="578"/>
      <c r="D700" s="555"/>
      <c r="E700" s="555"/>
      <c r="F700" s="578"/>
      <c r="G700" s="578"/>
      <c r="H700" s="578"/>
      <c r="I700" s="578"/>
      <c r="J700" s="578"/>
      <c r="K700" s="578"/>
      <c r="L700" s="578"/>
      <c r="M700" s="578"/>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7"/>
      <c r="BN700" s="577"/>
      <c r="BO700" s="577"/>
      <c r="BP700" s="577"/>
      <c r="BQ700" s="577"/>
      <c r="BR700" s="577"/>
      <c r="BS700" s="577"/>
      <c r="BT700" s="577"/>
      <c r="BU700" s="577"/>
      <c r="BV700" s="577"/>
      <c r="BW700" s="577"/>
      <c r="BX700" s="577"/>
      <c r="BY700" s="577"/>
      <c r="BZ700" s="577"/>
      <c r="CA700" s="577"/>
      <c r="CB700" s="577"/>
      <c r="CC700" s="577"/>
      <c r="CD700" s="577"/>
      <c r="CE700" s="577"/>
      <c r="CF700" s="577"/>
      <c r="CG700" s="577"/>
      <c r="CH700" s="577"/>
      <c r="CI700" s="577"/>
      <c r="CJ700" s="577"/>
      <c r="CK700" s="577"/>
      <c r="CL700" s="577"/>
      <c r="CM700" s="577"/>
      <c r="CN700" s="577"/>
      <c r="CO700" s="578"/>
      <c r="CP700" s="578"/>
      <c r="CQ700" s="578"/>
      <c r="CR700" s="578"/>
      <c r="CS700" s="578"/>
      <c r="CT700" s="578"/>
      <c r="CU700" s="578"/>
      <c r="CV700" s="578"/>
      <c r="CW700" s="578"/>
      <c r="CX700" s="578"/>
      <c r="CY700" s="578"/>
      <c r="CZ700" s="578"/>
      <c r="DA700" s="578"/>
      <c r="DB700" s="578"/>
      <c r="DC700" s="578"/>
    </row>
    <row r="701" ht="23.25" customHeight="1">
      <c r="A701" s="447"/>
      <c r="B701" s="577"/>
      <c r="C701" s="578"/>
      <c r="D701" s="555"/>
      <c r="E701" s="555"/>
      <c r="F701" s="578"/>
      <c r="G701" s="578"/>
      <c r="H701" s="578"/>
      <c r="I701" s="578"/>
      <c r="J701" s="578"/>
      <c r="K701" s="578"/>
      <c r="L701" s="578"/>
      <c r="M701" s="578"/>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7"/>
      <c r="CA701" s="577"/>
      <c r="CB701" s="577"/>
      <c r="CC701" s="577"/>
      <c r="CD701" s="577"/>
      <c r="CE701" s="577"/>
      <c r="CF701" s="577"/>
      <c r="CG701" s="577"/>
      <c r="CH701" s="577"/>
      <c r="CI701" s="577"/>
      <c r="CJ701" s="577"/>
      <c r="CK701" s="577"/>
      <c r="CL701" s="577"/>
      <c r="CM701" s="577"/>
      <c r="CN701" s="577"/>
      <c r="CO701" s="578"/>
      <c r="CP701" s="578"/>
      <c r="CQ701" s="578"/>
      <c r="CR701" s="578"/>
      <c r="CS701" s="578"/>
      <c r="CT701" s="578"/>
      <c r="CU701" s="578"/>
      <c r="CV701" s="578"/>
      <c r="CW701" s="578"/>
      <c r="CX701" s="578"/>
      <c r="CY701" s="578"/>
      <c r="CZ701" s="578"/>
      <c r="DA701" s="578"/>
      <c r="DB701" s="578"/>
      <c r="DC701" s="578"/>
    </row>
    <row r="702" ht="23.25" customHeight="1">
      <c r="A702" s="447"/>
      <c r="B702" s="577"/>
      <c r="C702" s="578"/>
      <c r="D702" s="555"/>
      <c r="E702" s="555"/>
      <c r="F702" s="578"/>
      <c r="G702" s="578"/>
      <c r="H702" s="578"/>
      <c r="I702" s="578"/>
      <c r="J702" s="578"/>
      <c r="K702" s="578"/>
      <c r="L702" s="578"/>
      <c r="M702" s="578"/>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7"/>
      <c r="BN702" s="577"/>
      <c r="BO702" s="577"/>
      <c r="BP702" s="577"/>
      <c r="BQ702" s="577"/>
      <c r="BR702" s="577"/>
      <c r="BS702" s="577"/>
      <c r="BT702" s="577"/>
      <c r="BU702" s="577"/>
      <c r="BV702" s="577"/>
      <c r="BW702" s="577"/>
      <c r="BX702" s="577"/>
      <c r="BY702" s="577"/>
      <c r="BZ702" s="577"/>
      <c r="CA702" s="577"/>
      <c r="CB702" s="577"/>
      <c r="CC702" s="577"/>
      <c r="CD702" s="577"/>
      <c r="CE702" s="577"/>
      <c r="CF702" s="577"/>
      <c r="CG702" s="577"/>
      <c r="CH702" s="577"/>
      <c r="CI702" s="577"/>
      <c r="CJ702" s="577"/>
      <c r="CK702" s="577"/>
      <c r="CL702" s="577"/>
      <c r="CM702" s="577"/>
      <c r="CN702" s="577"/>
      <c r="CO702" s="578"/>
      <c r="CP702" s="578"/>
      <c r="CQ702" s="578"/>
      <c r="CR702" s="578"/>
      <c r="CS702" s="578"/>
      <c r="CT702" s="578"/>
      <c r="CU702" s="578"/>
      <c r="CV702" s="578"/>
      <c r="CW702" s="578"/>
      <c r="CX702" s="578"/>
      <c r="CY702" s="578"/>
      <c r="CZ702" s="578"/>
      <c r="DA702" s="578"/>
      <c r="DB702" s="578"/>
      <c r="DC702" s="578"/>
    </row>
    <row r="703" ht="23.25" customHeight="1">
      <c r="A703" s="447"/>
      <c r="B703" s="577"/>
      <c r="C703" s="578"/>
      <c r="D703" s="555"/>
      <c r="E703" s="555"/>
      <c r="F703" s="578"/>
      <c r="G703" s="578"/>
      <c r="H703" s="578"/>
      <c r="I703" s="578"/>
      <c r="J703" s="578"/>
      <c r="K703" s="578"/>
      <c r="L703" s="578"/>
      <c r="M703" s="578"/>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7"/>
      <c r="CA703" s="577"/>
      <c r="CB703" s="577"/>
      <c r="CC703" s="577"/>
      <c r="CD703" s="577"/>
      <c r="CE703" s="577"/>
      <c r="CF703" s="577"/>
      <c r="CG703" s="577"/>
      <c r="CH703" s="577"/>
      <c r="CI703" s="577"/>
      <c r="CJ703" s="577"/>
      <c r="CK703" s="577"/>
      <c r="CL703" s="577"/>
      <c r="CM703" s="577"/>
      <c r="CN703" s="577"/>
      <c r="CO703" s="578"/>
      <c r="CP703" s="578"/>
      <c r="CQ703" s="578"/>
      <c r="CR703" s="578"/>
      <c r="CS703" s="578"/>
      <c r="CT703" s="578"/>
      <c r="CU703" s="578"/>
      <c r="CV703" s="578"/>
      <c r="CW703" s="578"/>
      <c r="CX703" s="578"/>
      <c r="CY703" s="578"/>
      <c r="CZ703" s="578"/>
      <c r="DA703" s="578"/>
      <c r="DB703" s="578"/>
      <c r="DC703" s="578"/>
    </row>
    <row r="704" ht="23.25" customHeight="1">
      <c r="A704" s="447"/>
      <c r="B704" s="577"/>
      <c r="C704" s="578"/>
      <c r="D704" s="555"/>
      <c r="E704" s="555"/>
      <c r="F704" s="578"/>
      <c r="G704" s="578"/>
      <c r="H704" s="578"/>
      <c r="I704" s="578"/>
      <c r="J704" s="578"/>
      <c r="K704" s="578"/>
      <c r="L704" s="578"/>
      <c r="M704" s="578"/>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7"/>
      <c r="BN704" s="577"/>
      <c r="BO704" s="577"/>
      <c r="BP704" s="577"/>
      <c r="BQ704" s="577"/>
      <c r="BR704" s="577"/>
      <c r="BS704" s="577"/>
      <c r="BT704" s="577"/>
      <c r="BU704" s="577"/>
      <c r="BV704" s="577"/>
      <c r="BW704" s="577"/>
      <c r="BX704" s="577"/>
      <c r="BY704" s="577"/>
      <c r="BZ704" s="577"/>
      <c r="CA704" s="577"/>
      <c r="CB704" s="577"/>
      <c r="CC704" s="577"/>
      <c r="CD704" s="577"/>
      <c r="CE704" s="577"/>
      <c r="CF704" s="577"/>
      <c r="CG704" s="577"/>
      <c r="CH704" s="577"/>
      <c r="CI704" s="577"/>
      <c r="CJ704" s="577"/>
      <c r="CK704" s="577"/>
      <c r="CL704" s="577"/>
      <c r="CM704" s="577"/>
      <c r="CN704" s="577"/>
      <c r="CO704" s="578"/>
      <c r="CP704" s="578"/>
      <c r="CQ704" s="578"/>
      <c r="CR704" s="578"/>
      <c r="CS704" s="578"/>
      <c r="CT704" s="578"/>
      <c r="CU704" s="578"/>
      <c r="CV704" s="578"/>
      <c r="CW704" s="578"/>
      <c r="CX704" s="578"/>
      <c r="CY704" s="578"/>
      <c r="CZ704" s="578"/>
      <c r="DA704" s="578"/>
      <c r="DB704" s="578"/>
      <c r="DC704" s="578"/>
    </row>
    <row r="705" ht="23.25" customHeight="1">
      <c r="A705" s="447"/>
      <c r="B705" s="577"/>
      <c r="C705" s="578"/>
      <c r="D705" s="555"/>
      <c r="E705" s="555"/>
      <c r="F705" s="578"/>
      <c r="G705" s="578"/>
      <c r="H705" s="578"/>
      <c r="I705" s="578"/>
      <c r="J705" s="578"/>
      <c r="K705" s="578"/>
      <c r="L705" s="578"/>
      <c r="M705" s="578"/>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7"/>
      <c r="BN705" s="577"/>
      <c r="BO705" s="577"/>
      <c r="BP705" s="577"/>
      <c r="BQ705" s="577"/>
      <c r="BR705" s="577"/>
      <c r="BS705" s="577"/>
      <c r="BT705" s="577"/>
      <c r="BU705" s="577"/>
      <c r="BV705" s="577"/>
      <c r="BW705" s="577"/>
      <c r="BX705" s="577"/>
      <c r="BY705" s="577"/>
      <c r="BZ705" s="577"/>
      <c r="CA705" s="577"/>
      <c r="CB705" s="577"/>
      <c r="CC705" s="577"/>
      <c r="CD705" s="577"/>
      <c r="CE705" s="577"/>
      <c r="CF705" s="577"/>
      <c r="CG705" s="577"/>
      <c r="CH705" s="577"/>
      <c r="CI705" s="577"/>
      <c r="CJ705" s="577"/>
      <c r="CK705" s="577"/>
      <c r="CL705" s="577"/>
      <c r="CM705" s="577"/>
      <c r="CN705" s="577"/>
      <c r="CO705" s="578"/>
      <c r="CP705" s="578"/>
      <c r="CQ705" s="578"/>
      <c r="CR705" s="578"/>
      <c r="CS705" s="578"/>
      <c r="CT705" s="578"/>
      <c r="CU705" s="578"/>
      <c r="CV705" s="578"/>
      <c r="CW705" s="578"/>
      <c r="CX705" s="578"/>
      <c r="CY705" s="578"/>
      <c r="CZ705" s="578"/>
      <c r="DA705" s="578"/>
      <c r="DB705" s="578"/>
      <c r="DC705" s="578"/>
    </row>
    <row r="706" ht="23.25" customHeight="1">
      <c r="A706" s="447"/>
      <c r="B706" s="577"/>
      <c r="C706" s="578"/>
      <c r="D706" s="555"/>
      <c r="E706" s="555"/>
      <c r="F706" s="578"/>
      <c r="G706" s="578"/>
      <c r="H706" s="578"/>
      <c r="I706" s="578"/>
      <c r="J706" s="578"/>
      <c r="K706" s="578"/>
      <c r="L706" s="578"/>
      <c r="M706" s="578"/>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7"/>
      <c r="BN706" s="577"/>
      <c r="BO706" s="577"/>
      <c r="BP706" s="577"/>
      <c r="BQ706" s="577"/>
      <c r="BR706" s="577"/>
      <c r="BS706" s="577"/>
      <c r="BT706" s="577"/>
      <c r="BU706" s="577"/>
      <c r="BV706" s="577"/>
      <c r="BW706" s="577"/>
      <c r="BX706" s="577"/>
      <c r="BY706" s="577"/>
      <c r="BZ706" s="577"/>
      <c r="CA706" s="577"/>
      <c r="CB706" s="577"/>
      <c r="CC706" s="577"/>
      <c r="CD706" s="577"/>
      <c r="CE706" s="577"/>
      <c r="CF706" s="577"/>
      <c r="CG706" s="577"/>
      <c r="CH706" s="577"/>
      <c r="CI706" s="577"/>
      <c r="CJ706" s="577"/>
      <c r="CK706" s="577"/>
      <c r="CL706" s="577"/>
      <c r="CM706" s="577"/>
      <c r="CN706" s="577"/>
      <c r="CO706" s="578"/>
      <c r="CP706" s="578"/>
      <c r="CQ706" s="578"/>
      <c r="CR706" s="578"/>
      <c r="CS706" s="578"/>
      <c r="CT706" s="578"/>
      <c r="CU706" s="578"/>
      <c r="CV706" s="578"/>
      <c r="CW706" s="578"/>
      <c r="CX706" s="578"/>
      <c r="CY706" s="578"/>
      <c r="CZ706" s="578"/>
      <c r="DA706" s="578"/>
      <c r="DB706" s="578"/>
      <c r="DC706" s="578"/>
    </row>
    <row r="707" ht="23.25" customHeight="1">
      <c r="A707" s="447"/>
      <c r="B707" s="577"/>
      <c r="C707" s="578"/>
      <c r="D707" s="555"/>
      <c r="E707" s="555"/>
      <c r="F707" s="578"/>
      <c r="G707" s="578"/>
      <c r="H707" s="578"/>
      <c r="I707" s="578"/>
      <c r="J707" s="578"/>
      <c r="K707" s="578"/>
      <c r="L707" s="578"/>
      <c r="M707" s="578"/>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7"/>
      <c r="BN707" s="577"/>
      <c r="BO707" s="577"/>
      <c r="BP707" s="577"/>
      <c r="BQ707" s="577"/>
      <c r="BR707" s="577"/>
      <c r="BS707" s="577"/>
      <c r="BT707" s="577"/>
      <c r="BU707" s="577"/>
      <c r="BV707" s="577"/>
      <c r="BW707" s="577"/>
      <c r="BX707" s="577"/>
      <c r="BY707" s="577"/>
      <c r="BZ707" s="577"/>
      <c r="CA707" s="577"/>
      <c r="CB707" s="577"/>
      <c r="CC707" s="577"/>
      <c r="CD707" s="577"/>
      <c r="CE707" s="577"/>
      <c r="CF707" s="577"/>
      <c r="CG707" s="577"/>
      <c r="CH707" s="577"/>
      <c r="CI707" s="577"/>
      <c r="CJ707" s="577"/>
      <c r="CK707" s="577"/>
      <c r="CL707" s="577"/>
      <c r="CM707" s="577"/>
      <c r="CN707" s="577"/>
      <c r="CO707" s="578"/>
      <c r="CP707" s="578"/>
      <c r="CQ707" s="578"/>
      <c r="CR707" s="578"/>
      <c r="CS707" s="578"/>
      <c r="CT707" s="578"/>
      <c r="CU707" s="578"/>
      <c r="CV707" s="578"/>
      <c r="CW707" s="578"/>
      <c r="CX707" s="578"/>
      <c r="CY707" s="578"/>
      <c r="CZ707" s="578"/>
      <c r="DA707" s="578"/>
      <c r="DB707" s="578"/>
      <c r="DC707" s="578"/>
    </row>
    <row r="708" ht="23.25" customHeight="1">
      <c r="A708" s="447"/>
      <c r="B708" s="577"/>
      <c r="C708" s="578"/>
      <c r="D708" s="555"/>
      <c r="E708" s="555"/>
      <c r="F708" s="578"/>
      <c r="G708" s="578"/>
      <c r="H708" s="578"/>
      <c r="I708" s="578"/>
      <c r="J708" s="578"/>
      <c r="K708" s="578"/>
      <c r="L708" s="578"/>
      <c r="M708" s="578"/>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7"/>
      <c r="BN708" s="577"/>
      <c r="BO708" s="577"/>
      <c r="BP708" s="577"/>
      <c r="BQ708" s="577"/>
      <c r="BR708" s="577"/>
      <c r="BS708" s="577"/>
      <c r="BT708" s="577"/>
      <c r="BU708" s="577"/>
      <c r="BV708" s="577"/>
      <c r="BW708" s="577"/>
      <c r="BX708" s="577"/>
      <c r="BY708" s="577"/>
      <c r="BZ708" s="577"/>
      <c r="CA708" s="577"/>
      <c r="CB708" s="577"/>
      <c r="CC708" s="577"/>
      <c r="CD708" s="577"/>
      <c r="CE708" s="577"/>
      <c r="CF708" s="577"/>
      <c r="CG708" s="577"/>
      <c r="CH708" s="577"/>
      <c r="CI708" s="577"/>
      <c r="CJ708" s="577"/>
      <c r="CK708" s="577"/>
      <c r="CL708" s="577"/>
      <c r="CM708" s="577"/>
      <c r="CN708" s="577"/>
      <c r="CO708" s="578"/>
      <c r="CP708" s="578"/>
      <c r="CQ708" s="578"/>
      <c r="CR708" s="578"/>
      <c r="CS708" s="578"/>
      <c r="CT708" s="578"/>
      <c r="CU708" s="578"/>
      <c r="CV708" s="578"/>
      <c r="CW708" s="578"/>
      <c r="CX708" s="578"/>
      <c r="CY708" s="578"/>
      <c r="CZ708" s="578"/>
      <c r="DA708" s="578"/>
      <c r="DB708" s="578"/>
      <c r="DC708" s="578"/>
    </row>
    <row r="709" ht="23.25" customHeight="1">
      <c r="A709" s="447"/>
      <c r="B709" s="577"/>
      <c r="C709" s="578"/>
      <c r="D709" s="555"/>
      <c r="E709" s="555"/>
      <c r="F709" s="578"/>
      <c r="G709" s="578"/>
      <c r="H709" s="578"/>
      <c r="I709" s="578"/>
      <c r="J709" s="578"/>
      <c r="K709" s="578"/>
      <c r="L709" s="578"/>
      <c r="M709" s="578"/>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7"/>
      <c r="BN709" s="577"/>
      <c r="BO709" s="577"/>
      <c r="BP709" s="577"/>
      <c r="BQ709" s="577"/>
      <c r="BR709" s="577"/>
      <c r="BS709" s="577"/>
      <c r="BT709" s="577"/>
      <c r="BU709" s="577"/>
      <c r="BV709" s="577"/>
      <c r="BW709" s="577"/>
      <c r="BX709" s="577"/>
      <c r="BY709" s="577"/>
      <c r="BZ709" s="577"/>
      <c r="CA709" s="577"/>
      <c r="CB709" s="577"/>
      <c r="CC709" s="577"/>
      <c r="CD709" s="577"/>
      <c r="CE709" s="577"/>
      <c r="CF709" s="577"/>
      <c r="CG709" s="577"/>
      <c r="CH709" s="577"/>
      <c r="CI709" s="577"/>
      <c r="CJ709" s="577"/>
      <c r="CK709" s="577"/>
      <c r="CL709" s="577"/>
      <c r="CM709" s="577"/>
      <c r="CN709" s="577"/>
      <c r="CO709" s="578"/>
      <c r="CP709" s="578"/>
      <c r="CQ709" s="578"/>
      <c r="CR709" s="578"/>
      <c r="CS709" s="578"/>
      <c r="CT709" s="578"/>
      <c r="CU709" s="578"/>
      <c r="CV709" s="578"/>
      <c r="CW709" s="578"/>
      <c r="CX709" s="578"/>
      <c r="CY709" s="578"/>
      <c r="CZ709" s="578"/>
      <c r="DA709" s="578"/>
      <c r="DB709" s="578"/>
      <c r="DC709" s="578"/>
    </row>
    <row r="710" ht="23.25" customHeight="1">
      <c r="A710" s="447"/>
      <c r="B710" s="577"/>
      <c r="C710" s="578"/>
      <c r="D710" s="555"/>
      <c r="E710" s="555"/>
      <c r="F710" s="578"/>
      <c r="G710" s="578"/>
      <c r="H710" s="578"/>
      <c r="I710" s="578"/>
      <c r="J710" s="578"/>
      <c r="K710" s="578"/>
      <c r="L710" s="578"/>
      <c r="M710" s="578"/>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7"/>
      <c r="BN710" s="577"/>
      <c r="BO710" s="577"/>
      <c r="BP710" s="577"/>
      <c r="BQ710" s="577"/>
      <c r="BR710" s="577"/>
      <c r="BS710" s="577"/>
      <c r="BT710" s="577"/>
      <c r="BU710" s="577"/>
      <c r="BV710" s="577"/>
      <c r="BW710" s="577"/>
      <c r="BX710" s="577"/>
      <c r="BY710" s="577"/>
      <c r="BZ710" s="577"/>
      <c r="CA710" s="577"/>
      <c r="CB710" s="577"/>
      <c r="CC710" s="577"/>
      <c r="CD710" s="577"/>
      <c r="CE710" s="577"/>
      <c r="CF710" s="577"/>
      <c r="CG710" s="577"/>
      <c r="CH710" s="577"/>
      <c r="CI710" s="577"/>
      <c r="CJ710" s="577"/>
      <c r="CK710" s="577"/>
      <c r="CL710" s="577"/>
      <c r="CM710" s="577"/>
      <c r="CN710" s="577"/>
      <c r="CO710" s="578"/>
      <c r="CP710" s="578"/>
      <c r="CQ710" s="578"/>
      <c r="CR710" s="578"/>
      <c r="CS710" s="578"/>
      <c r="CT710" s="578"/>
      <c r="CU710" s="578"/>
      <c r="CV710" s="578"/>
      <c r="CW710" s="578"/>
      <c r="CX710" s="578"/>
      <c r="CY710" s="578"/>
      <c r="CZ710" s="578"/>
      <c r="DA710" s="578"/>
      <c r="DB710" s="578"/>
      <c r="DC710" s="578"/>
    </row>
    <row r="711" ht="23.25" customHeight="1">
      <c r="A711" s="447"/>
      <c r="B711" s="577"/>
      <c r="C711" s="578"/>
      <c r="D711" s="555"/>
      <c r="E711" s="555"/>
      <c r="F711" s="578"/>
      <c r="G711" s="578"/>
      <c r="H711" s="578"/>
      <c r="I711" s="578"/>
      <c r="J711" s="578"/>
      <c r="K711" s="578"/>
      <c r="L711" s="578"/>
      <c r="M711" s="578"/>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7"/>
      <c r="BN711" s="577"/>
      <c r="BO711" s="577"/>
      <c r="BP711" s="577"/>
      <c r="BQ711" s="577"/>
      <c r="BR711" s="577"/>
      <c r="BS711" s="577"/>
      <c r="BT711" s="577"/>
      <c r="BU711" s="577"/>
      <c r="BV711" s="577"/>
      <c r="BW711" s="577"/>
      <c r="BX711" s="577"/>
      <c r="BY711" s="577"/>
      <c r="BZ711" s="577"/>
      <c r="CA711" s="577"/>
      <c r="CB711" s="577"/>
      <c r="CC711" s="577"/>
      <c r="CD711" s="577"/>
      <c r="CE711" s="577"/>
      <c r="CF711" s="577"/>
      <c r="CG711" s="577"/>
      <c r="CH711" s="577"/>
      <c r="CI711" s="577"/>
      <c r="CJ711" s="577"/>
      <c r="CK711" s="577"/>
      <c r="CL711" s="577"/>
      <c r="CM711" s="577"/>
      <c r="CN711" s="577"/>
      <c r="CO711" s="578"/>
      <c r="CP711" s="578"/>
      <c r="CQ711" s="578"/>
      <c r="CR711" s="578"/>
      <c r="CS711" s="578"/>
      <c r="CT711" s="578"/>
      <c r="CU711" s="578"/>
      <c r="CV711" s="578"/>
      <c r="CW711" s="578"/>
      <c r="CX711" s="578"/>
      <c r="CY711" s="578"/>
      <c r="CZ711" s="578"/>
      <c r="DA711" s="578"/>
      <c r="DB711" s="578"/>
      <c r="DC711" s="578"/>
    </row>
    <row r="712" ht="23.25" customHeight="1">
      <c r="A712" s="447"/>
      <c r="B712" s="577"/>
      <c r="C712" s="578"/>
      <c r="D712" s="555"/>
      <c r="E712" s="555"/>
      <c r="F712" s="578"/>
      <c r="G712" s="578"/>
      <c r="H712" s="578"/>
      <c r="I712" s="578"/>
      <c r="J712" s="578"/>
      <c r="K712" s="578"/>
      <c r="L712" s="578"/>
      <c r="M712" s="578"/>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7"/>
      <c r="BN712" s="577"/>
      <c r="BO712" s="577"/>
      <c r="BP712" s="577"/>
      <c r="BQ712" s="577"/>
      <c r="BR712" s="577"/>
      <c r="BS712" s="577"/>
      <c r="BT712" s="577"/>
      <c r="BU712" s="577"/>
      <c r="BV712" s="577"/>
      <c r="BW712" s="577"/>
      <c r="BX712" s="577"/>
      <c r="BY712" s="577"/>
      <c r="BZ712" s="577"/>
      <c r="CA712" s="577"/>
      <c r="CB712" s="577"/>
      <c r="CC712" s="577"/>
      <c r="CD712" s="577"/>
      <c r="CE712" s="577"/>
      <c r="CF712" s="577"/>
      <c r="CG712" s="577"/>
      <c r="CH712" s="577"/>
      <c r="CI712" s="577"/>
      <c r="CJ712" s="577"/>
      <c r="CK712" s="577"/>
      <c r="CL712" s="577"/>
      <c r="CM712" s="577"/>
      <c r="CN712" s="577"/>
      <c r="CO712" s="578"/>
      <c r="CP712" s="578"/>
      <c r="CQ712" s="578"/>
      <c r="CR712" s="578"/>
      <c r="CS712" s="578"/>
      <c r="CT712" s="578"/>
      <c r="CU712" s="578"/>
      <c r="CV712" s="578"/>
      <c r="CW712" s="578"/>
      <c r="CX712" s="578"/>
      <c r="CY712" s="578"/>
      <c r="CZ712" s="578"/>
      <c r="DA712" s="578"/>
      <c r="DB712" s="578"/>
      <c r="DC712" s="578"/>
    </row>
    <row r="713" ht="23.25" customHeight="1">
      <c r="A713" s="447"/>
      <c r="B713" s="577"/>
      <c r="C713" s="578"/>
      <c r="D713" s="555"/>
      <c r="E713" s="555"/>
      <c r="F713" s="578"/>
      <c r="G713" s="578"/>
      <c r="H713" s="578"/>
      <c r="I713" s="578"/>
      <c r="J713" s="578"/>
      <c r="K713" s="578"/>
      <c r="L713" s="578"/>
      <c r="M713" s="578"/>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7"/>
      <c r="BN713" s="577"/>
      <c r="BO713" s="577"/>
      <c r="BP713" s="577"/>
      <c r="BQ713" s="577"/>
      <c r="BR713" s="577"/>
      <c r="BS713" s="577"/>
      <c r="BT713" s="577"/>
      <c r="BU713" s="577"/>
      <c r="BV713" s="577"/>
      <c r="BW713" s="577"/>
      <c r="BX713" s="577"/>
      <c r="BY713" s="577"/>
      <c r="BZ713" s="577"/>
      <c r="CA713" s="577"/>
      <c r="CB713" s="577"/>
      <c r="CC713" s="577"/>
      <c r="CD713" s="577"/>
      <c r="CE713" s="577"/>
      <c r="CF713" s="577"/>
      <c r="CG713" s="577"/>
      <c r="CH713" s="577"/>
      <c r="CI713" s="577"/>
      <c r="CJ713" s="577"/>
      <c r="CK713" s="577"/>
      <c r="CL713" s="577"/>
      <c r="CM713" s="577"/>
      <c r="CN713" s="577"/>
      <c r="CO713" s="578"/>
      <c r="CP713" s="578"/>
      <c r="CQ713" s="578"/>
      <c r="CR713" s="578"/>
      <c r="CS713" s="578"/>
      <c r="CT713" s="578"/>
      <c r="CU713" s="578"/>
      <c r="CV713" s="578"/>
      <c r="CW713" s="578"/>
      <c r="CX713" s="578"/>
      <c r="CY713" s="578"/>
      <c r="CZ713" s="578"/>
      <c r="DA713" s="578"/>
      <c r="DB713" s="578"/>
      <c r="DC713" s="578"/>
    </row>
    <row r="714" ht="23.25" customHeight="1">
      <c r="A714" s="447"/>
      <c r="B714" s="577"/>
      <c r="C714" s="578"/>
      <c r="D714" s="555"/>
      <c r="E714" s="555"/>
      <c r="F714" s="578"/>
      <c r="G714" s="578"/>
      <c r="H714" s="578"/>
      <c r="I714" s="578"/>
      <c r="J714" s="578"/>
      <c r="K714" s="578"/>
      <c r="L714" s="578"/>
      <c r="M714" s="578"/>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7"/>
      <c r="BN714" s="577"/>
      <c r="BO714" s="577"/>
      <c r="BP714" s="577"/>
      <c r="BQ714" s="577"/>
      <c r="BR714" s="577"/>
      <c r="BS714" s="577"/>
      <c r="BT714" s="577"/>
      <c r="BU714" s="577"/>
      <c r="BV714" s="577"/>
      <c r="BW714" s="577"/>
      <c r="BX714" s="577"/>
      <c r="BY714" s="577"/>
      <c r="BZ714" s="577"/>
      <c r="CA714" s="577"/>
      <c r="CB714" s="577"/>
      <c r="CC714" s="577"/>
      <c r="CD714" s="577"/>
      <c r="CE714" s="577"/>
      <c r="CF714" s="577"/>
      <c r="CG714" s="577"/>
      <c r="CH714" s="577"/>
      <c r="CI714" s="577"/>
      <c r="CJ714" s="577"/>
      <c r="CK714" s="577"/>
      <c r="CL714" s="577"/>
      <c r="CM714" s="577"/>
      <c r="CN714" s="577"/>
      <c r="CO714" s="578"/>
      <c r="CP714" s="578"/>
      <c r="CQ714" s="578"/>
      <c r="CR714" s="578"/>
      <c r="CS714" s="578"/>
      <c r="CT714" s="578"/>
      <c r="CU714" s="578"/>
      <c r="CV714" s="578"/>
      <c r="CW714" s="578"/>
      <c r="CX714" s="578"/>
      <c r="CY714" s="578"/>
      <c r="CZ714" s="578"/>
      <c r="DA714" s="578"/>
      <c r="DB714" s="578"/>
      <c r="DC714" s="578"/>
    </row>
    <row r="715" ht="23.25" customHeight="1">
      <c r="A715" s="447"/>
      <c r="B715" s="577"/>
      <c r="C715" s="578"/>
      <c r="D715" s="555"/>
      <c r="E715" s="555"/>
      <c r="F715" s="578"/>
      <c r="G715" s="578"/>
      <c r="H715" s="578"/>
      <c r="I715" s="578"/>
      <c r="J715" s="578"/>
      <c r="K715" s="578"/>
      <c r="L715" s="578"/>
      <c r="M715" s="578"/>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7"/>
      <c r="BN715" s="577"/>
      <c r="BO715" s="577"/>
      <c r="BP715" s="577"/>
      <c r="BQ715" s="577"/>
      <c r="BR715" s="577"/>
      <c r="BS715" s="577"/>
      <c r="BT715" s="577"/>
      <c r="BU715" s="577"/>
      <c r="BV715" s="577"/>
      <c r="BW715" s="577"/>
      <c r="BX715" s="577"/>
      <c r="BY715" s="577"/>
      <c r="BZ715" s="577"/>
      <c r="CA715" s="577"/>
      <c r="CB715" s="577"/>
      <c r="CC715" s="577"/>
      <c r="CD715" s="577"/>
      <c r="CE715" s="577"/>
      <c r="CF715" s="577"/>
      <c r="CG715" s="577"/>
      <c r="CH715" s="577"/>
      <c r="CI715" s="577"/>
      <c r="CJ715" s="577"/>
      <c r="CK715" s="577"/>
      <c r="CL715" s="577"/>
      <c r="CM715" s="577"/>
      <c r="CN715" s="577"/>
      <c r="CO715" s="578"/>
      <c r="CP715" s="578"/>
      <c r="CQ715" s="578"/>
      <c r="CR715" s="578"/>
      <c r="CS715" s="578"/>
      <c r="CT715" s="578"/>
      <c r="CU715" s="578"/>
      <c r="CV715" s="578"/>
      <c r="CW715" s="578"/>
      <c r="CX715" s="578"/>
      <c r="CY715" s="578"/>
      <c r="CZ715" s="578"/>
      <c r="DA715" s="578"/>
      <c r="DB715" s="578"/>
      <c r="DC715" s="578"/>
    </row>
    <row r="716" ht="23.25" customHeight="1">
      <c r="A716" s="447"/>
      <c r="B716" s="577"/>
      <c r="C716" s="578"/>
      <c r="D716" s="555"/>
      <c r="E716" s="555"/>
      <c r="F716" s="578"/>
      <c r="G716" s="578"/>
      <c r="H716" s="578"/>
      <c r="I716" s="578"/>
      <c r="J716" s="578"/>
      <c r="K716" s="578"/>
      <c r="L716" s="578"/>
      <c r="M716" s="578"/>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7"/>
      <c r="BN716" s="577"/>
      <c r="BO716" s="577"/>
      <c r="BP716" s="577"/>
      <c r="BQ716" s="577"/>
      <c r="BR716" s="577"/>
      <c r="BS716" s="577"/>
      <c r="BT716" s="577"/>
      <c r="BU716" s="577"/>
      <c r="BV716" s="577"/>
      <c r="BW716" s="577"/>
      <c r="BX716" s="577"/>
      <c r="BY716" s="577"/>
      <c r="BZ716" s="577"/>
      <c r="CA716" s="577"/>
      <c r="CB716" s="577"/>
      <c r="CC716" s="577"/>
      <c r="CD716" s="577"/>
      <c r="CE716" s="577"/>
      <c r="CF716" s="577"/>
      <c r="CG716" s="577"/>
      <c r="CH716" s="577"/>
      <c r="CI716" s="577"/>
      <c r="CJ716" s="577"/>
      <c r="CK716" s="577"/>
      <c r="CL716" s="577"/>
      <c r="CM716" s="577"/>
      <c r="CN716" s="577"/>
      <c r="CO716" s="578"/>
      <c r="CP716" s="578"/>
      <c r="CQ716" s="578"/>
      <c r="CR716" s="578"/>
      <c r="CS716" s="578"/>
      <c r="CT716" s="578"/>
      <c r="CU716" s="578"/>
      <c r="CV716" s="578"/>
      <c r="CW716" s="578"/>
      <c r="CX716" s="578"/>
      <c r="CY716" s="578"/>
      <c r="CZ716" s="578"/>
      <c r="DA716" s="578"/>
      <c r="DB716" s="578"/>
      <c r="DC716" s="578"/>
    </row>
    <row r="717" ht="23.25" customHeight="1">
      <c r="A717" s="447"/>
      <c r="B717" s="577"/>
      <c r="C717" s="578"/>
      <c r="D717" s="555"/>
      <c r="E717" s="555"/>
      <c r="F717" s="578"/>
      <c r="G717" s="578"/>
      <c r="H717" s="578"/>
      <c r="I717" s="578"/>
      <c r="J717" s="578"/>
      <c r="K717" s="578"/>
      <c r="L717" s="578"/>
      <c r="M717" s="578"/>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7"/>
      <c r="BN717" s="577"/>
      <c r="BO717" s="577"/>
      <c r="BP717" s="577"/>
      <c r="BQ717" s="577"/>
      <c r="BR717" s="577"/>
      <c r="BS717" s="577"/>
      <c r="BT717" s="577"/>
      <c r="BU717" s="577"/>
      <c r="BV717" s="577"/>
      <c r="BW717" s="577"/>
      <c r="BX717" s="577"/>
      <c r="BY717" s="577"/>
      <c r="BZ717" s="577"/>
      <c r="CA717" s="577"/>
      <c r="CB717" s="577"/>
      <c r="CC717" s="577"/>
      <c r="CD717" s="577"/>
      <c r="CE717" s="577"/>
      <c r="CF717" s="577"/>
      <c r="CG717" s="577"/>
      <c r="CH717" s="577"/>
      <c r="CI717" s="577"/>
      <c r="CJ717" s="577"/>
      <c r="CK717" s="577"/>
      <c r="CL717" s="577"/>
      <c r="CM717" s="577"/>
      <c r="CN717" s="577"/>
      <c r="CO717" s="578"/>
      <c r="CP717" s="578"/>
      <c r="CQ717" s="578"/>
      <c r="CR717" s="578"/>
      <c r="CS717" s="578"/>
      <c r="CT717" s="578"/>
      <c r="CU717" s="578"/>
      <c r="CV717" s="578"/>
      <c r="CW717" s="578"/>
      <c r="CX717" s="578"/>
      <c r="CY717" s="578"/>
      <c r="CZ717" s="578"/>
      <c r="DA717" s="578"/>
      <c r="DB717" s="578"/>
      <c r="DC717" s="578"/>
    </row>
    <row r="718" ht="23.25" customHeight="1">
      <c r="A718" s="447"/>
      <c r="B718" s="577"/>
      <c r="C718" s="578"/>
      <c r="D718" s="555"/>
      <c r="E718" s="555"/>
      <c r="F718" s="578"/>
      <c r="G718" s="578"/>
      <c r="H718" s="578"/>
      <c r="I718" s="578"/>
      <c r="J718" s="578"/>
      <c r="K718" s="578"/>
      <c r="L718" s="578"/>
      <c r="M718" s="578"/>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7"/>
      <c r="BN718" s="577"/>
      <c r="BO718" s="577"/>
      <c r="BP718" s="577"/>
      <c r="BQ718" s="577"/>
      <c r="BR718" s="577"/>
      <c r="BS718" s="577"/>
      <c r="BT718" s="577"/>
      <c r="BU718" s="577"/>
      <c r="BV718" s="577"/>
      <c r="BW718" s="577"/>
      <c r="BX718" s="577"/>
      <c r="BY718" s="577"/>
      <c r="BZ718" s="577"/>
      <c r="CA718" s="577"/>
      <c r="CB718" s="577"/>
      <c r="CC718" s="577"/>
      <c r="CD718" s="577"/>
      <c r="CE718" s="577"/>
      <c r="CF718" s="577"/>
      <c r="CG718" s="577"/>
      <c r="CH718" s="577"/>
      <c r="CI718" s="577"/>
      <c r="CJ718" s="577"/>
      <c r="CK718" s="577"/>
      <c r="CL718" s="577"/>
      <c r="CM718" s="577"/>
      <c r="CN718" s="577"/>
      <c r="CO718" s="578"/>
      <c r="CP718" s="578"/>
      <c r="CQ718" s="578"/>
      <c r="CR718" s="578"/>
      <c r="CS718" s="578"/>
      <c r="CT718" s="578"/>
      <c r="CU718" s="578"/>
      <c r="CV718" s="578"/>
      <c r="CW718" s="578"/>
      <c r="CX718" s="578"/>
      <c r="CY718" s="578"/>
      <c r="CZ718" s="578"/>
      <c r="DA718" s="578"/>
      <c r="DB718" s="578"/>
      <c r="DC718" s="578"/>
    </row>
    <row r="719" ht="23.25" customHeight="1">
      <c r="A719" s="447"/>
      <c r="B719" s="577"/>
      <c r="C719" s="578"/>
      <c r="D719" s="555"/>
      <c r="E719" s="555"/>
      <c r="F719" s="578"/>
      <c r="G719" s="578"/>
      <c r="H719" s="578"/>
      <c r="I719" s="578"/>
      <c r="J719" s="578"/>
      <c r="K719" s="578"/>
      <c r="L719" s="578"/>
      <c r="M719" s="578"/>
      <c r="N719" s="577"/>
      <c r="O719" s="577"/>
      <c r="P719" s="577"/>
      <c r="Q719" s="577"/>
      <c r="R719" s="577"/>
      <c r="S719" s="577"/>
      <c r="T719" s="577"/>
      <c r="U719" s="577"/>
      <c r="V719" s="577"/>
      <c r="W719" s="577"/>
      <c r="X719" s="577"/>
      <c r="Y719" s="577"/>
      <c r="Z719" s="577"/>
      <c r="AA719" s="577"/>
      <c r="AB719" s="577"/>
      <c r="AC719" s="577"/>
      <c r="AD719" s="577"/>
      <c r="AE719" s="577"/>
      <c r="AF719" s="577"/>
      <c r="AG719" s="577"/>
      <c r="AH719" s="577"/>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7"/>
      <c r="BN719" s="577"/>
      <c r="BO719" s="577"/>
      <c r="BP719" s="577"/>
      <c r="BQ719" s="577"/>
      <c r="BR719" s="577"/>
      <c r="BS719" s="577"/>
      <c r="BT719" s="577"/>
      <c r="BU719" s="577"/>
      <c r="BV719" s="577"/>
      <c r="BW719" s="577"/>
      <c r="BX719" s="577"/>
      <c r="BY719" s="577"/>
      <c r="BZ719" s="577"/>
      <c r="CA719" s="577"/>
      <c r="CB719" s="577"/>
      <c r="CC719" s="577"/>
      <c r="CD719" s="577"/>
      <c r="CE719" s="577"/>
      <c r="CF719" s="577"/>
      <c r="CG719" s="577"/>
      <c r="CH719" s="577"/>
      <c r="CI719" s="577"/>
      <c r="CJ719" s="577"/>
      <c r="CK719" s="577"/>
      <c r="CL719" s="577"/>
      <c r="CM719" s="577"/>
      <c r="CN719" s="577"/>
      <c r="CO719" s="578"/>
      <c r="CP719" s="578"/>
      <c r="CQ719" s="578"/>
      <c r="CR719" s="578"/>
      <c r="CS719" s="578"/>
      <c r="CT719" s="578"/>
      <c r="CU719" s="578"/>
      <c r="CV719" s="578"/>
      <c r="CW719" s="578"/>
      <c r="CX719" s="578"/>
      <c r="CY719" s="578"/>
      <c r="CZ719" s="578"/>
      <c r="DA719" s="578"/>
      <c r="DB719" s="578"/>
      <c r="DC719" s="578"/>
    </row>
    <row r="720" ht="23.25" customHeight="1">
      <c r="A720" s="447"/>
      <c r="B720" s="577"/>
      <c r="C720" s="578"/>
      <c r="D720" s="555"/>
      <c r="E720" s="555"/>
      <c r="F720" s="578"/>
      <c r="G720" s="578"/>
      <c r="H720" s="578"/>
      <c r="I720" s="578"/>
      <c r="J720" s="578"/>
      <c r="K720" s="578"/>
      <c r="L720" s="578"/>
      <c r="M720" s="578"/>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7"/>
      <c r="BN720" s="577"/>
      <c r="BO720" s="577"/>
      <c r="BP720" s="577"/>
      <c r="BQ720" s="577"/>
      <c r="BR720" s="577"/>
      <c r="BS720" s="577"/>
      <c r="BT720" s="577"/>
      <c r="BU720" s="577"/>
      <c r="BV720" s="577"/>
      <c r="BW720" s="577"/>
      <c r="BX720" s="577"/>
      <c r="BY720" s="577"/>
      <c r="BZ720" s="577"/>
      <c r="CA720" s="577"/>
      <c r="CB720" s="577"/>
      <c r="CC720" s="577"/>
      <c r="CD720" s="577"/>
      <c r="CE720" s="577"/>
      <c r="CF720" s="577"/>
      <c r="CG720" s="577"/>
      <c r="CH720" s="577"/>
      <c r="CI720" s="577"/>
      <c r="CJ720" s="577"/>
      <c r="CK720" s="577"/>
      <c r="CL720" s="577"/>
      <c r="CM720" s="577"/>
      <c r="CN720" s="577"/>
      <c r="CO720" s="578"/>
      <c r="CP720" s="578"/>
      <c r="CQ720" s="578"/>
      <c r="CR720" s="578"/>
      <c r="CS720" s="578"/>
      <c r="CT720" s="578"/>
      <c r="CU720" s="578"/>
      <c r="CV720" s="578"/>
      <c r="CW720" s="578"/>
      <c r="CX720" s="578"/>
      <c r="CY720" s="578"/>
      <c r="CZ720" s="578"/>
      <c r="DA720" s="578"/>
      <c r="DB720" s="578"/>
      <c r="DC720" s="578"/>
    </row>
    <row r="721" ht="23.25" customHeight="1">
      <c r="A721" s="447"/>
      <c r="B721" s="577"/>
      <c r="C721" s="578"/>
      <c r="D721" s="555"/>
      <c r="E721" s="555"/>
      <c r="F721" s="578"/>
      <c r="G721" s="578"/>
      <c r="H721" s="578"/>
      <c r="I721" s="578"/>
      <c r="J721" s="578"/>
      <c r="K721" s="578"/>
      <c r="L721" s="578"/>
      <c r="M721" s="578"/>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7"/>
      <c r="BN721" s="577"/>
      <c r="BO721" s="577"/>
      <c r="BP721" s="577"/>
      <c r="BQ721" s="577"/>
      <c r="BR721" s="577"/>
      <c r="BS721" s="577"/>
      <c r="BT721" s="577"/>
      <c r="BU721" s="577"/>
      <c r="BV721" s="577"/>
      <c r="BW721" s="577"/>
      <c r="BX721" s="577"/>
      <c r="BY721" s="577"/>
      <c r="BZ721" s="577"/>
      <c r="CA721" s="577"/>
      <c r="CB721" s="577"/>
      <c r="CC721" s="577"/>
      <c r="CD721" s="577"/>
      <c r="CE721" s="577"/>
      <c r="CF721" s="577"/>
      <c r="CG721" s="577"/>
      <c r="CH721" s="577"/>
      <c r="CI721" s="577"/>
      <c r="CJ721" s="577"/>
      <c r="CK721" s="577"/>
      <c r="CL721" s="577"/>
      <c r="CM721" s="577"/>
      <c r="CN721" s="577"/>
      <c r="CO721" s="578"/>
      <c r="CP721" s="578"/>
      <c r="CQ721" s="578"/>
      <c r="CR721" s="578"/>
      <c r="CS721" s="578"/>
      <c r="CT721" s="578"/>
      <c r="CU721" s="578"/>
      <c r="CV721" s="578"/>
      <c r="CW721" s="578"/>
      <c r="CX721" s="578"/>
      <c r="CY721" s="578"/>
      <c r="CZ721" s="578"/>
      <c r="DA721" s="578"/>
      <c r="DB721" s="578"/>
      <c r="DC721" s="578"/>
    </row>
    <row r="722" ht="23.25" customHeight="1">
      <c r="A722" s="447"/>
      <c r="B722" s="577"/>
      <c r="C722" s="578"/>
      <c r="D722" s="555"/>
      <c r="E722" s="555"/>
      <c r="F722" s="578"/>
      <c r="G722" s="578"/>
      <c r="H722" s="578"/>
      <c r="I722" s="578"/>
      <c r="J722" s="578"/>
      <c r="K722" s="578"/>
      <c r="L722" s="578"/>
      <c r="M722" s="578"/>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7"/>
      <c r="BN722" s="577"/>
      <c r="BO722" s="577"/>
      <c r="BP722" s="577"/>
      <c r="BQ722" s="577"/>
      <c r="BR722" s="577"/>
      <c r="BS722" s="577"/>
      <c r="BT722" s="577"/>
      <c r="BU722" s="577"/>
      <c r="BV722" s="577"/>
      <c r="BW722" s="577"/>
      <c r="BX722" s="577"/>
      <c r="BY722" s="577"/>
      <c r="BZ722" s="577"/>
      <c r="CA722" s="577"/>
      <c r="CB722" s="577"/>
      <c r="CC722" s="577"/>
      <c r="CD722" s="577"/>
      <c r="CE722" s="577"/>
      <c r="CF722" s="577"/>
      <c r="CG722" s="577"/>
      <c r="CH722" s="577"/>
      <c r="CI722" s="577"/>
      <c r="CJ722" s="577"/>
      <c r="CK722" s="577"/>
      <c r="CL722" s="577"/>
      <c r="CM722" s="577"/>
      <c r="CN722" s="577"/>
      <c r="CO722" s="578"/>
      <c r="CP722" s="578"/>
      <c r="CQ722" s="578"/>
      <c r="CR722" s="578"/>
      <c r="CS722" s="578"/>
      <c r="CT722" s="578"/>
      <c r="CU722" s="578"/>
      <c r="CV722" s="578"/>
      <c r="CW722" s="578"/>
      <c r="CX722" s="578"/>
      <c r="CY722" s="578"/>
      <c r="CZ722" s="578"/>
      <c r="DA722" s="578"/>
      <c r="DB722" s="578"/>
      <c r="DC722" s="578"/>
    </row>
    <row r="723" ht="23.25" customHeight="1">
      <c r="A723" s="447"/>
      <c r="B723" s="577"/>
      <c r="C723" s="578"/>
      <c r="D723" s="555"/>
      <c r="E723" s="555"/>
      <c r="F723" s="578"/>
      <c r="G723" s="578"/>
      <c r="H723" s="578"/>
      <c r="I723" s="578"/>
      <c r="J723" s="578"/>
      <c r="K723" s="578"/>
      <c r="L723" s="578"/>
      <c r="M723" s="578"/>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7"/>
      <c r="BN723" s="577"/>
      <c r="BO723" s="577"/>
      <c r="BP723" s="577"/>
      <c r="BQ723" s="577"/>
      <c r="BR723" s="577"/>
      <c r="BS723" s="577"/>
      <c r="BT723" s="577"/>
      <c r="BU723" s="577"/>
      <c r="BV723" s="577"/>
      <c r="BW723" s="577"/>
      <c r="BX723" s="577"/>
      <c r="BY723" s="577"/>
      <c r="BZ723" s="577"/>
      <c r="CA723" s="577"/>
      <c r="CB723" s="577"/>
      <c r="CC723" s="577"/>
      <c r="CD723" s="577"/>
      <c r="CE723" s="577"/>
      <c r="CF723" s="577"/>
      <c r="CG723" s="577"/>
      <c r="CH723" s="577"/>
      <c r="CI723" s="577"/>
      <c r="CJ723" s="577"/>
      <c r="CK723" s="577"/>
      <c r="CL723" s="577"/>
      <c r="CM723" s="577"/>
      <c r="CN723" s="577"/>
      <c r="CO723" s="578"/>
      <c r="CP723" s="578"/>
      <c r="CQ723" s="578"/>
      <c r="CR723" s="578"/>
      <c r="CS723" s="578"/>
      <c r="CT723" s="578"/>
      <c r="CU723" s="578"/>
      <c r="CV723" s="578"/>
      <c r="CW723" s="578"/>
      <c r="CX723" s="578"/>
      <c r="CY723" s="578"/>
      <c r="CZ723" s="578"/>
      <c r="DA723" s="578"/>
      <c r="DB723" s="578"/>
      <c r="DC723" s="578"/>
    </row>
    <row r="724" ht="23.25" customHeight="1">
      <c r="A724" s="447"/>
      <c r="B724" s="577"/>
      <c r="C724" s="578"/>
      <c r="D724" s="555"/>
      <c r="E724" s="555"/>
      <c r="F724" s="578"/>
      <c r="G724" s="578"/>
      <c r="H724" s="578"/>
      <c r="I724" s="578"/>
      <c r="J724" s="578"/>
      <c r="K724" s="578"/>
      <c r="L724" s="578"/>
      <c r="M724" s="578"/>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7"/>
      <c r="BN724" s="577"/>
      <c r="BO724" s="577"/>
      <c r="BP724" s="577"/>
      <c r="BQ724" s="577"/>
      <c r="BR724" s="577"/>
      <c r="BS724" s="577"/>
      <c r="BT724" s="577"/>
      <c r="BU724" s="577"/>
      <c r="BV724" s="577"/>
      <c r="BW724" s="577"/>
      <c r="BX724" s="577"/>
      <c r="BY724" s="577"/>
      <c r="BZ724" s="577"/>
      <c r="CA724" s="577"/>
      <c r="CB724" s="577"/>
      <c r="CC724" s="577"/>
      <c r="CD724" s="577"/>
      <c r="CE724" s="577"/>
      <c r="CF724" s="577"/>
      <c r="CG724" s="577"/>
      <c r="CH724" s="577"/>
      <c r="CI724" s="577"/>
      <c r="CJ724" s="577"/>
      <c r="CK724" s="577"/>
      <c r="CL724" s="577"/>
      <c r="CM724" s="577"/>
      <c r="CN724" s="577"/>
      <c r="CO724" s="578"/>
      <c r="CP724" s="578"/>
      <c r="CQ724" s="578"/>
      <c r="CR724" s="578"/>
      <c r="CS724" s="578"/>
      <c r="CT724" s="578"/>
      <c r="CU724" s="578"/>
      <c r="CV724" s="578"/>
      <c r="CW724" s="578"/>
      <c r="CX724" s="578"/>
      <c r="CY724" s="578"/>
      <c r="CZ724" s="578"/>
      <c r="DA724" s="578"/>
      <c r="DB724" s="578"/>
      <c r="DC724" s="578"/>
    </row>
    <row r="725" ht="23.25" customHeight="1">
      <c r="A725" s="447"/>
      <c r="B725" s="577"/>
      <c r="C725" s="578"/>
      <c r="D725" s="555"/>
      <c r="E725" s="555"/>
      <c r="F725" s="578"/>
      <c r="G725" s="578"/>
      <c r="H725" s="578"/>
      <c r="I725" s="578"/>
      <c r="J725" s="578"/>
      <c r="K725" s="578"/>
      <c r="L725" s="578"/>
      <c r="M725" s="578"/>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7"/>
      <c r="BN725" s="577"/>
      <c r="BO725" s="577"/>
      <c r="BP725" s="577"/>
      <c r="BQ725" s="577"/>
      <c r="BR725" s="577"/>
      <c r="BS725" s="577"/>
      <c r="BT725" s="577"/>
      <c r="BU725" s="577"/>
      <c r="BV725" s="577"/>
      <c r="BW725" s="577"/>
      <c r="BX725" s="577"/>
      <c r="BY725" s="577"/>
      <c r="BZ725" s="577"/>
      <c r="CA725" s="577"/>
      <c r="CB725" s="577"/>
      <c r="CC725" s="577"/>
      <c r="CD725" s="577"/>
      <c r="CE725" s="577"/>
      <c r="CF725" s="577"/>
      <c r="CG725" s="577"/>
      <c r="CH725" s="577"/>
      <c r="CI725" s="577"/>
      <c r="CJ725" s="577"/>
      <c r="CK725" s="577"/>
      <c r="CL725" s="577"/>
      <c r="CM725" s="577"/>
      <c r="CN725" s="577"/>
      <c r="CO725" s="578"/>
      <c r="CP725" s="578"/>
      <c r="CQ725" s="578"/>
      <c r="CR725" s="578"/>
      <c r="CS725" s="578"/>
      <c r="CT725" s="578"/>
      <c r="CU725" s="578"/>
      <c r="CV725" s="578"/>
      <c r="CW725" s="578"/>
      <c r="CX725" s="578"/>
      <c r="CY725" s="578"/>
      <c r="CZ725" s="578"/>
      <c r="DA725" s="578"/>
      <c r="DB725" s="578"/>
      <c r="DC725" s="578"/>
    </row>
    <row r="726" ht="23.25" customHeight="1">
      <c r="A726" s="447"/>
      <c r="B726" s="577"/>
      <c r="C726" s="578"/>
      <c r="D726" s="555"/>
      <c r="E726" s="555"/>
      <c r="F726" s="578"/>
      <c r="G726" s="578"/>
      <c r="H726" s="578"/>
      <c r="I726" s="578"/>
      <c r="J726" s="578"/>
      <c r="K726" s="578"/>
      <c r="L726" s="578"/>
      <c r="M726" s="578"/>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7"/>
      <c r="BN726" s="577"/>
      <c r="BO726" s="577"/>
      <c r="BP726" s="577"/>
      <c r="BQ726" s="577"/>
      <c r="BR726" s="577"/>
      <c r="BS726" s="577"/>
      <c r="BT726" s="577"/>
      <c r="BU726" s="577"/>
      <c r="BV726" s="577"/>
      <c r="BW726" s="577"/>
      <c r="BX726" s="577"/>
      <c r="BY726" s="577"/>
      <c r="BZ726" s="577"/>
      <c r="CA726" s="577"/>
      <c r="CB726" s="577"/>
      <c r="CC726" s="577"/>
      <c r="CD726" s="577"/>
      <c r="CE726" s="577"/>
      <c r="CF726" s="577"/>
      <c r="CG726" s="577"/>
      <c r="CH726" s="577"/>
      <c r="CI726" s="577"/>
      <c r="CJ726" s="577"/>
      <c r="CK726" s="577"/>
      <c r="CL726" s="577"/>
      <c r="CM726" s="577"/>
      <c r="CN726" s="577"/>
      <c r="CO726" s="578"/>
      <c r="CP726" s="578"/>
      <c r="CQ726" s="578"/>
      <c r="CR726" s="578"/>
      <c r="CS726" s="578"/>
      <c r="CT726" s="578"/>
      <c r="CU726" s="578"/>
      <c r="CV726" s="578"/>
      <c r="CW726" s="578"/>
      <c r="CX726" s="578"/>
      <c r="CY726" s="578"/>
      <c r="CZ726" s="578"/>
      <c r="DA726" s="578"/>
      <c r="DB726" s="578"/>
      <c r="DC726" s="578"/>
    </row>
    <row r="727" ht="23.25" customHeight="1">
      <c r="A727" s="447"/>
      <c r="B727" s="577"/>
      <c r="C727" s="578"/>
      <c r="D727" s="555"/>
      <c r="E727" s="555"/>
      <c r="F727" s="578"/>
      <c r="G727" s="578"/>
      <c r="H727" s="578"/>
      <c r="I727" s="578"/>
      <c r="J727" s="578"/>
      <c r="K727" s="578"/>
      <c r="L727" s="578"/>
      <c r="M727" s="578"/>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7"/>
      <c r="BN727" s="577"/>
      <c r="BO727" s="577"/>
      <c r="BP727" s="577"/>
      <c r="BQ727" s="577"/>
      <c r="BR727" s="577"/>
      <c r="BS727" s="577"/>
      <c r="BT727" s="577"/>
      <c r="BU727" s="577"/>
      <c r="BV727" s="577"/>
      <c r="BW727" s="577"/>
      <c r="BX727" s="577"/>
      <c r="BY727" s="577"/>
      <c r="BZ727" s="577"/>
      <c r="CA727" s="577"/>
      <c r="CB727" s="577"/>
      <c r="CC727" s="577"/>
      <c r="CD727" s="577"/>
      <c r="CE727" s="577"/>
      <c r="CF727" s="577"/>
      <c r="CG727" s="577"/>
      <c r="CH727" s="577"/>
      <c r="CI727" s="577"/>
      <c r="CJ727" s="577"/>
      <c r="CK727" s="577"/>
      <c r="CL727" s="577"/>
      <c r="CM727" s="577"/>
      <c r="CN727" s="577"/>
      <c r="CO727" s="578"/>
      <c r="CP727" s="578"/>
      <c r="CQ727" s="578"/>
      <c r="CR727" s="578"/>
      <c r="CS727" s="578"/>
      <c r="CT727" s="578"/>
      <c r="CU727" s="578"/>
      <c r="CV727" s="578"/>
      <c r="CW727" s="578"/>
      <c r="CX727" s="578"/>
      <c r="CY727" s="578"/>
      <c r="CZ727" s="578"/>
      <c r="DA727" s="578"/>
      <c r="DB727" s="578"/>
      <c r="DC727" s="578"/>
    </row>
    <row r="728" ht="23.25" customHeight="1">
      <c r="A728" s="447"/>
      <c r="B728" s="577"/>
      <c r="C728" s="578"/>
      <c r="D728" s="555"/>
      <c r="E728" s="555"/>
      <c r="F728" s="578"/>
      <c r="G728" s="578"/>
      <c r="H728" s="578"/>
      <c r="I728" s="578"/>
      <c r="J728" s="578"/>
      <c r="K728" s="578"/>
      <c r="L728" s="578"/>
      <c r="M728" s="578"/>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7"/>
      <c r="BN728" s="577"/>
      <c r="BO728" s="577"/>
      <c r="BP728" s="577"/>
      <c r="BQ728" s="577"/>
      <c r="BR728" s="577"/>
      <c r="BS728" s="577"/>
      <c r="BT728" s="577"/>
      <c r="BU728" s="577"/>
      <c r="BV728" s="577"/>
      <c r="BW728" s="577"/>
      <c r="BX728" s="577"/>
      <c r="BY728" s="577"/>
      <c r="BZ728" s="577"/>
      <c r="CA728" s="577"/>
      <c r="CB728" s="577"/>
      <c r="CC728" s="577"/>
      <c r="CD728" s="577"/>
      <c r="CE728" s="577"/>
      <c r="CF728" s="577"/>
      <c r="CG728" s="577"/>
      <c r="CH728" s="577"/>
      <c r="CI728" s="577"/>
      <c r="CJ728" s="577"/>
      <c r="CK728" s="577"/>
      <c r="CL728" s="577"/>
      <c r="CM728" s="577"/>
      <c r="CN728" s="577"/>
      <c r="CO728" s="578"/>
      <c r="CP728" s="578"/>
      <c r="CQ728" s="578"/>
      <c r="CR728" s="578"/>
      <c r="CS728" s="578"/>
      <c r="CT728" s="578"/>
      <c r="CU728" s="578"/>
      <c r="CV728" s="578"/>
      <c r="CW728" s="578"/>
      <c r="CX728" s="578"/>
      <c r="CY728" s="578"/>
      <c r="CZ728" s="578"/>
      <c r="DA728" s="578"/>
      <c r="DB728" s="578"/>
      <c r="DC728" s="578"/>
    </row>
    <row r="729" ht="23.25" customHeight="1">
      <c r="A729" s="447"/>
      <c r="B729" s="577"/>
      <c r="C729" s="578"/>
      <c r="D729" s="555"/>
      <c r="E729" s="555"/>
      <c r="F729" s="578"/>
      <c r="G729" s="578"/>
      <c r="H729" s="578"/>
      <c r="I729" s="578"/>
      <c r="J729" s="578"/>
      <c r="K729" s="578"/>
      <c r="L729" s="578"/>
      <c r="M729" s="578"/>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7"/>
      <c r="BN729" s="577"/>
      <c r="BO729" s="577"/>
      <c r="BP729" s="577"/>
      <c r="BQ729" s="577"/>
      <c r="BR729" s="577"/>
      <c r="BS729" s="577"/>
      <c r="BT729" s="577"/>
      <c r="BU729" s="577"/>
      <c r="BV729" s="577"/>
      <c r="BW729" s="577"/>
      <c r="BX729" s="577"/>
      <c r="BY729" s="577"/>
      <c r="BZ729" s="577"/>
      <c r="CA729" s="577"/>
      <c r="CB729" s="577"/>
      <c r="CC729" s="577"/>
      <c r="CD729" s="577"/>
      <c r="CE729" s="577"/>
      <c r="CF729" s="577"/>
      <c r="CG729" s="577"/>
      <c r="CH729" s="577"/>
      <c r="CI729" s="577"/>
      <c r="CJ729" s="577"/>
      <c r="CK729" s="577"/>
      <c r="CL729" s="577"/>
      <c r="CM729" s="577"/>
      <c r="CN729" s="577"/>
      <c r="CO729" s="578"/>
      <c r="CP729" s="578"/>
      <c r="CQ729" s="578"/>
      <c r="CR729" s="578"/>
      <c r="CS729" s="578"/>
      <c r="CT729" s="578"/>
      <c r="CU729" s="578"/>
      <c r="CV729" s="578"/>
      <c r="CW729" s="578"/>
      <c r="CX729" s="578"/>
      <c r="CY729" s="578"/>
      <c r="CZ729" s="578"/>
      <c r="DA729" s="578"/>
      <c r="DB729" s="578"/>
      <c r="DC729" s="578"/>
    </row>
    <row r="730" ht="23.25" customHeight="1">
      <c r="A730" s="447"/>
      <c r="B730" s="577"/>
      <c r="C730" s="578"/>
      <c r="D730" s="555"/>
      <c r="E730" s="555"/>
      <c r="F730" s="578"/>
      <c r="G730" s="578"/>
      <c r="H730" s="578"/>
      <c r="I730" s="578"/>
      <c r="J730" s="578"/>
      <c r="K730" s="578"/>
      <c r="L730" s="578"/>
      <c r="M730" s="578"/>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7"/>
      <c r="BN730" s="577"/>
      <c r="BO730" s="577"/>
      <c r="BP730" s="577"/>
      <c r="BQ730" s="577"/>
      <c r="BR730" s="577"/>
      <c r="BS730" s="577"/>
      <c r="BT730" s="577"/>
      <c r="BU730" s="577"/>
      <c r="BV730" s="577"/>
      <c r="BW730" s="577"/>
      <c r="BX730" s="577"/>
      <c r="BY730" s="577"/>
      <c r="BZ730" s="577"/>
      <c r="CA730" s="577"/>
      <c r="CB730" s="577"/>
      <c r="CC730" s="577"/>
      <c r="CD730" s="577"/>
      <c r="CE730" s="577"/>
      <c r="CF730" s="577"/>
      <c r="CG730" s="577"/>
      <c r="CH730" s="577"/>
      <c r="CI730" s="577"/>
      <c r="CJ730" s="577"/>
      <c r="CK730" s="577"/>
      <c r="CL730" s="577"/>
      <c r="CM730" s="577"/>
      <c r="CN730" s="577"/>
      <c r="CO730" s="578"/>
      <c r="CP730" s="578"/>
      <c r="CQ730" s="578"/>
      <c r="CR730" s="578"/>
      <c r="CS730" s="578"/>
      <c r="CT730" s="578"/>
      <c r="CU730" s="578"/>
      <c r="CV730" s="578"/>
      <c r="CW730" s="578"/>
      <c r="CX730" s="578"/>
      <c r="CY730" s="578"/>
      <c r="CZ730" s="578"/>
      <c r="DA730" s="578"/>
      <c r="DB730" s="578"/>
      <c r="DC730" s="578"/>
    </row>
    <row r="731" ht="23.25" customHeight="1">
      <c r="A731" s="447"/>
      <c r="B731" s="577"/>
      <c r="C731" s="578"/>
      <c r="D731" s="555"/>
      <c r="E731" s="555"/>
      <c r="F731" s="578"/>
      <c r="G731" s="578"/>
      <c r="H731" s="578"/>
      <c r="I731" s="578"/>
      <c r="J731" s="578"/>
      <c r="K731" s="578"/>
      <c r="L731" s="578"/>
      <c r="M731" s="578"/>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8"/>
      <c r="CP731" s="578"/>
      <c r="CQ731" s="578"/>
      <c r="CR731" s="578"/>
      <c r="CS731" s="578"/>
      <c r="CT731" s="578"/>
      <c r="CU731" s="578"/>
      <c r="CV731" s="578"/>
      <c r="CW731" s="578"/>
      <c r="CX731" s="578"/>
      <c r="CY731" s="578"/>
      <c r="CZ731" s="578"/>
      <c r="DA731" s="578"/>
      <c r="DB731" s="578"/>
      <c r="DC731" s="578"/>
    </row>
    <row r="732" ht="23.25" customHeight="1">
      <c r="A732" s="447"/>
      <c r="B732" s="577"/>
      <c r="C732" s="578"/>
      <c r="D732" s="555"/>
      <c r="E732" s="555"/>
      <c r="F732" s="578"/>
      <c r="G732" s="578"/>
      <c r="H732" s="578"/>
      <c r="I732" s="578"/>
      <c r="J732" s="578"/>
      <c r="K732" s="578"/>
      <c r="L732" s="578"/>
      <c r="M732" s="578"/>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8"/>
      <c r="CP732" s="578"/>
      <c r="CQ732" s="578"/>
      <c r="CR732" s="578"/>
      <c r="CS732" s="578"/>
      <c r="CT732" s="578"/>
      <c r="CU732" s="578"/>
      <c r="CV732" s="578"/>
      <c r="CW732" s="578"/>
      <c r="CX732" s="578"/>
      <c r="CY732" s="578"/>
      <c r="CZ732" s="578"/>
      <c r="DA732" s="578"/>
      <c r="DB732" s="578"/>
      <c r="DC732" s="578"/>
    </row>
    <row r="733" ht="23.25" customHeight="1">
      <c r="A733" s="447"/>
      <c r="B733" s="577"/>
      <c r="C733" s="578"/>
      <c r="D733" s="555"/>
      <c r="E733" s="555"/>
      <c r="F733" s="578"/>
      <c r="G733" s="578"/>
      <c r="H733" s="578"/>
      <c r="I733" s="578"/>
      <c r="J733" s="578"/>
      <c r="K733" s="578"/>
      <c r="L733" s="578"/>
      <c r="M733" s="578"/>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8"/>
      <c r="CP733" s="578"/>
      <c r="CQ733" s="578"/>
      <c r="CR733" s="578"/>
      <c r="CS733" s="578"/>
      <c r="CT733" s="578"/>
      <c r="CU733" s="578"/>
      <c r="CV733" s="578"/>
      <c r="CW733" s="578"/>
      <c r="CX733" s="578"/>
      <c r="CY733" s="578"/>
      <c r="CZ733" s="578"/>
      <c r="DA733" s="578"/>
      <c r="DB733" s="578"/>
      <c r="DC733" s="578"/>
    </row>
    <row r="734" ht="23.25" customHeight="1">
      <c r="A734" s="447"/>
      <c r="B734" s="577"/>
      <c r="C734" s="578"/>
      <c r="D734" s="555"/>
      <c r="E734" s="555"/>
      <c r="F734" s="578"/>
      <c r="G734" s="578"/>
      <c r="H734" s="578"/>
      <c r="I734" s="578"/>
      <c r="J734" s="578"/>
      <c r="K734" s="578"/>
      <c r="L734" s="578"/>
      <c r="M734" s="578"/>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8"/>
      <c r="CP734" s="578"/>
      <c r="CQ734" s="578"/>
      <c r="CR734" s="578"/>
      <c r="CS734" s="578"/>
      <c r="CT734" s="578"/>
      <c r="CU734" s="578"/>
      <c r="CV734" s="578"/>
      <c r="CW734" s="578"/>
      <c r="CX734" s="578"/>
      <c r="CY734" s="578"/>
      <c r="CZ734" s="578"/>
      <c r="DA734" s="578"/>
      <c r="DB734" s="578"/>
      <c r="DC734" s="578"/>
    </row>
    <row r="735" ht="23.25" customHeight="1">
      <c r="A735" s="447"/>
      <c r="B735" s="577"/>
      <c r="C735" s="578"/>
      <c r="D735" s="555"/>
      <c r="E735" s="555"/>
      <c r="F735" s="578"/>
      <c r="G735" s="578"/>
      <c r="H735" s="578"/>
      <c r="I735" s="578"/>
      <c r="J735" s="578"/>
      <c r="K735" s="578"/>
      <c r="L735" s="578"/>
      <c r="M735" s="578"/>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8"/>
      <c r="CP735" s="578"/>
      <c r="CQ735" s="578"/>
      <c r="CR735" s="578"/>
      <c r="CS735" s="578"/>
      <c r="CT735" s="578"/>
      <c r="CU735" s="578"/>
      <c r="CV735" s="578"/>
      <c r="CW735" s="578"/>
      <c r="CX735" s="578"/>
      <c r="CY735" s="578"/>
      <c r="CZ735" s="578"/>
      <c r="DA735" s="578"/>
      <c r="DB735" s="578"/>
      <c r="DC735" s="578"/>
    </row>
    <row r="736" ht="23.25" customHeight="1">
      <c r="A736" s="447"/>
      <c r="B736" s="577"/>
      <c r="C736" s="578"/>
      <c r="D736" s="555"/>
      <c r="E736" s="555"/>
      <c r="F736" s="578"/>
      <c r="G736" s="578"/>
      <c r="H736" s="578"/>
      <c r="I736" s="578"/>
      <c r="J736" s="578"/>
      <c r="K736" s="578"/>
      <c r="L736" s="578"/>
      <c r="M736" s="578"/>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8"/>
      <c r="CP736" s="578"/>
      <c r="CQ736" s="578"/>
      <c r="CR736" s="578"/>
      <c r="CS736" s="578"/>
      <c r="CT736" s="578"/>
      <c r="CU736" s="578"/>
      <c r="CV736" s="578"/>
      <c r="CW736" s="578"/>
      <c r="CX736" s="578"/>
      <c r="CY736" s="578"/>
      <c r="CZ736" s="578"/>
      <c r="DA736" s="578"/>
      <c r="DB736" s="578"/>
      <c r="DC736" s="578"/>
    </row>
    <row r="737" ht="23.25" customHeight="1">
      <c r="A737" s="447"/>
      <c r="B737" s="577"/>
      <c r="C737" s="578"/>
      <c r="D737" s="555"/>
      <c r="E737" s="555"/>
      <c r="F737" s="578"/>
      <c r="G737" s="578"/>
      <c r="H737" s="578"/>
      <c r="I737" s="578"/>
      <c r="J737" s="578"/>
      <c r="K737" s="578"/>
      <c r="L737" s="578"/>
      <c r="M737" s="578"/>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8"/>
      <c r="CP737" s="578"/>
      <c r="CQ737" s="578"/>
      <c r="CR737" s="578"/>
      <c r="CS737" s="578"/>
      <c r="CT737" s="578"/>
      <c r="CU737" s="578"/>
      <c r="CV737" s="578"/>
      <c r="CW737" s="578"/>
      <c r="CX737" s="578"/>
      <c r="CY737" s="578"/>
      <c r="CZ737" s="578"/>
      <c r="DA737" s="578"/>
      <c r="DB737" s="578"/>
      <c r="DC737" s="578"/>
    </row>
    <row r="738" ht="23.25" customHeight="1">
      <c r="A738" s="447"/>
      <c r="B738" s="577"/>
      <c r="C738" s="578"/>
      <c r="D738" s="555"/>
      <c r="E738" s="555"/>
      <c r="F738" s="578"/>
      <c r="G738" s="578"/>
      <c r="H738" s="578"/>
      <c r="I738" s="578"/>
      <c r="J738" s="578"/>
      <c r="K738" s="578"/>
      <c r="L738" s="578"/>
      <c r="M738" s="578"/>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8"/>
      <c r="CP738" s="578"/>
      <c r="CQ738" s="578"/>
      <c r="CR738" s="578"/>
      <c r="CS738" s="578"/>
      <c r="CT738" s="578"/>
      <c r="CU738" s="578"/>
      <c r="CV738" s="578"/>
      <c r="CW738" s="578"/>
      <c r="CX738" s="578"/>
      <c r="CY738" s="578"/>
      <c r="CZ738" s="578"/>
      <c r="DA738" s="578"/>
      <c r="DB738" s="578"/>
      <c r="DC738" s="578"/>
    </row>
    <row r="739" ht="23.25" customHeight="1">
      <c r="A739" s="447"/>
      <c r="B739" s="577"/>
      <c r="C739" s="578"/>
      <c r="D739" s="555"/>
      <c r="E739" s="555"/>
      <c r="F739" s="578"/>
      <c r="G739" s="578"/>
      <c r="H739" s="578"/>
      <c r="I739" s="578"/>
      <c r="J739" s="578"/>
      <c r="K739" s="578"/>
      <c r="L739" s="578"/>
      <c r="M739" s="578"/>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8"/>
      <c r="CP739" s="578"/>
      <c r="CQ739" s="578"/>
      <c r="CR739" s="578"/>
      <c r="CS739" s="578"/>
      <c r="CT739" s="578"/>
      <c r="CU739" s="578"/>
      <c r="CV739" s="578"/>
      <c r="CW739" s="578"/>
      <c r="CX739" s="578"/>
      <c r="CY739" s="578"/>
      <c r="CZ739" s="578"/>
      <c r="DA739" s="578"/>
      <c r="DB739" s="578"/>
      <c r="DC739" s="578"/>
    </row>
    <row r="740" ht="23.25" customHeight="1">
      <c r="A740" s="447"/>
      <c r="B740" s="577"/>
      <c r="C740" s="578"/>
      <c r="D740" s="555"/>
      <c r="E740" s="555"/>
      <c r="F740" s="578"/>
      <c r="G740" s="578"/>
      <c r="H740" s="578"/>
      <c r="I740" s="578"/>
      <c r="J740" s="578"/>
      <c r="K740" s="578"/>
      <c r="L740" s="578"/>
      <c r="M740" s="578"/>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8"/>
      <c r="CP740" s="578"/>
      <c r="CQ740" s="578"/>
      <c r="CR740" s="578"/>
      <c r="CS740" s="578"/>
      <c r="CT740" s="578"/>
      <c r="CU740" s="578"/>
      <c r="CV740" s="578"/>
      <c r="CW740" s="578"/>
      <c r="CX740" s="578"/>
      <c r="CY740" s="578"/>
      <c r="CZ740" s="578"/>
      <c r="DA740" s="578"/>
      <c r="DB740" s="578"/>
      <c r="DC740" s="578"/>
    </row>
    <row r="741" ht="23.25" customHeight="1">
      <c r="A741" s="447"/>
      <c r="B741" s="577"/>
      <c r="C741" s="578"/>
      <c r="D741" s="555"/>
      <c r="E741" s="555"/>
      <c r="F741" s="578"/>
      <c r="G741" s="578"/>
      <c r="H741" s="578"/>
      <c r="I741" s="578"/>
      <c r="J741" s="578"/>
      <c r="K741" s="578"/>
      <c r="L741" s="578"/>
      <c r="M741" s="578"/>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8"/>
      <c r="CP741" s="578"/>
      <c r="CQ741" s="578"/>
      <c r="CR741" s="578"/>
      <c r="CS741" s="578"/>
      <c r="CT741" s="578"/>
      <c r="CU741" s="578"/>
      <c r="CV741" s="578"/>
      <c r="CW741" s="578"/>
      <c r="CX741" s="578"/>
      <c r="CY741" s="578"/>
      <c r="CZ741" s="578"/>
      <c r="DA741" s="578"/>
      <c r="DB741" s="578"/>
      <c r="DC741" s="578"/>
    </row>
    <row r="742" ht="23.25" customHeight="1">
      <c r="A742" s="447"/>
      <c r="B742" s="577"/>
      <c r="C742" s="578"/>
      <c r="D742" s="555"/>
      <c r="E742" s="555"/>
      <c r="F742" s="578"/>
      <c r="G742" s="578"/>
      <c r="H742" s="578"/>
      <c r="I742" s="578"/>
      <c r="J742" s="578"/>
      <c r="K742" s="578"/>
      <c r="L742" s="578"/>
      <c r="M742" s="578"/>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7"/>
      <c r="BN742" s="577"/>
      <c r="BO742" s="577"/>
      <c r="BP742" s="577"/>
      <c r="BQ742" s="577"/>
      <c r="BR742" s="577"/>
      <c r="BS742" s="577"/>
      <c r="BT742" s="577"/>
      <c r="BU742" s="577"/>
      <c r="BV742" s="577"/>
      <c r="BW742" s="577"/>
      <c r="BX742" s="577"/>
      <c r="BY742" s="577"/>
      <c r="BZ742" s="577"/>
      <c r="CA742" s="577"/>
      <c r="CB742" s="577"/>
      <c r="CC742" s="577"/>
      <c r="CD742" s="577"/>
      <c r="CE742" s="577"/>
      <c r="CF742" s="577"/>
      <c r="CG742" s="577"/>
      <c r="CH742" s="577"/>
      <c r="CI742" s="577"/>
      <c r="CJ742" s="577"/>
      <c r="CK742" s="577"/>
      <c r="CL742" s="577"/>
      <c r="CM742" s="577"/>
      <c r="CN742" s="577"/>
      <c r="CO742" s="578"/>
      <c r="CP742" s="578"/>
      <c r="CQ742" s="578"/>
      <c r="CR742" s="578"/>
      <c r="CS742" s="578"/>
      <c r="CT742" s="578"/>
      <c r="CU742" s="578"/>
      <c r="CV742" s="578"/>
      <c r="CW742" s="578"/>
      <c r="CX742" s="578"/>
      <c r="CY742" s="578"/>
      <c r="CZ742" s="578"/>
      <c r="DA742" s="578"/>
      <c r="DB742" s="578"/>
      <c r="DC742" s="578"/>
    </row>
    <row r="743" ht="23.25" customHeight="1">
      <c r="A743" s="447"/>
      <c r="B743" s="577"/>
      <c r="C743" s="578"/>
      <c r="D743" s="555"/>
      <c r="E743" s="555"/>
      <c r="F743" s="578"/>
      <c r="G743" s="578"/>
      <c r="H743" s="578"/>
      <c r="I743" s="578"/>
      <c r="J743" s="578"/>
      <c r="K743" s="578"/>
      <c r="L743" s="578"/>
      <c r="M743" s="578"/>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7"/>
      <c r="BN743" s="577"/>
      <c r="BO743" s="577"/>
      <c r="BP743" s="577"/>
      <c r="BQ743" s="577"/>
      <c r="BR743" s="577"/>
      <c r="BS743" s="577"/>
      <c r="BT743" s="577"/>
      <c r="BU743" s="577"/>
      <c r="BV743" s="577"/>
      <c r="BW743" s="577"/>
      <c r="BX743" s="577"/>
      <c r="BY743" s="577"/>
      <c r="BZ743" s="577"/>
      <c r="CA743" s="577"/>
      <c r="CB743" s="577"/>
      <c r="CC743" s="577"/>
      <c r="CD743" s="577"/>
      <c r="CE743" s="577"/>
      <c r="CF743" s="577"/>
      <c r="CG743" s="577"/>
      <c r="CH743" s="577"/>
      <c r="CI743" s="577"/>
      <c r="CJ743" s="577"/>
      <c r="CK743" s="577"/>
      <c r="CL743" s="577"/>
      <c r="CM743" s="577"/>
      <c r="CN743" s="577"/>
      <c r="CO743" s="578"/>
      <c r="CP743" s="578"/>
      <c r="CQ743" s="578"/>
      <c r="CR743" s="578"/>
      <c r="CS743" s="578"/>
      <c r="CT743" s="578"/>
      <c r="CU743" s="578"/>
      <c r="CV743" s="578"/>
      <c r="CW743" s="578"/>
      <c r="CX743" s="578"/>
      <c r="CY743" s="578"/>
      <c r="CZ743" s="578"/>
      <c r="DA743" s="578"/>
      <c r="DB743" s="578"/>
      <c r="DC743" s="578"/>
    </row>
    <row r="744" ht="23.25" customHeight="1">
      <c r="A744" s="447"/>
      <c r="B744" s="577"/>
      <c r="C744" s="578"/>
      <c r="D744" s="555"/>
      <c r="E744" s="555"/>
      <c r="F744" s="578"/>
      <c r="G744" s="578"/>
      <c r="H744" s="578"/>
      <c r="I744" s="578"/>
      <c r="J744" s="578"/>
      <c r="K744" s="578"/>
      <c r="L744" s="578"/>
      <c r="M744" s="578"/>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7"/>
      <c r="BN744" s="577"/>
      <c r="BO744" s="577"/>
      <c r="BP744" s="577"/>
      <c r="BQ744" s="577"/>
      <c r="BR744" s="577"/>
      <c r="BS744" s="577"/>
      <c r="BT744" s="577"/>
      <c r="BU744" s="577"/>
      <c r="BV744" s="577"/>
      <c r="BW744" s="577"/>
      <c r="BX744" s="577"/>
      <c r="BY744" s="577"/>
      <c r="BZ744" s="577"/>
      <c r="CA744" s="577"/>
      <c r="CB744" s="577"/>
      <c r="CC744" s="577"/>
      <c r="CD744" s="577"/>
      <c r="CE744" s="577"/>
      <c r="CF744" s="577"/>
      <c r="CG744" s="577"/>
      <c r="CH744" s="577"/>
      <c r="CI744" s="577"/>
      <c r="CJ744" s="577"/>
      <c r="CK744" s="577"/>
      <c r="CL744" s="577"/>
      <c r="CM744" s="577"/>
      <c r="CN744" s="577"/>
      <c r="CO744" s="578"/>
      <c r="CP744" s="578"/>
      <c r="CQ744" s="578"/>
      <c r="CR744" s="578"/>
      <c r="CS744" s="578"/>
      <c r="CT744" s="578"/>
      <c r="CU744" s="578"/>
      <c r="CV744" s="578"/>
      <c r="CW744" s="578"/>
      <c r="CX744" s="578"/>
      <c r="CY744" s="578"/>
      <c r="CZ744" s="578"/>
      <c r="DA744" s="578"/>
      <c r="DB744" s="578"/>
      <c r="DC744" s="578"/>
    </row>
    <row r="745" ht="23.25" customHeight="1">
      <c r="A745" s="447"/>
      <c r="B745" s="577"/>
      <c r="C745" s="578"/>
      <c r="D745" s="555"/>
      <c r="E745" s="555"/>
      <c r="F745" s="578"/>
      <c r="G745" s="578"/>
      <c r="H745" s="578"/>
      <c r="I745" s="578"/>
      <c r="J745" s="578"/>
      <c r="K745" s="578"/>
      <c r="L745" s="578"/>
      <c r="M745" s="578"/>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7"/>
      <c r="BN745" s="577"/>
      <c r="BO745" s="577"/>
      <c r="BP745" s="577"/>
      <c r="BQ745" s="577"/>
      <c r="BR745" s="577"/>
      <c r="BS745" s="577"/>
      <c r="BT745" s="577"/>
      <c r="BU745" s="577"/>
      <c r="BV745" s="577"/>
      <c r="BW745" s="577"/>
      <c r="BX745" s="577"/>
      <c r="BY745" s="577"/>
      <c r="BZ745" s="577"/>
      <c r="CA745" s="577"/>
      <c r="CB745" s="577"/>
      <c r="CC745" s="577"/>
      <c r="CD745" s="577"/>
      <c r="CE745" s="577"/>
      <c r="CF745" s="577"/>
      <c r="CG745" s="577"/>
      <c r="CH745" s="577"/>
      <c r="CI745" s="577"/>
      <c r="CJ745" s="577"/>
      <c r="CK745" s="577"/>
      <c r="CL745" s="577"/>
      <c r="CM745" s="577"/>
      <c r="CN745" s="577"/>
      <c r="CO745" s="578"/>
      <c r="CP745" s="578"/>
      <c r="CQ745" s="578"/>
      <c r="CR745" s="578"/>
      <c r="CS745" s="578"/>
      <c r="CT745" s="578"/>
      <c r="CU745" s="578"/>
      <c r="CV745" s="578"/>
      <c r="CW745" s="578"/>
      <c r="CX745" s="578"/>
      <c r="CY745" s="578"/>
      <c r="CZ745" s="578"/>
      <c r="DA745" s="578"/>
      <c r="DB745" s="578"/>
      <c r="DC745" s="578"/>
    </row>
    <row r="746" ht="23.25" customHeight="1">
      <c r="A746" s="447"/>
      <c r="B746" s="577"/>
      <c r="C746" s="578"/>
      <c r="D746" s="555"/>
      <c r="E746" s="555"/>
      <c r="F746" s="578"/>
      <c r="G746" s="578"/>
      <c r="H746" s="578"/>
      <c r="I746" s="578"/>
      <c r="J746" s="578"/>
      <c r="K746" s="578"/>
      <c r="L746" s="578"/>
      <c r="M746" s="578"/>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7"/>
      <c r="BN746" s="577"/>
      <c r="BO746" s="577"/>
      <c r="BP746" s="577"/>
      <c r="BQ746" s="577"/>
      <c r="BR746" s="577"/>
      <c r="BS746" s="577"/>
      <c r="BT746" s="577"/>
      <c r="BU746" s="577"/>
      <c r="BV746" s="577"/>
      <c r="BW746" s="577"/>
      <c r="BX746" s="577"/>
      <c r="BY746" s="577"/>
      <c r="BZ746" s="577"/>
      <c r="CA746" s="577"/>
      <c r="CB746" s="577"/>
      <c r="CC746" s="577"/>
      <c r="CD746" s="577"/>
      <c r="CE746" s="577"/>
      <c r="CF746" s="577"/>
      <c r="CG746" s="577"/>
      <c r="CH746" s="577"/>
      <c r="CI746" s="577"/>
      <c r="CJ746" s="577"/>
      <c r="CK746" s="577"/>
      <c r="CL746" s="577"/>
      <c r="CM746" s="577"/>
      <c r="CN746" s="577"/>
      <c r="CO746" s="578"/>
      <c r="CP746" s="578"/>
      <c r="CQ746" s="578"/>
      <c r="CR746" s="578"/>
      <c r="CS746" s="578"/>
      <c r="CT746" s="578"/>
      <c r="CU746" s="578"/>
      <c r="CV746" s="578"/>
      <c r="CW746" s="578"/>
      <c r="CX746" s="578"/>
      <c r="CY746" s="578"/>
      <c r="CZ746" s="578"/>
      <c r="DA746" s="578"/>
      <c r="DB746" s="578"/>
      <c r="DC746" s="578"/>
    </row>
    <row r="747" ht="23.25" customHeight="1">
      <c r="A747" s="447"/>
      <c r="B747" s="577"/>
      <c r="C747" s="578"/>
      <c r="D747" s="555"/>
      <c r="E747" s="555"/>
      <c r="F747" s="578"/>
      <c r="G747" s="578"/>
      <c r="H747" s="578"/>
      <c r="I747" s="578"/>
      <c r="J747" s="578"/>
      <c r="K747" s="578"/>
      <c r="L747" s="578"/>
      <c r="M747" s="578"/>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7"/>
      <c r="BN747" s="577"/>
      <c r="BO747" s="577"/>
      <c r="BP747" s="577"/>
      <c r="BQ747" s="577"/>
      <c r="BR747" s="577"/>
      <c r="BS747" s="577"/>
      <c r="BT747" s="577"/>
      <c r="BU747" s="577"/>
      <c r="BV747" s="577"/>
      <c r="BW747" s="577"/>
      <c r="BX747" s="577"/>
      <c r="BY747" s="577"/>
      <c r="BZ747" s="577"/>
      <c r="CA747" s="577"/>
      <c r="CB747" s="577"/>
      <c r="CC747" s="577"/>
      <c r="CD747" s="577"/>
      <c r="CE747" s="577"/>
      <c r="CF747" s="577"/>
      <c r="CG747" s="577"/>
      <c r="CH747" s="577"/>
      <c r="CI747" s="577"/>
      <c r="CJ747" s="577"/>
      <c r="CK747" s="577"/>
      <c r="CL747" s="577"/>
      <c r="CM747" s="577"/>
      <c r="CN747" s="577"/>
      <c r="CO747" s="578"/>
      <c r="CP747" s="578"/>
      <c r="CQ747" s="578"/>
      <c r="CR747" s="578"/>
      <c r="CS747" s="578"/>
      <c r="CT747" s="578"/>
      <c r="CU747" s="578"/>
      <c r="CV747" s="578"/>
      <c r="CW747" s="578"/>
      <c r="CX747" s="578"/>
      <c r="CY747" s="578"/>
      <c r="CZ747" s="578"/>
      <c r="DA747" s="578"/>
      <c r="DB747" s="578"/>
      <c r="DC747" s="578"/>
    </row>
    <row r="748" ht="23.25" customHeight="1">
      <c r="A748" s="447"/>
      <c r="B748" s="577"/>
      <c r="C748" s="578"/>
      <c r="D748" s="555"/>
      <c r="E748" s="555"/>
      <c r="F748" s="578"/>
      <c r="G748" s="578"/>
      <c r="H748" s="578"/>
      <c r="I748" s="578"/>
      <c r="J748" s="578"/>
      <c r="K748" s="578"/>
      <c r="L748" s="578"/>
      <c r="M748" s="578"/>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7"/>
      <c r="BN748" s="577"/>
      <c r="BO748" s="577"/>
      <c r="BP748" s="577"/>
      <c r="BQ748" s="577"/>
      <c r="BR748" s="577"/>
      <c r="BS748" s="577"/>
      <c r="BT748" s="577"/>
      <c r="BU748" s="577"/>
      <c r="BV748" s="577"/>
      <c r="BW748" s="577"/>
      <c r="BX748" s="577"/>
      <c r="BY748" s="577"/>
      <c r="BZ748" s="577"/>
      <c r="CA748" s="577"/>
      <c r="CB748" s="577"/>
      <c r="CC748" s="577"/>
      <c r="CD748" s="577"/>
      <c r="CE748" s="577"/>
      <c r="CF748" s="577"/>
      <c r="CG748" s="577"/>
      <c r="CH748" s="577"/>
      <c r="CI748" s="577"/>
      <c r="CJ748" s="577"/>
      <c r="CK748" s="577"/>
      <c r="CL748" s="577"/>
      <c r="CM748" s="577"/>
      <c r="CN748" s="577"/>
      <c r="CO748" s="578"/>
      <c r="CP748" s="578"/>
      <c r="CQ748" s="578"/>
      <c r="CR748" s="578"/>
      <c r="CS748" s="578"/>
      <c r="CT748" s="578"/>
      <c r="CU748" s="578"/>
      <c r="CV748" s="578"/>
      <c r="CW748" s="578"/>
      <c r="CX748" s="578"/>
      <c r="CY748" s="578"/>
      <c r="CZ748" s="578"/>
      <c r="DA748" s="578"/>
      <c r="DB748" s="578"/>
      <c r="DC748" s="578"/>
    </row>
    <row r="749" ht="23.25" customHeight="1">
      <c r="A749" s="447"/>
      <c r="B749" s="577"/>
      <c r="C749" s="578"/>
      <c r="D749" s="555"/>
      <c r="E749" s="555"/>
      <c r="F749" s="578"/>
      <c r="G749" s="578"/>
      <c r="H749" s="578"/>
      <c r="I749" s="578"/>
      <c r="J749" s="578"/>
      <c r="K749" s="578"/>
      <c r="L749" s="578"/>
      <c r="M749" s="578"/>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7"/>
      <c r="BN749" s="577"/>
      <c r="BO749" s="577"/>
      <c r="BP749" s="577"/>
      <c r="BQ749" s="577"/>
      <c r="BR749" s="577"/>
      <c r="BS749" s="577"/>
      <c r="BT749" s="577"/>
      <c r="BU749" s="577"/>
      <c r="BV749" s="577"/>
      <c r="BW749" s="577"/>
      <c r="BX749" s="577"/>
      <c r="BY749" s="577"/>
      <c r="BZ749" s="577"/>
      <c r="CA749" s="577"/>
      <c r="CB749" s="577"/>
      <c r="CC749" s="577"/>
      <c r="CD749" s="577"/>
      <c r="CE749" s="577"/>
      <c r="CF749" s="577"/>
      <c r="CG749" s="577"/>
      <c r="CH749" s="577"/>
      <c r="CI749" s="577"/>
      <c r="CJ749" s="577"/>
      <c r="CK749" s="577"/>
      <c r="CL749" s="577"/>
      <c r="CM749" s="577"/>
      <c r="CN749" s="577"/>
      <c r="CO749" s="578"/>
      <c r="CP749" s="578"/>
      <c r="CQ749" s="578"/>
      <c r="CR749" s="578"/>
      <c r="CS749" s="578"/>
      <c r="CT749" s="578"/>
      <c r="CU749" s="578"/>
      <c r="CV749" s="578"/>
      <c r="CW749" s="578"/>
      <c r="CX749" s="578"/>
      <c r="CY749" s="578"/>
      <c r="CZ749" s="578"/>
      <c r="DA749" s="578"/>
      <c r="DB749" s="578"/>
      <c r="DC749" s="578"/>
    </row>
    <row r="750" ht="23.25" customHeight="1">
      <c r="A750" s="447"/>
      <c r="B750" s="577"/>
      <c r="C750" s="578"/>
      <c r="D750" s="555"/>
      <c r="E750" s="555"/>
      <c r="F750" s="578"/>
      <c r="G750" s="578"/>
      <c r="H750" s="578"/>
      <c r="I750" s="578"/>
      <c r="J750" s="578"/>
      <c r="K750" s="578"/>
      <c r="L750" s="578"/>
      <c r="M750" s="578"/>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7"/>
      <c r="BN750" s="577"/>
      <c r="BO750" s="577"/>
      <c r="BP750" s="577"/>
      <c r="BQ750" s="577"/>
      <c r="BR750" s="577"/>
      <c r="BS750" s="577"/>
      <c r="BT750" s="577"/>
      <c r="BU750" s="577"/>
      <c r="BV750" s="577"/>
      <c r="BW750" s="577"/>
      <c r="BX750" s="577"/>
      <c r="BY750" s="577"/>
      <c r="BZ750" s="577"/>
      <c r="CA750" s="577"/>
      <c r="CB750" s="577"/>
      <c r="CC750" s="577"/>
      <c r="CD750" s="577"/>
      <c r="CE750" s="577"/>
      <c r="CF750" s="577"/>
      <c r="CG750" s="577"/>
      <c r="CH750" s="577"/>
      <c r="CI750" s="577"/>
      <c r="CJ750" s="577"/>
      <c r="CK750" s="577"/>
      <c r="CL750" s="577"/>
      <c r="CM750" s="577"/>
      <c r="CN750" s="577"/>
      <c r="CO750" s="578"/>
      <c r="CP750" s="578"/>
      <c r="CQ750" s="578"/>
      <c r="CR750" s="578"/>
      <c r="CS750" s="578"/>
      <c r="CT750" s="578"/>
      <c r="CU750" s="578"/>
      <c r="CV750" s="578"/>
      <c r="CW750" s="578"/>
      <c r="CX750" s="578"/>
      <c r="CY750" s="578"/>
      <c r="CZ750" s="578"/>
      <c r="DA750" s="578"/>
      <c r="DB750" s="578"/>
      <c r="DC750" s="578"/>
    </row>
    <row r="751" ht="23.25" customHeight="1">
      <c r="A751" s="447"/>
      <c r="B751" s="577"/>
      <c r="C751" s="578"/>
      <c r="D751" s="555"/>
      <c r="E751" s="555"/>
      <c r="F751" s="578"/>
      <c r="G751" s="578"/>
      <c r="H751" s="578"/>
      <c r="I751" s="578"/>
      <c r="J751" s="578"/>
      <c r="K751" s="578"/>
      <c r="L751" s="578"/>
      <c r="M751" s="578"/>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7"/>
      <c r="BN751" s="577"/>
      <c r="BO751" s="577"/>
      <c r="BP751" s="577"/>
      <c r="BQ751" s="577"/>
      <c r="BR751" s="577"/>
      <c r="BS751" s="577"/>
      <c r="BT751" s="577"/>
      <c r="BU751" s="577"/>
      <c r="BV751" s="577"/>
      <c r="BW751" s="577"/>
      <c r="BX751" s="577"/>
      <c r="BY751" s="577"/>
      <c r="BZ751" s="577"/>
      <c r="CA751" s="577"/>
      <c r="CB751" s="577"/>
      <c r="CC751" s="577"/>
      <c r="CD751" s="577"/>
      <c r="CE751" s="577"/>
      <c r="CF751" s="577"/>
      <c r="CG751" s="577"/>
      <c r="CH751" s="577"/>
      <c r="CI751" s="577"/>
      <c r="CJ751" s="577"/>
      <c r="CK751" s="577"/>
      <c r="CL751" s="577"/>
      <c r="CM751" s="577"/>
      <c r="CN751" s="577"/>
      <c r="CO751" s="578"/>
      <c r="CP751" s="578"/>
      <c r="CQ751" s="578"/>
      <c r="CR751" s="578"/>
      <c r="CS751" s="578"/>
      <c r="CT751" s="578"/>
      <c r="CU751" s="578"/>
      <c r="CV751" s="578"/>
      <c r="CW751" s="578"/>
      <c r="CX751" s="578"/>
      <c r="CY751" s="578"/>
      <c r="CZ751" s="578"/>
      <c r="DA751" s="578"/>
      <c r="DB751" s="578"/>
      <c r="DC751" s="578"/>
    </row>
    <row r="752" ht="23.25" customHeight="1">
      <c r="A752" s="447"/>
      <c r="B752" s="577"/>
      <c r="C752" s="578"/>
      <c r="D752" s="555"/>
      <c r="E752" s="555"/>
      <c r="F752" s="578"/>
      <c r="G752" s="578"/>
      <c r="H752" s="578"/>
      <c r="I752" s="578"/>
      <c r="J752" s="578"/>
      <c r="K752" s="578"/>
      <c r="L752" s="578"/>
      <c r="M752" s="578"/>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7"/>
      <c r="BN752" s="577"/>
      <c r="BO752" s="577"/>
      <c r="BP752" s="577"/>
      <c r="BQ752" s="577"/>
      <c r="BR752" s="577"/>
      <c r="BS752" s="577"/>
      <c r="BT752" s="577"/>
      <c r="BU752" s="577"/>
      <c r="BV752" s="577"/>
      <c r="BW752" s="577"/>
      <c r="BX752" s="577"/>
      <c r="BY752" s="577"/>
      <c r="BZ752" s="577"/>
      <c r="CA752" s="577"/>
      <c r="CB752" s="577"/>
      <c r="CC752" s="577"/>
      <c r="CD752" s="577"/>
      <c r="CE752" s="577"/>
      <c r="CF752" s="577"/>
      <c r="CG752" s="577"/>
      <c r="CH752" s="577"/>
      <c r="CI752" s="577"/>
      <c r="CJ752" s="577"/>
      <c r="CK752" s="577"/>
      <c r="CL752" s="577"/>
      <c r="CM752" s="577"/>
      <c r="CN752" s="577"/>
      <c r="CO752" s="578"/>
      <c r="CP752" s="578"/>
      <c r="CQ752" s="578"/>
      <c r="CR752" s="578"/>
      <c r="CS752" s="578"/>
      <c r="CT752" s="578"/>
      <c r="CU752" s="578"/>
      <c r="CV752" s="578"/>
      <c r="CW752" s="578"/>
      <c r="CX752" s="578"/>
      <c r="CY752" s="578"/>
      <c r="CZ752" s="578"/>
      <c r="DA752" s="578"/>
      <c r="DB752" s="578"/>
      <c r="DC752" s="578"/>
    </row>
    <row r="753" ht="23.25" customHeight="1">
      <c r="A753" s="447"/>
      <c r="B753" s="577"/>
      <c r="C753" s="578"/>
      <c r="D753" s="555"/>
      <c r="E753" s="555"/>
      <c r="F753" s="578"/>
      <c r="G753" s="578"/>
      <c r="H753" s="578"/>
      <c r="I753" s="578"/>
      <c r="J753" s="578"/>
      <c r="K753" s="578"/>
      <c r="L753" s="578"/>
      <c r="M753" s="578"/>
      <c r="N753" s="577"/>
      <c r="O753" s="577"/>
      <c r="P753" s="577"/>
      <c r="Q753" s="577"/>
      <c r="R753" s="577"/>
      <c r="S753" s="577"/>
      <c r="T753" s="577"/>
      <c r="U753" s="577"/>
      <c r="V753" s="577"/>
      <c r="W753" s="577"/>
      <c r="X753" s="577"/>
      <c r="Y753" s="577"/>
      <c r="Z753" s="577"/>
      <c r="AA753" s="577"/>
      <c r="AB753" s="577"/>
      <c r="AC753" s="577"/>
      <c r="AD753" s="577"/>
      <c r="AE753" s="577"/>
      <c r="AF753" s="577"/>
      <c r="AG753" s="577"/>
      <c r="AH753" s="577"/>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7"/>
      <c r="BN753" s="577"/>
      <c r="BO753" s="577"/>
      <c r="BP753" s="577"/>
      <c r="BQ753" s="577"/>
      <c r="BR753" s="577"/>
      <c r="BS753" s="577"/>
      <c r="BT753" s="577"/>
      <c r="BU753" s="577"/>
      <c r="BV753" s="577"/>
      <c r="BW753" s="577"/>
      <c r="BX753" s="577"/>
      <c r="BY753" s="577"/>
      <c r="BZ753" s="577"/>
      <c r="CA753" s="577"/>
      <c r="CB753" s="577"/>
      <c r="CC753" s="577"/>
      <c r="CD753" s="577"/>
      <c r="CE753" s="577"/>
      <c r="CF753" s="577"/>
      <c r="CG753" s="577"/>
      <c r="CH753" s="577"/>
      <c r="CI753" s="577"/>
      <c r="CJ753" s="577"/>
      <c r="CK753" s="577"/>
      <c r="CL753" s="577"/>
      <c r="CM753" s="577"/>
      <c r="CN753" s="577"/>
      <c r="CO753" s="578"/>
      <c r="CP753" s="578"/>
      <c r="CQ753" s="578"/>
      <c r="CR753" s="578"/>
      <c r="CS753" s="578"/>
      <c r="CT753" s="578"/>
      <c r="CU753" s="578"/>
      <c r="CV753" s="578"/>
      <c r="CW753" s="578"/>
      <c r="CX753" s="578"/>
      <c r="CY753" s="578"/>
      <c r="CZ753" s="578"/>
      <c r="DA753" s="578"/>
      <c r="DB753" s="578"/>
      <c r="DC753" s="578"/>
    </row>
    <row r="754" ht="23.25" customHeight="1">
      <c r="A754" s="447"/>
      <c r="B754" s="577"/>
      <c r="C754" s="578"/>
      <c r="D754" s="555"/>
      <c r="E754" s="555"/>
      <c r="F754" s="578"/>
      <c r="G754" s="578"/>
      <c r="H754" s="578"/>
      <c r="I754" s="578"/>
      <c r="J754" s="578"/>
      <c r="K754" s="578"/>
      <c r="L754" s="578"/>
      <c r="M754" s="578"/>
      <c r="N754" s="577"/>
      <c r="O754" s="577"/>
      <c r="P754" s="577"/>
      <c r="Q754" s="577"/>
      <c r="R754" s="577"/>
      <c r="S754" s="577"/>
      <c r="T754" s="577"/>
      <c r="U754" s="577"/>
      <c r="V754" s="577"/>
      <c r="W754" s="577"/>
      <c r="X754" s="577"/>
      <c r="Y754" s="577"/>
      <c r="Z754" s="577"/>
      <c r="AA754" s="577"/>
      <c r="AB754" s="577"/>
      <c r="AC754" s="577"/>
      <c r="AD754" s="577"/>
      <c r="AE754" s="577"/>
      <c r="AF754" s="577"/>
      <c r="AG754" s="577"/>
      <c r="AH754" s="577"/>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7"/>
      <c r="BN754" s="577"/>
      <c r="BO754" s="577"/>
      <c r="BP754" s="577"/>
      <c r="BQ754" s="577"/>
      <c r="BR754" s="577"/>
      <c r="BS754" s="577"/>
      <c r="BT754" s="577"/>
      <c r="BU754" s="577"/>
      <c r="BV754" s="577"/>
      <c r="BW754" s="577"/>
      <c r="BX754" s="577"/>
      <c r="BY754" s="577"/>
      <c r="BZ754" s="577"/>
      <c r="CA754" s="577"/>
      <c r="CB754" s="577"/>
      <c r="CC754" s="577"/>
      <c r="CD754" s="577"/>
      <c r="CE754" s="577"/>
      <c r="CF754" s="577"/>
      <c r="CG754" s="577"/>
      <c r="CH754" s="577"/>
      <c r="CI754" s="577"/>
      <c r="CJ754" s="577"/>
      <c r="CK754" s="577"/>
      <c r="CL754" s="577"/>
      <c r="CM754" s="577"/>
      <c r="CN754" s="577"/>
      <c r="CO754" s="578"/>
      <c r="CP754" s="578"/>
      <c r="CQ754" s="578"/>
      <c r="CR754" s="578"/>
      <c r="CS754" s="578"/>
      <c r="CT754" s="578"/>
      <c r="CU754" s="578"/>
      <c r="CV754" s="578"/>
      <c r="CW754" s="578"/>
      <c r="CX754" s="578"/>
      <c r="CY754" s="578"/>
      <c r="CZ754" s="578"/>
      <c r="DA754" s="578"/>
      <c r="DB754" s="578"/>
      <c r="DC754" s="578"/>
    </row>
    <row r="755" ht="23.25" customHeight="1">
      <c r="A755" s="447"/>
      <c r="B755" s="577"/>
      <c r="C755" s="578"/>
      <c r="D755" s="555"/>
      <c r="E755" s="555"/>
      <c r="F755" s="578"/>
      <c r="G755" s="578"/>
      <c r="H755" s="578"/>
      <c r="I755" s="578"/>
      <c r="J755" s="578"/>
      <c r="K755" s="578"/>
      <c r="L755" s="578"/>
      <c r="M755" s="578"/>
      <c r="N755" s="577"/>
      <c r="O755" s="577"/>
      <c r="P755" s="577"/>
      <c r="Q755" s="577"/>
      <c r="R755" s="577"/>
      <c r="S755" s="577"/>
      <c r="T755" s="577"/>
      <c r="U755" s="577"/>
      <c r="V755" s="577"/>
      <c r="W755" s="577"/>
      <c r="X755" s="577"/>
      <c r="Y755" s="577"/>
      <c r="Z755" s="577"/>
      <c r="AA755" s="577"/>
      <c r="AB755" s="577"/>
      <c r="AC755" s="577"/>
      <c r="AD755" s="577"/>
      <c r="AE755" s="577"/>
      <c r="AF755" s="577"/>
      <c r="AG755" s="577"/>
      <c r="AH755" s="577"/>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7"/>
      <c r="BN755" s="577"/>
      <c r="BO755" s="577"/>
      <c r="BP755" s="577"/>
      <c r="BQ755" s="577"/>
      <c r="BR755" s="577"/>
      <c r="BS755" s="577"/>
      <c r="BT755" s="577"/>
      <c r="BU755" s="577"/>
      <c r="BV755" s="577"/>
      <c r="BW755" s="577"/>
      <c r="BX755" s="577"/>
      <c r="BY755" s="577"/>
      <c r="BZ755" s="577"/>
      <c r="CA755" s="577"/>
      <c r="CB755" s="577"/>
      <c r="CC755" s="577"/>
      <c r="CD755" s="577"/>
      <c r="CE755" s="577"/>
      <c r="CF755" s="577"/>
      <c r="CG755" s="577"/>
      <c r="CH755" s="577"/>
      <c r="CI755" s="577"/>
      <c r="CJ755" s="577"/>
      <c r="CK755" s="577"/>
      <c r="CL755" s="577"/>
      <c r="CM755" s="577"/>
      <c r="CN755" s="577"/>
      <c r="CO755" s="578"/>
      <c r="CP755" s="578"/>
      <c r="CQ755" s="578"/>
      <c r="CR755" s="578"/>
      <c r="CS755" s="578"/>
      <c r="CT755" s="578"/>
      <c r="CU755" s="578"/>
      <c r="CV755" s="578"/>
      <c r="CW755" s="578"/>
      <c r="CX755" s="578"/>
      <c r="CY755" s="578"/>
      <c r="CZ755" s="578"/>
      <c r="DA755" s="578"/>
      <c r="DB755" s="578"/>
      <c r="DC755" s="578"/>
    </row>
    <row r="756" ht="23.25" customHeight="1">
      <c r="A756" s="447"/>
      <c r="B756" s="577"/>
      <c r="C756" s="578"/>
      <c r="D756" s="555"/>
      <c r="E756" s="555"/>
      <c r="F756" s="578"/>
      <c r="G756" s="578"/>
      <c r="H756" s="578"/>
      <c r="I756" s="578"/>
      <c r="J756" s="578"/>
      <c r="K756" s="578"/>
      <c r="L756" s="578"/>
      <c r="M756" s="578"/>
      <c r="N756" s="577"/>
      <c r="O756" s="577"/>
      <c r="P756" s="577"/>
      <c r="Q756" s="577"/>
      <c r="R756" s="577"/>
      <c r="S756" s="577"/>
      <c r="T756" s="577"/>
      <c r="U756" s="577"/>
      <c r="V756" s="577"/>
      <c r="W756" s="577"/>
      <c r="X756" s="577"/>
      <c r="Y756" s="577"/>
      <c r="Z756" s="577"/>
      <c r="AA756" s="577"/>
      <c r="AB756" s="577"/>
      <c r="AC756" s="577"/>
      <c r="AD756" s="577"/>
      <c r="AE756" s="577"/>
      <c r="AF756" s="577"/>
      <c r="AG756" s="577"/>
      <c r="AH756" s="577"/>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7"/>
      <c r="BN756" s="577"/>
      <c r="BO756" s="577"/>
      <c r="BP756" s="577"/>
      <c r="BQ756" s="577"/>
      <c r="BR756" s="577"/>
      <c r="BS756" s="577"/>
      <c r="BT756" s="577"/>
      <c r="BU756" s="577"/>
      <c r="BV756" s="577"/>
      <c r="BW756" s="577"/>
      <c r="BX756" s="577"/>
      <c r="BY756" s="577"/>
      <c r="BZ756" s="577"/>
      <c r="CA756" s="577"/>
      <c r="CB756" s="577"/>
      <c r="CC756" s="577"/>
      <c r="CD756" s="577"/>
      <c r="CE756" s="577"/>
      <c r="CF756" s="577"/>
      <c r="CG756" s="577"/>
      <c r="CH756" s="577"/>
      <c r="CI756" s="577"/>
      <c r="CJ756" s="577"/>
      <c r="CK756" s="577"/>
      <c r="CL756" s="577"/>
      <c r="CM756" s="577"/>
      <c r="CN756" s="577"/>
      <c r="CO756" s="578"/>
      <c r="CP756" s="578"/>
      <c r="CQ756" s="578"/>
      <c r="CR756" s="578"/>
      <c r="CS756" s="578"/>
      <c r="CT756" s="578"/>
      <c r="CU756" s="578"/>
      <c r="CV756" s="578"/>
      <c r="CW756" s="578"/>
      <c r="CX756" s="578"/>
      <c r="CY756" s="578"/>
      <c r="CZ756" s="578"/>
      <c r="DA756" s="578"/>
      <c r="DB756" s="578"/>
      <c r="DC756" s="578"/>
    </row>
    <row r="757" ht="23.25" customHeight="1">
      <c r="A757" s="447"/>
      <c r="B757" s="577"/>
      <c r="C757" s="578"/>
      <c r="D757" s="555"/>
      <c r="E757" s="555"/>
      <c r="F757" s="578"/>
      <c r="G757" s="578"/>
      <c r="H757" s="578"/>
      <c r="I757" s="578"/>
      <c r="J757" s="578"/>
      <c r="K757" s="578"/>
      <c r="L757" s="578"/>
      <c r="M757" s="578"/>
      <c r="N757" s="577"/>
      <c r="O757" s="577"/>
      <c r="P757" s="577"/>
      <c r="Q757" s="577"/>
      <c r="R757" s="577"/>
      <c r="S757" s="577"/>
      <c r="T757" s="577"/>
      <c r="U757" s="577"/>
      <c r="V757" s="577"/>
      <c r="W757" s="577"/>
      <c r="X757" s="577"/>
      <c r="Y757" s="577"/>
      <c r="Z757" s="577"/>
      <c r="AA757" s="577"/>
      <c r="AB757" s="577"/>
      <c r="AC757" s="577"/>
      <c r="AD757" s="577"/>
      <c r="AE757" s="577"/>
      <c r="AF757" s="577"/>
      <c r="AG757" s="577"/>
      <c r="AH757" s="577"/>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7"/>
      <c r="BN757" s="577"/>
      <c r="BO757" s="577"/>
      <c r="BP757" s="577"/>
      <c r="BQ757" s="577"/>
      <c r="BR757" s="577"/>
      <c r="BS757" s="577"/>
      <c r="BT757" s="577"/>
      <c r="BU757" s="577"/>
      <c r="BV757" s="577"/>
      <c r="BW757" s="577"/>
      <c r="BX757" s="577"/>
      <c r="BY757" s="577"/>
      <c r="BZ757" s="577"/>
      <c r="CA757" s="577"/>
      <c r="CB757" s="577"/>
      <c r="CC757" s="577"/>
      <c r="CD757" s="577"/>
      <c r="CE757" s="577"/>
      <c r="CF757" s="577"/>
      <c r="CG757" s="577"/>
      <c r="CH757" s="577"/>
      <c r="CI757" s="577"/>
      <c r="CJ757" s="577"/>
      <c r="CK757" s="577"/>
      <c r="CL757" s="577"/>
      <c r="CM757" s="577"/>
      <c r="CN757" s="577"/>
      <c r="CO757" s="578"/>
      <c r="CP757" s="578"/>
      <c r="CQ757" s="578"/>
      <c r="CR757" s="578"/>
      <c r="CS757" s="578"/>
      <c r="CT757" s="578"/>
      <c r="CU757" s="578"/>
      <c r="CV757" s="578"/>
      <c r="CW757" s="578"/>
      <c r="CX757" s="578"/>
      <c r="CY757" s="578"/>
      <c r="CZ757" s="578"/>
      <c r="DA757" s="578"/>
      <c r="DB757" s="578"/>
      <c r="DC757" s="578"/>
    </row>
    <row r="758" ht="23.25" customHeight="1">
      <c r="A758" s="447"/>
      <c r="B758" s="577"/>
      <c r="C758" s="578"/>
      <c r="D758" s="555"/>
      <c r="E758" s="555"/>
      <c r="F758" s="578"/>
      <c r="G758" s="578"/>
      <c r="H758" s="578"/>
      <c r="I758" s="578"/>
      <c r="J758" s="578"/>
      <c r="K758" s="578"/>
      <c r="L758" s="578"/>
      <c r="M758" s="578"/>
      <c r="N758" s="577"/>
      <c r="O758" s="577"/>
      <c r="P758" s="577"/>
      <c r="Q758" s="577"/>
      <c r="R758" s="577"/>
      <c r="S758" s="577"/>
      <c r="T758" s="577"/>
      <c r="U758" s="577"/>
      <c r="V758" s="577"/>
      <c r="W758" s="577"/>
      <c r="X758" s="577"/>
      <c r="Y758" s="577"/>
      <c r="Z758" s="577"/>
      <c r="AA758" s="577"/>
      <c r="AB758" s="577"/>
      <c r="AC758" s="577"/>
      <c r="AD758" s="577"/>
      <c r="AE758" s="577"/>
      <c r="AF758" s="577"/>
      <c r="AG758" s="577"/>
      <c r="AH758" s="577"/>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7"/>
      <c r="BN758" s="577"/>
      <c r="BO758" s="577"/>
      <c r="BP758" s="577"/>
      <c r="BQ758" s="577"/>
      <c r="BR758" s="577"/>
      <c r="BS758" s="577"/>
      <c r="BT758" s="577"/>
      <c r="BU758" s="577"/>
      <c r="BV758" s="577"/>
      <c r="BW758" s="577"/>
      <c r="BX758" s="577"/>
      <c r="BY758" s="577"/>
      <c r="BZ758" s="577"/>
      <c r="CA758" s="577"/>
      <c r="CB758" s="577"/>
      <c r="CC758" s="577"/>
      <c r="CD758" s="577"/>
      <c r="CE758" s="577"/>
      <c r="CF758" s="577"/>
      <c r="CG758" s="577"/>
      <c r="CH758" s="577"/>
      <c r="CI758" s="577"/>
      <c r="CJ758" s="577"/>
      <c r="CK758" s="577"/>
      <c r="CL758" s="577"/>
      <c r="CM758" s="577"/>
      <c r="CN758" s="577"/>
      <c r="CO758" s="578"/>
      <c r="CP758" s="578"/>
      <c r="CQ758" s="578"/>
      <c r="CR758" s="578"/>
      <c r="CS758" s="578"/>
      <c r="CT758" s="578"/>
      <c r="CU758" s="578"/>
      <c r="CV758" s="578"/>
      <c r="CW758" s="578"/>
      <c r="CX758" s="578"/>
      <c r="CY758" s="578"/>
      <c r="CZ758" s="578"/>
      <c r="DA758" s="578"/>
      <c r="DB758" s="578"/>
      <c r="DC758" s="578"/>
    </row>
    <row r="759" ht="23.25" customHeight="1">
      <c r="A759" s="447"/>
      <c r="B759" s="577"/>
      <c r="C759" s="578"/>
      <c r="D759" s="555"/>
      <c r="E759" s="555"/>
      <c r="F759" s="578"/>
      <c r="G759" s="578"/>
      <c r="H759" s="578"/>
      <c r="I759" s="578"/>
      <c r="J759" s="578"/>
      <c r="K759" s="578"/>
      <c r="L759" s="578"/>
      <c r="M759" s="578"/>
      <c r="N759" s="577"/>
      <c r="O759" s="577"/>
      <c r="P759" s="577"/>
      <c r="Q759" s="577"/>
      <c r="R759" s="577"/>
      <c r="S759" s="577"/>
      <c r="T759" s="577"/>
      <c r="U759" s="577"/>
      <c r="V759" s="577"/>
      <c r="W759" s="577"/>
      <c r="X759" s="577"/>
      <c r="Y759" s="577"/>
      <c r="Z759" s="577"/>
      <c r="AA759" s="577"/>
      <c r="AB759" s="577"/>
      <c r="AC759" s="577"/>
      <c r="AD759" s="577"/>
      <c r="AE759" s="577"/>
      <c r="AF759" s="577"/>
      <c r="AG759" s="577"/>
      <c r="AH759" s="577"/>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7"/>
      <c r="BN759" s="577"/>
      <c r="BO759" s="577"/>
      <c r="BP759" s="577"/>
      <c r="BQ759" s="577"/>
      <c r="BR759" s="577"/>
      <c r="BS759" s="577"/>
      <c r="BT759" s="577"/>
      <c r="BU759" s="577"/>
      <c r="BV759" s="577"/>
      <c r="BW759" s="577"/>
      <c r="BX759" s="577"/>
      <c r="BY759" s="577"/>
      <c r="BZ759" s="577"/>
      <c r="CA759" s="577"/>
      <c r="CB759" s="577"/>
      <c r="CC759" s="577"/>
      <c r="CD759" s="577"/>
      <c r="CE759" s="577"/>
      <c r="CF759" s="577"/>
      <c r="CG759" s="577"/>
      <c r="CH759" s="577"/>
      <c r="CI759" s="577"/>
      <c r="CJ759" s="577"/>
      <c r="CK759" s="577"/>
      <c r="CL759" s="577"/>
      <c r="CM759" s="577"/>
      <c r="CN759" s="577"/>
      <c r="CO759" s="578"/>
      <c r="CP759" s="578"/>
      <c r="CQ759" s="578"/>
      <c r="CR759" s="578"/>
      <c r="CS759" s="578"/>
      <c r="CT759" s="578"/>
      <c r="CU759" s="578"/>
      <c r="CV759" s="578"/>
      <c r="CW759" s="578"/>
      <c r="CX759" s="578"/>
      <c r="CY759" s="578"/>
      <c r="CZ759" s="578"/>
      <c r="DA759" s="578"/>
      <c r="DB759" s="578"/>
      <c r="DC759" s="578"/>
    </row>
    <row r="760" ht="23.25" customHeight="1">
      <c r="A760" s="447"/>
      <c r="B760" s="577"/>
      <c r="C760" s="578"/>
      <c r="D760" s="555"/>
      <c r="E760" s="555"/>
      <c r="F760" s="578"/>
      <c r="G760" s="578"/>
      <c r="H760" s="578"/>
      <c r="I760" s="578"/>
      <c r="J760" s="578"/>
      <c r="K760" s="578"/>
      <c r="L760" s="578"/>
      <c r="M760" s="578"/>
      <c r="N760" s="577"/>
      <c r="O760" s="577"/>
      <c r="P760" s="577"/>
      <c r="Q760" s="577"/>
      <c r="R760" s="577"/>
      <c r="S760" s="577"/>
      <c r="T760" s="577"/>
      <c r="U760" s="577"/>
      <c r="V760" s="577"/>
      <c r="W760" s="577"/>
      <c r="X760" s="577"/>
      <c r="Y760" s="577"/>
      <c r="Z760" s="577"/>
      <c r="AA760" s="577"/>
      <c r="AB760" s="577"/>
      <c r="AC760" s="577"/>
      <c r="AD760" s="577"/>
      <c r="AE760" s="577"/>
      <c r="AF760" s="577"/>
      <c r="AG760" s="577"/>
      <c r="AH760" s="577"/>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7"/>
      <c r="BN760" s="577"/>
      <c r="BO760" s="577"/>
      <c r="BP760" s="577"/>
      <c r="BQ760" s="577"/>
      <c r="BR760" s="577"/>
      <c r="BS760" s="577"/>
      <c r="BT760" s="577"/>
      <c r="BU760" s="577"/>
      <c r="BV760" s="577"/>
      <c r="BW760" s="577"/>
      <c r="BX760" s="577"/>
      <c r="BY760" s="577"/>
      <c r="BZ760" s="577"/>
      <c r="CA760" s="577"/>
      <c r="CB760" s="577"/>
      <c r="CC760" s="577"/>
      <c r="CD760" s="577"/>
      <c r="CE760" s="577"/>
      <c r="CF760" s="577"/>
      <c r="CG760" s="577"/>
      <c r="CH760" s="577"/>
      <c r="CI760" s="577"/>
      <c r="CJ760" s="577"/>
      <c r="CK760" s="577"/>
      <c r="CL760" s="577"/>
      <c r="CM760" s="577"/>
      <c r="CN760" s="577"/>
      <c r="CO760" s="578"/>
      <c r="CP760" s="578"/>
      <c r="CQ760" s="578"/>
      <c r="CR760" s="578"/>
      <c r="CS760" s="578"/>
      <c r="CT760" s="578"/>
      <c r="CU760" s="578"/>
      <c r="CV760" s="578"/>
      <c r="CW760" s="578"/>
      <c r="CX760" s="578"/>
      <c r="CY760" s="578"/>
      <c r="CZ760" s="578"/>
      <c r="DA760" s="578"/>
      <c r="DB760" s="578"/>
      <c r="DC760" s="578"/>
    </row>
    <row r="761" ht="23.25" customHeight="1">
      <c r="A761" s="447"/>
      <c r="B761" s="577"/>
      <c r="C761" s="578"/>
      <c r="D761" s="555"/>
      <c r="E761" s="555"/>
      <c r="F761" s="578"/>
      <c r="G761" s="578"/>
      <c r="H761" s="578"/>
      <c r="I761" s="578"/>
      <c r="J761" s="578"/>
      <c r="K761" s="578"/>
      <c r="L761" s="578"/>
      <c r="M761" s="578"/>
      <c r="N761" s="577"/>
      <c r="O761" s="577"/>
      <c r="P761" s="577"/>
      <c r="Q761" s="577"/>
      <c r="R761" s="577"/>
      <c r="S761" s="577"/>
      <c r="T761" s="577"/>
      <c r="U761" s="577"/>
      <c r="V761" s="577"/>
      <c r="W761" s="577"/>
      <c r="X761" s="577"/>
      <c r="Y761" s="577"/>
      <c r="Z761" s="577"/>
      <c r="AA761" s="577"/>
      <c r="AB761" s="577"/>
      <c r="AC761" s="577"/>
      <c r="AD761" s="577"/>
      <c r="AE761" s="577"/>
      <c r="AF761" s="577"/>
      <c r="AG761" s="577"/>
      <c r="AH761" s="577"/>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7"/>
      <c r="BN761" s="577"/>
      <c r="BO761" s="577"/>
      <c r="BP761" s="577"/>
      <c r="BQ761" s="577"/>
      <c r="BR761" s="577"/>
      <c r="BS761" s="577"/>
      <c r="BT761" s="577"/>
      <c r="BU761" s="577"/>
      <c r="BV761" s="577"/>
      <c r="BW761" s="577"/>
      <c r="BX761" s="577"/>
      <c r="BY761" s="577"/>
      <c r="BZ761" s="577"/>
      <c r="CA761" s="577"/>
      <c r="CB761" s="577"/>
      <c r="CC761" s="577"/>
      <c r="CD761" s="577"/>
      <c r="CE761" s="577"/>
      <c r="CF761" s="577"/>
      <c r="CG761" s="577"/>
      <c r="CH761" s="577"/>
      <c r="CI761" s="577"/>
      <c r="CJ761" s="577"/>
      <c r="CK761" s="577"/>
      <c r="CL761" s="577"/>
      <c r="CM761" s="577"/>
      <c r="CN761" s="577"/>
      <c r="CO761" s="578"/>
      <c r="CP761" s="578"/>
      <c r="CQ761" s="578"/>
      <c r="CR761" s="578"/>
      <c r="CS761" s="578"/>
      <c r="CT761" s="578"/>
      <c r="CU761" s="578"/>
      <c r="CV761" s="578"/>
      <c r="CW761" s="578"/>
      <c r="CX761" s="578"/>
      <c r="CY761" s="578"/>
      <c r="CZ761" s="578"/>
      <c r="DA761" s="578"/>
      <c r="DB761" s="578"/>
      <c r="DC761" s="578"/>
    </row>
    <row r="762" ht="23.25" customHeight="1">
      <c r="A762" s="447"/>
      <c r="B762" s="577"/>
      <c r="C762" s="578"/>
      <c r="D762" s="555"/>
      <c r="E762" s="555"/>
      <c r="F762" s="578"/>
      <c r="G762" s="578"/>
      <c r="H762" s="578"/>
      <c r="I762" s="578"/>
      <c r="J762" s="578"/>
      <c r="K762" s="578"/>
      <c r="L762" s="578"/>
      <c r="M762" s="578"/>
      <c r="N762" s="577"/>
      <c r="O762" s="577"/>
      <c r="P762" s="577"/>
      <c r="Q762" s="577"/>
      <c r="R762" s="577"/>
      <c r="S762" s="577"/>
      <c r="T762" s="577"/>
      <c r="U762" s="577"/>
      <c r="V762" s="577"/>
      <c r="W762" s="577"/>
      <c r="X762" s="577"/>
      <c r="Y762" s="577"/>
      <c r="Z762" s="577"/>
      <c r="AA762" s="577"/>
      <c r="AB762" s="577"/>
      <c r="AC762" s="577"/>
      <c r="AD762" s="577"/>
      <c r="AE762" s="577"/>
      <c r="AF762" s="577"/>
      <c r="AG762" s="577"/>
      <c r="AH762" s="577"/>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7"/>
      <c r="BN762" s="577"/>
      <c r="BO762" s="577"/>
      <c r="BP762" s="577"/>
      <c r="BQ762" s="577"/>
      <c r="BR762" s="577"/>
      <c r="BS762" s="577"/>
      <c r="BT762" s="577"/>
      <c r="BU762" s="577"/>
      <c r="BV762" s="577"/>
      <c r="BW762" s="577"/>
      <c r="BX762" s="577"/>
      <c r="BY762" s="577"/>
      <c r="BZ762" s="577"/>
      <c r="CA762" s="577"/>
      <c r="CB762" s="577"/>
      <c r="CC762" s="577"/>
      <c r="CD762" s="577"/>
      <c r="CE762" s="577"/>
      <c r="CF762" s="577"/>
      <c r="CG762" s="577"/>
      <c r="CH762" s="577"/>
      <c r="CI762" s="577"/>
      <c r="CJ762" s="577"/>
      <c r="CK762" s="577"/>
      <c r="CL762" s="577"/>
      <c r="CM762" s="577"/>
      <c r="CN762" s="577"/>
      <c r="CO762" s="578"/>
      <c r="CP762" s="578"/>
      <c r="CQ762" s="578"/>
      <c r="CR762" s="578"/>
      <c r="CS762" s="578"/>
      <c r="CT762" s="578"/>
      <c r="CU762" s="578"/>
      <c r="CV762" s="578"/>
      <c r="CW762" s="578"/>
      <c r="CX762" s="578"/>
      <c r="CY762" s="578"/>
      <c r="CZ762" s="578"/>
      <c r="DA762" s="578"/>
      <c r="DB762" s="578"/>
      <c r="DC762" s="578"/>
    </row>
    <row r="763" ht="23.25" customHeight="1">
      <c r="A763" s="447"/>
      <c r="B763" s="577"/>
      <c r="C763" s="578"/>
      <c r="D763" s="555"/>
      <c r="E763" s="555"/>
      <c r="F763" s="578"/>
      <c r="G763" s="578"/>
      <c r="H763" s="578"/>
      <c r="I763" s="578"/>
      <c r="J763" s="578"/>
      <c r="K763" s="578"/>
      <c r="L763" s="578"/>
      <c r="M763" s="578"/>
      <c r="N763" s="577"/>
      <c r="O763" s="577"/>
      <c r="P763" s="577"/>
      <c r="Q763" s="577"/>
      <c r="R763" s="577"/>
      <c r="S763" s="577"/>
      <c r="T763" s="577"/>
      <c r="U763" s="577"/>
      <c r="V763" s="577"/>
      <c r="W763" s="577"/>
      <c r="X763" s="577"/>
      <c r="Y763" s="577"/>
      <c r="Z763" s="577"/>
      <c r="AA763" s="577"/>
      <c r="AB763" s="577"/>
      <c r="AC763" s="577"/>
      <c r="AD763" s="577"/>
      <c r="AE763" s="577"/>
      <c r="AF763" s="577"/>
      <c r="AG763" s="577"/>
      <c r="AH763" s="577"/>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7"/>
      <c r="BN763" s="577"/>
      <c r="BO763" s="577"/>
      <c r="BP763" s="577"/>
      <c r="BQ763" s="577"/>
      <c r="BR763" s="577"/>
      <c r="BS763" s="577"/>
      <c r="BT763" s="577"/>
      <c r="BU763" s="577"/>
      <c r="BV763" s="577"/>
      <c r="BW763" s="577"/>
      <c r="BX763" s="577"/>
      <c r="BY763" s="577"/>
      <c r="BZ763" s="577"/>
      <c r="CA763" s="577"/>
      <c r="CB763" s="577"/>
      <c r="CC763" s="577"/>
      <c r="CD763" s="577"/>
      <c r="CE763" s="577"/>
      <c r="CF763" s="577"/>
      <c r="CG763" s="577"/>
      <c r="CH763" s="577"/>
      <c r="CI763" s="577"/>
      <c r="CJ763" s="577"/>
      <c r="CK763" s="577"/>
      <c r="CL763" s="577"/>
      <c r="CM763" s="577"/>
      <c r="CN763" s="577"/>
      <c r="CO763" s="578"/>
      <c r="CP763" s="578"/>
      <c r="CQ763" s="578"/>
      <c r="CR763" s="578"/>
      <c r="CS763" s="578"/>
      <c r="CT763" s="578"/>
      <c r="CU763" s="578"/>
      <c r="CV763" s="578"/>
      <c r="CW763" s="578"/>
      <c r="CX763" s="578"/>
      <c r="CY763" s="578"/>
      <c r="CZ763" s="578"/>
      <c r="DA763" s="578"/>
      <c r="DB763" s="578"/>
      <c r="DC763" s="578"/>
    </row>
    <row r="764" ht="23.25" customHeight="1">
      <c r="A764" s="447"/>
      <c r="B764" s="577"/>
      <c r="C764" s="578"/>
      <c r="D764" s="555"/>
      <c r="E764" s="555"/>
      <c r="F764" s="578"/>
      <c r="G764" s="578"/>
      <c r="H764" s="578"/>
      <c r="I764" s="578"/>
      <c r="J764" s="578"/>
      <c r="K764" s="578"/>
      <c r="L764" s="578"/>
      <c r="M764" s="578"/>
      <c r="N764" s="577"/>
      <c r="O764" s="577"/>
      <c r="P764" s="577"/>
      <c r="Q764" s="577"/>
      <c r="R764" s="577"/>
      <c r="S764" s="577"/>
      <c r="T764" s="577"/>
      <c r="U764" s="577"/>
      <c r="V764" s="577"/>
      <c r="W764" s="577"/>
      <c r="X764" s="577"/>
      <c r="Y764" s="577"/>
      <c r="Z764" s="577"/>
      <c r="AA764" s="577"/>
      <c r="AB764" s="577"/>
      <c r="AC764" s="577"/>
      <c r="AD764" s="577"/>
      <c r="AE764" s="577"/>
      <c r="AF764" s="577"/>
      <c r="AG764" s="577"/>
      <c r="AH764" s="577"/>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7"/>
      <c r="BN764" s="577"/>
      <c r="BO764" s="577"/>
      <c r="BP764" s="577"/>
      <c r="BQ764" s="577"/>
      <c r="BR764" s="577"/>
      <c r="BS764" s="577"/>
      <c r="BT764" s="577"/>
      <c r="BU764" s="577"/>
      <c r="BV764" s="577"/>
      <c r="BW764" s="577"/>
      <c r="BX764" s="577"/>
      <c r="BY764" s="577"/>
      <c r="BZ764" s="577"/>
      <c r="CA764" s="577"/>
      <c r="CB764" s="577"/>
      <c r="CC764" s="577"/>
      <c r="CD764" s="577"/>
      <c r="CE764" s="577"/>
      <c r="CF764" s="577"/>
      <c r="CG764" s="577"/>
      <c r="CH764" s="577"/>
      <c r="CI764" s="577"/>
      <c r="CJ764" s="577"/>
      <c r="CK764" s="577"/>
      <c r="CL764" s="577"/>
      <c r="CM764" s="577"/>
      <c r="CN764" s="577"/>
      <c r="CO764" s="578"/>
      <c r="CP764" s="578"/>
      <c r="CQ764" s="578"/>
      <c r="CR764" s="578"/>
      <c r="CS764" s="578"/>
      <c r="CT764" s="578"/>
      <c r="CU764" s="578"/>
      <c r="CV764" s="578"/>
      <c r="CW764" s="578"/>
      <c r="CX764" s="578"/>
      <c r="CY764" s="578"/>
      <c r="CZ764" s="578"/>
      <c r="DA764" s="578"/>
      <c r="DB764" s="578"/>
      <c r="DC764" s="578"/>
    </row>
    <row r="765" ht="23.25" customHeight="1">
      <c r="A765" s="447"/>
      <c r="B765" s="577"/>
      <c r="C765" s="578"/>
      <c r="D765" s="555"/>
      <c r="E765" s="555"/>
      <c r="F765" s="578"/>
      <c r="G765" s="578"/>
      <c r="H765" s="578"/>
      <c r="I765" s="578"/>
      <c r="J765" s="578"/>
      <c r="K765" s="578"/>
      <c r="L765" s="578"/>
      <c r="M765" s="578"/>
      <c r="N765" s="577"/>
      <c r="O765" s="577"/>
      <c r="P765" s="577"/>
      <c r="Q765" s="577"/>
      <c r="R765" s="577"/>
      <c r="S765" s="577"/>
      <c r="T765" s="577"/>
      <c r="U765" s="577"/>
      <c r="V765" s="577"/>
      <c r="W765" s="577"/>
      <c r="X765" s="577"/>
      <c r="Y765" s="577"/>
      <c r="Z765" s="577"/>
      <c r="AA765" s="577"/>
      <c r="AB765" s="577"/>
      <c r="AC765" s="577"/>
      <c r="AD765" s="577"/>
      <c r="AE765" s="577"/>
      <c r="AF765" s="577"/>
      <c r="AG765" s="577"/>
      <c r="AH765" s="577"/>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7"/>
      <c r="BN765" s="577"/>
      <c r="BO765" s="577"/>
      <c r="BP765" s="577"/>
      <c r="BQ765" s="577"/>
      <c r="BR765" s="577"/>
      <c r="BS765" s="577"/>
      <c r="BT765" s="577"/>
      <c r="BU765" s="577"/>
      <c r="BV765" s="577"/>
      <c r="BW765" s="577"/>
      <c r="BX765" s="577"/>
      <c r="BY765" s="577"/>
      <c r="BZ765" s="577"/>
      <c r="CA765" s="577"/>
      <c r="CB765" s="577"/>
      <c r="CC765" s="577"/>
      <c r="CD765" s="577"/>
      <c r="CE765" s="577"/>
      <c r="CF765" s="577"/>
      <c r="CG765" s="577"/>
      <c r="CH765" s="577"/>
      <c r="CI765" s="577"/>
      <c r="CJ765" s="577"/>
      <c r="CK765" s="577"/>
      <c r="CL765" s="577"/>
      <c r="CM765" s="577"/>
      <c r="CN765" s="577"/>
      <c r="CO765" s="578"/>
      <c r="CP765" s="578"/>
      <c r="CQ765" s="578"/>
      <c r="CR765" s="578"/>
      <c r="CS765" s="578"/>
      <c r="CT765" s="578"/>
      <c r="CU765" s="578"/>
      <c r="CV765" s="578"/>
      <c r="CW765" s="578"/>
      <c r="CX765" s="578"/>
      <c r="CY765" s="578"/>
      <c r="CZ765" s="578"/>
      <c r="DA765" s="578"/>
      <c r="DB765" s="578"/>
      <c r="DC765" s="578"/>
    </row>
    <row r="766" ht="23.25" customHeight="1">
      <c r="A766" s="447"/>
      <c r="B766" s="577"/>
      <c r="C766" s="578"/>
      <c r="D766" s="555"/>
      <c r="E766" s="555"/>
      <c r="F766" s="578"/>
      <c r="G766" s="578"/>
      <c r="H766" s="578"/>
      <c r="I766" s="578"/>
      <c r="J766" s="578"/>
      <c r="K766" s="578"/>
      <c r="L766" s="578"/>
      <c r="M766" s="578"/>
      <c r="N766" s="577"/>
      <c r="O766" s="577"/>
      <c r="P766" s="577"/>
      <c r="Q766" s="577"/>
      <c r="R766" s="577"/>
      <c r="S766" s="577"/>
      <c r="T766" s="577"/>
      <c r="U766" s="577"/>
      <c r="V766" s="577"/>
      <c r="W766" s="577"/>
      <c r="X766" s="577"/>
      <c r="Y766" s="577"/>
      <c r="Z766" s="577"/>
      <c r="AA766" s="577"/>
      <c r="AB766" s="577"/>
      <c r="AC766" s="577"/>
      <c r="AD766" s="577"/>
      <c r="AE766" s="577"/>
      <c r="AF766" s="577"/>
      <c r="AG766" s="577"/>
      <c r="AH766" s="577"/>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7"/>
      <c r="BN766" s="577"/>
      <c r="BO766" s="577"/>
      <c r="BP766" s="577"/>
      <c r="BQ766" s="577"/>
      <c r="BR766" s="577"/>
      <c r="BS766" s="577"/>
      <c r="BT766" s="577"/>
      <c r="BU766" s="577"/>
      <c r="BV766" s="577"/>
      <c r="BW766" s="577"/>
      <c r="BX766" s="577"/>
      <c r="BY766" s="577"/>
      <c r="BZ766" s="577"/>
      <c r="CA766" s="577"/>
      <c r="CB766" s="577"/>
      <c r="CC766" s="577"/>
      <c r="CD766" s="577"/>
      <c r="CE766" s="577"/>
      <c r="CF766" s="577"/>
      <c r="CG766" s="577"/>
      <c r="CH766" s="577"/>
      <c r="CI766" s="577"/>
      <c r="CJ766" s="577"/>
      <c r="CK766" s="577"/>
      <c r="CL766" s="577"/>
      <c r="CM766" s="577"/>
      <c r="CN766" s="577"/>
      <c r="CO766" s="578"/>
      <c r="CP766" s="578"/>
      <c r="CQ766" s="578"/>
      <c r="CR766" s="578"/>
      <c r="CS766" s="578"/>
      <c r="CT766" s="578"/>
      <c r="CU766" s="578"/>
      <c r="CV766" s="578"/>
      <c r="CW766" s="578"/>
      <c r="CX766" s="578"/>
      <c r="CY766" s="578"/>
      <c r="CZ766" s="578"/>
      <c r="DA766" s="578"/>
      <c r="DB766" s="578"/>
      <c r="DC766" s="578"/>
    </row>
    <row r="767" ht="23.25" customHeight="1">
      <c r="A767" s="447"/>
      <c r="B767" s="577"/>
      <c r="C767" s="578"/>
      <c r="D767" s="555"/>
      <c r="E767" s="555"/>
      <c r="F767" s="578"/>
      <c r="G767" s="578"/>
      <c r="H767" s="578"/>
      <c r="I767" s="578"/>
      <c r="J767" s="578"/>
      <c r="K767" s="578"/>
      <c r="L767" s="578"/>
      <c r="M767" s="578"/>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7"/>
      <c r="BN767" s="577"/>
      <c r="BO767" s="577"/>
      <c r="BP767" s="577"/>
      <c r="BQ767" s="577"/>
      <c r="BR767" s="577"/>
      <c r="BS767" s="577"/>
      <c r="BT767" s="577"/>
      <c r="BU767" s="577"/>
      <c r="BV767" s="577"/>
      <c r="BW767" s="577"/>
      <c r="BX767" s="577"/>
      <c r="BY767" s="577"/>
      <c r="BZ767" s="577"/>
      <c r="CA767" s="577"/>
      <c r="CB767" s="577"/>
      <c r="CC767" s="577"/>
      <c r="CD767" s="577"/>
      <c r="CE767" s="577"/>
      <c r="CF767" s="577"/>
      <c r="CG767" s="577"/>
      <c r="CH767" s="577"/>
      <c r="CI767" s="577"/>
      <c r="CJ767" s="577"/>
      <c r="CK767" s="577"/>
      <c r="CL767" s="577"/>
      <c r="CM767" s="577"/>
      <c r="CN767" s="577"/>
      <c r="CO767" s="578"/>
      <c r="CP767" s="578"/>
      <c r="CQ767" s="578"/>
      <c r="CR767" s="578"/>
      <c r="CS767" s="578"/>
      <c r="CT767" s="578"/>
      <c r="CU767" s="578"/>
      <c r="CV767" s="578"/>
      <c r="CW767" s="578"/>
      <c r="CX767" s="578"/>
      <c r="CY767" s="578"/>
      <c r="CZ767" s="578"/>
      <c r="DA767" s="578"/>
      <c r="DB767" s="578"/>
      <c r="DC767" s="578"/>
    </row>
    <row r="768" ht="23.25" customHeight="1">
      <c r="A768" s="447"/>
      <c r="B768" s="577"/>
      <c r="C768" s="578"/>
      <c r="D768" s="555"/>
      <c r="E768" s="555"/>
      <c r="F768" s="578"/>
      <c r="G768" s="578"/>
      <c r="H768" s="578"/>
      <c r="I768" s="578"/>
      <c r="J768" s="578"/>
      <c r="K768" s="578"/>
      <c r="L768" s="578"/>
      <c r="M768" s="578"/>
      <c r="N768" s="577"/>
      <c r="O768" s="577"/>
      <c r="P768" s="577"/>
      <c r="Q768" s="577"/>
      <c r="R768" s="577"/>
      <c r="S768" s="577"/>
      <c r="T768" s="577"/>
      <c r="U768" s="577"/>
      <c r="V768" s="577"/>
      <c r="W768" s="577"/>
      <c r="X768" s="577"/>
      <c r="Y768" s="577"/>
      <c r="Z768" s="577"/>
      <c r="AA768" s="577"/>
      <c r="AB768" s="577"/>
      <c r="AC768" s="577"/>
      <c r="AD768" s="577"/>
      <c r="AE768" s="577"/>
      <c r="AF768" s="577"/>
      <c r="AG768" s="577"/>
      <c r="AH768" s="577"/>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7"/>
      <c r="BN768" s="577"/>
      <c r="BO768" s="577"/>
      <c r="BP768" s="577"/>
      <c r="BQ768" s="577"/>
      <c r="BR768" s="577"/>
      <c r="BS768" s="577"/>
      <c r="BT768" s="577"/>
      <c r="BU768" s="577"/>
      <c r="BV768" s="577"/>
      <c r="BW768" s="577"/>
      <c r="BX768" s="577"/>
      <c r="BY768" s="577"/>
      <c r="BZ768" s="577"/>
      <c r="CA768" s="577"/>
      <c r="CB768" s="577"/>
      <c r="CC768" s="577"/>
      <c r="CD768" s="577"/>
      <c r="CE768" s="577"/>
      <c r="CF768" s="577"/>
      <c r="CG768" s="577"/>
      <c r="CH768" s="577"/>
      <c r="CI768" s="577"/>
      <c r="CJ768" s="577"/>
      <c r="CK768" s="577"/>
      <c r="CL768" s="577"/>
      <c r="CM768" s="577"/>
      <c r="CN768" s="577"/>
      <c r="CO768" s="578"/>
      <c r="CP768" s="578"/>
      <c r="CQ768" s="578"/>
      <c r="CR768" s="578"/>
      <c r="CS768" s="578"/>
      <c r="CT768" s="578"/>
      <c r="CU768" s="578"/>
      <c r="CV768" s="578"/>
      <c r="CW768" s="578"/>
      <c r="CX768" s="578"/>
      <c r="CY768" s="578"/>
      <c r="CZ768" s="578"/>
      <c r="DA768" s="578"/>
      <c r="DB768" s="578"/>
      <c r="DC768" s="578"/>
    </row>
    <row r="769" ht="23.25" customHeight="1">
      <c r="A769" s="447"/>
      <c r="B769" s="577"/>
      <c r="C769" s="578"/>
      <c r="D769" s="555"/>
      <c r="E769" s="555"/>
      <c r="F769" s="578"/>
      <c r="G769" s="578"/>
      <c r="H769" s="578"/>
      <c r="I769" s="578"/>
      <c r="J769" s="578"/>
      <c r="K769" s="578"/>
      <c r="L769" s="578"/>
      <c r="M769" s="578"/>
      <c r="N769" s="577"/>
      <c r="O769" s="577"/>
      <c r="P769" s="577"/>
      <c r="Q769" s="577"/>
      <c r="R769" s="577"/>
      <c r="S769" s="577"/>
      <c r="T769" s="577"/>
      <c r="U769" s="577"/>
      <c r="V769" s="577"/>
      <c r="W769" s="577"/>
      <c r="X769" s="577"/>
      <c r="Y769" s="577"/>
      <c r="Z769" s="577"/>
      <c r="AA769" s="577"/>
      <c r="AB769" s="577"/>
      <c r="AC769" s="577"/>
      <c r="AD769" s="577"/>
      <c r="AE769" s="577"/>
      <c r="AF769" s="577"/>
      <c r="AG769" s="577"/>
      <c r="AH769" s="577"/>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7"/>
      <c r="BN769" s="577"/>
      <c r="BO769" s="577"/>
      <c r="BP769" s="577"/>
      <c r="BQ769" s="577"/>
      <c r="BR769" s="577"/>
      <c r="BS769" s="577"/>
      <c r="BT769" s="577"/>
      <c r="BU769" s="577"/>
      <c r="BV769" s="577"/>
      <c r="BW769" s="577"/>
      <c r="BX769" s="577"/>
      <c r="BY769" s="577"/>
      <c r="BZ769" s="577"/>
      <c r="CA769" s="577"/>
      <c r="CB769" s="577"/>
      <c r="CC769" s="577"/>
      <c r="CD769" s="577"/>
      <c r="CE769" s="577"/>
      <c r="CF769" s="577"/>
      <c r="CG769" s="577"/>
      <c r="CH769" s="577"/>
      <c r="CI769" s="577"/>
      <c r="CJ769" s="577"/>
      <c r="CK769" s="577"/>
      <c r="CL769" s="577"/>
      <c r="CM769" s="577"/>
      <c r="CN769" s="577"/>
      <c r="CO769" s="578"/>
      <c r="CP769" s="578"/>
      <c r="CQ769" s="578"/>
      <c r="CR769" s="578"/>
      <c r="CS769" s="578"/>
      <c r="CT769" s="578"/>
      <c r="CU769" s="578"/>
      <c r="CV769" s="578"/>
      <c r="CW769" s="578"/>
      <c r="CX769" s="578"/>
      <c r="CY769" s="578"/>
      <c r="CZ769" s="578"/>
      <c r="DA769" s="578"/>
      <c r="DB769" s="578"/>
      <c r="DC769" s="578"/>
    </row>
    <row r="770" ht="23.25" customHeight="1">
      <c r="A770" s="447"/>
      <c r="B770" s="577"/>
      <c r="C770" s="578"/>
      <c r="D770" s="555"/>
      <c r="E770" s="555"/>
      <c r="F770" s="578"/>
      <c r="G770" s="578"/>
      <c r="H770" s="578"/>
      <c r="I770" s="578"/>
      <c r="J770" s="578"/>
      <c r="K770" s="578"/>
      <c r="L770" s="578"/>
      <c r="M770" s="578"/>
      <c r="N770" s="577"/>
      <c r="O770" s="577"/>
      <c r="P770" s="577"/>
      <c r="Q770" s="577"/>
      <c r="R770" s="577"/>
      <c r="S770" s="577"/>
      <c r="T770" s="577"/>
      <c r="U770" s="577"/>
      <c r="V770" s="577"/>
      <c r="W770" s="577"/>
      <c r="X770" s="577"/>
      <c r="Y770" s="577"/>
      <c r="Z770" s="577"/>
      <c r="AA770" s="577"/>
      <c r="AB770" s="577"/>
      <c r="AC770" s="577"/>
      <c r="AD770" s="577"/>
      <c r="AE770" s="577"/>
      <c r="AF770" s="577"/>
      <c r="AG770" s="577"/>
      <c r="AH770" s="577"/>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7"/>
      <c r="BN770" s="577"/>
      <c r="BO770" s="577"/>
      <c r="BP770" s="577"/>
      <c r="BQ770" s="577"/>
      <c r="BR770" s="577"/>
      <c r="BS770" s="577"/>
      <c r="BT770" s="577"/>
      <c r="BU770" s="577"/>
      <c r="BV770" s="577"/>
      <c r="BW770" s="577"/>
      <c r="BX770" s="577"/>
      <c r="BY770" s="577"/>
      <c r="BZ770" s="577"/>
      <c r="CA770" s="577"/>
      <c r="CB770" s="577"/>
      <c r="CC770" s="577"/>
      <c r="CD770" s="577"/>
      <c r="CE770" s="577"/>
      <c r="CF770" s="577"/>
      <c r="CG770" s="577"/>
      <c r="CH770" s="577"/>
      <c r="CI770" s="577"/>
      <c r="CJ770" s="577"/>
      <c r="CK770" s="577"/>
      <c r="CL770" s="577"/>
      <c r="CM770" s="577"/>
      <c r="CN770" s="577"/>
      <c r="CO770" s="578"/>
      <c r="CP770" s="578"/>
      <c r="CQ770" s="578"/>
      <c r="CR770" s="578"/>
      <c r="CS770" s="578"/>
      <c r="CT770" s="578"/>
      <c r="CU770" s="578"/>
      <c r="CV770" s="578"/>
      <c r="CW770" s="578"/>
      <c r="CX770" s="578"/>
      <c r="CY770" s="578"/>
      <c r="CZ770" s="578"/>
      <c r="DA770" s="578"/>
      <c r="DB770" s="578"/>
      <c r="DC770" s="578"/>
    </row>
    <row r="771" ht="23.25" customHeight="1">
      <c r="A771" s="447"/>
      <c r="B771" s="577"/>
      <c r="C771" s="578"/>
      <c r="D771" s="555"/>
      <c r="E771" s="555"/>
      <c r="F771" s="578"/>
      <c r="G771" s="578"/>
      <c r="H771" s="578"/>
      <c r="I771" s="578"/>
      <c r="J771" s="578"/>
      <c r="K771" s="578"/>
      <c r="L771" s="578"/>
      <c r="M771" s="578"/>
      <c r="N771" s="577"/>
      <c r="O771" s="577"/>
      <c r="P771" s="577"/>
      <c r="Q771" s="577"/>
      <c r="R771" s="577"/>
      <c r="S771" s="577"/>
      <c r="T771" s="577"/>
      <c r="U771" s="577"/>
      <c r="V771" s="577"/>
      <c r="W771" s="577"/>
      <c r="X771" s="577"/>
      <c r="Y771" s="577"/>
      <c r="Z771" s="577"/>
      <c r="AA771" s="577"/>
      <c r="AB771" s="577"/>
      <c r="AC771" s="577"/>
      <c r="AD771" s="577"/>
      <c r="AE771" s="577"/>
      <c r="AF771" s="577"/>
      <c r="AG771" s="577"/>
      <c r="AH771" s="577"/>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7"/>
      <c r="BN771" s="577"/>
      <c r="BO771" s="577"/>
      <c r="BP771" s="577"/>
      <c r="BQ771" s="577"/>
      <c r="BR771" s="577"/>
      <c r="BS771" s="577"/>
      <c r="BT771" s="577"/>
      <c r="BU771" s="577"/>
      <c r="BV771" s="577"/>
      <c r="BW771" s="577"/>
      <c r="BX771" s="577"/>
      <c r="BY771" s="577"/>
      <c r="BZ771" s="577"/>
      <c r="CA771" s="577"/>
      <c r="CB771" s="577"/>
      <c r="CC771" s="577"/>
      <c r="CD771" s="577"/>
      <c r="CE771" s="577"/>
      <c r="CF771" s="577"/>
      <c r="CG771" s="577"/>
      <c r="CH771" s="577"/>
      <c r="CI771" s="577"/>
      <c r="CJ771" s="577"/>
      <c r="CK771" s="577"/>
      <c r="CL771" s="577"/>
      <c r="CM771" s="577"/>
      <c r="CN771" s="577"/>
      <c r="CO771" s="578"/>
      <c r="CP771" s="578"/>
      <c r="CQ771" s="578"/>
      <c r="CR771" s="578"/>
      <c r="CS771" s="578"/>
      <c r="CT771" s="578"/>
      <c r="CU771" s="578"/>
      <c r="CV771" s="578"/>
      <c r="CW771" s="578"/>
      <c r="CX771" s="578"/>
      <c r="CY771" s="578"/>
      <c r="CZ771" s="578"/>
      <c r="DA771" s="578"/>
      <c r="DB771" s="578"/>
      <c r="DC771" s="578"/>
    </row>
    <row r="772" ht="23.25" customHeight="1">
      <c r="A772" s="447"/>
      <c r="B772" s="577"/>
      <c r="C772" s="578"/>
      <c r="D772" s="555"/>
      <c r="E772" s="555"/>
      <c r="F772" s="578"/>
      <c r="G772" s="578"/>
      <c r="H772" s="578"/>
      <c r="I772" s="578"/>
      <c r="J772" s="578"/>
      <c r="K772" s="578"/>
      <c r="L772" s="578"/>
      <c r="M772" s="578"/>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7"/>
      <c r="BN772" s="577"/>
      <c r="BO772" s="577"/>
      <c r="BP772" s="577"/>
      <c r="BQ772" s="577"/>
      <c r="BR772" s="577"/>
      <c r="BS772" s="577"/>
      <c r="BT772" s="577"/>
      <c r="BU772" s="577"/>
      <c r="BV772" s="577"/>
      <c r="BW772" s="577"/>
      <c r="BX772" s="577"/>
      <c r="BY772" s="577"/>
      <c r="BZ772" s="577"/>
      <c r="CA772" s="577"/>
      <c r="CB772" s="577"/>
      <c r="CC772" s="577"/>
      <c r="CD772" s="577"/>
      <c r="CE772" s="577"/>
      <c r="CF772" s="577"/>
      <c r="CG772" s="577"/>
      <c r="CH772" s="577"/>
      <c r="CI772" s="577"/>
      <c r="CJ772" s="577"/>
      <c r="CK772" s="577"/>
      <c r="CL772" s="577"/>
      <c r="CM772" s="577"/>
      <c r="CN772" s="577"/>
      <c r="CO772" s="578"/>
      <c r="CP772" s="578"/>
      <c r="CQ772" s="578"/>
      <c r="CR772" s="578"/>
      <c r="CS772" s="578"/>
      <c r="CT772" s="578"/>
      <c r="CU772" s="578"/>
      <c r="CV772" s="578"/>
      <c r="CW772" s="578"/>
      <c r="CX772" s="578"/>
      <c r="CY772" s="578"/>
      <c r="CZ772" s="578"/>
      <c r="DA772" s="578"/>
      <c r="DB772" s="578"/>
      <c r="DC772" s="578"/>
    </row>
    <row r="773" ht="23.25" customHeight="1">
      <c r="A773" s="447"/>
      <c r="B773" s="577"/>
      <c r="C773" s="578"/>
      <c r="D773" s="555"/>
      <c r="E773" s="555"/>
      <c r="F773" s="578"/>
      <c r="G773" s="578"/>
      <c r="H773" s="578"/>
      <c r="I773" s="578"/>
      <c r="J773" s="578"/>
      <c r="K773" s="578"/>
      <c r="L773" s="578"/>
      <c r="M773" s="578"/>
      <c r="N773" s="577"/>
      <c r="O773" s="577"/>
      <c r="P773" s="577"/>
      <c r="Q773" s="577"/>
      <c r="R773" s="577"/>
      <c r="S773" s="577"/>
      <c r="T773" s="577"/>
      <c r="U773" s="577"/>
      <c r="V773" s="577"/>
      <c r="W773" s="577"/>
      <c r="X773" s="577"/>
      <c r="Y773" s="577"/>
      <c r="Z773" s="577"/>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7"/>
      <c r="BN773" s="577"/>
      <c r="BO773" s="577"/>
      <c r="BP773" s="577"/>
      <c r="BQ773" s="577"/>
      <c r="BR773" s="577"/>
      <c r="BS773" s="577"/>
      <c r="BT773" s="577"/>
      <c r="BU773" s="577"/>
      <c r="BV773" s="577"/>
      <c r="BW773" s="577"/>
      <c r="BX773" s="577"/>
      <c r="BY773" s="577"/>
      <c r="BZ773" s="577"/>
      <c r="CA773" s="577"/>
      <c r="CB773" s="577"/>
      <c r="CC773" s="577"/>
      <c r="CD773" s="577"/>
      <c r="CE773" s="577"/>
      <c r="CF773" s="577"/>
      <c r="CG773" s="577"/>
      <c r="CH773" s="577"/>
      <c r="CI773" s="577"/>
      <c r="CJ773" s="577"/>
      <c r="CK773" s="577"/>
      <c r="CL773" s="577"/>
      <c r="CM773" s="577"/>
      <c r="CN773" s="577"/>
      <c r="CO773" s="578"/>
      <c r="CP773" s="578"/>
      <c r="CQ773" s="578"/>
      <c r="CR773" s="578"/>
      <c r="CS773" s="578"/>
      <c r="CT773" s="578"/>
      <c r="CU773" s="578"/>
      <c r="CV773" s="578"/>
      <c r="CW773" s="578"/>
      <c r="CX773" s="578"/>
      <c r="CY773" s="578"/>
      <c r="CZ773" s="578"/>
      <c r="DA773" s="578"/>
      <c r="DB773" s="578"/>
      <c r="DC773" s="578"/>
    </row>
    <row r="774" ht="23.25" customHeight="1">
      <c r="A774" s="447"/>
      <c r="B774" s="577"/>
      <c r="C774" s="578"/>
      <c r="D774" s="555"/>
      <c r="E774" s="555"/>
      <c r="F774" s="578"/>
      <c r="G774" s="578"/>
      <c r="H774" s="578"/>
      <c r="I774" s="578"/>
      <c r="J774" s="578"/>
      <c r="K774" s="578"/>
      <c r="L774" s="578"/>
      <c r="M774" s="578"/>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7"/>
      <c r="BN774" s="577"/>
      <c r="BO774" s="577"/>
      <c r="BP774" s="577"/>
      <c r="BQ774" s="577"/>
      <c r="BR774" s="577"/>
      <c r="BS774" s="577"/>
      <c r="BT774" s="577"/>
      <c r="BU774" s="577"/>
      <c r="BV774" s="577"/>
      <c r="BW774" s="577"/>
      <c r="BX774" s="577"/>
      <c r="BY774" s="577"/>
      <c r="BZ774" s="577"/>
      <c r="CA774" s="577"/>
      <c r="CB774" s="577"/>
      <c r="CC774" s="577"/>
      <c r="CD774" s="577"/>
      <c r="CE774" s="577"/>
      <c r="CF774" s="577"/>
      <c r="CG774" s="577"/>
      <c r="CH774" s="577"/>
      <c r="CI774" s="577"/>
      <c r="CJ774" s="577"/>
      <c r="CK774" s="577"/>
      <c r="CL774" s="577"/>
      <c r="CM774" s="577"/>
      <c r="CN774" s="577"/>
      <c r="CO774" s="578"/>
      <c r="CP774" s="578"/>
      <c r="CQ774" s="578"/>
      <c r="CR774" s="578"/>
      <c r="CS774" s="578"/>
      <c r="CT774" s="578"/>
      <c r="CU774" s="578"/>
      <c r="CV774" s="578"/>
      <c r="CW774" s="578"/>
      <c r="CX774" s="578"/>
      <c r="CY774" s="578"/>
      <c r="CZ774" s="578"/>
      <c r="DA774" s="578"/>
      <c r="DB774" s="578"/>
      <c r="DC774" s="578"/>
    </row>
    <row r="775" ht="23.25" customHeight="1">
      <c r="A775" s="447"/>
      <c r="B775" s="577"/>
      <c r="C775" s="578"/>
      <c r="D775" s="555"/>
      <c r="E775" s="555"/>
      <c r="F775" s="578"/>
      <c r="G775" s="578"/>
      <c r="H775" s="578"/>
      <c r="I775" s="578"/>
      <c r="J775" s="578"/>
      <c r="K775" s="578"/>
      <c r="L775" s="578"/>
      <c r="M775" s="578"/>
      <c r="N775" s="577"/>
      <c r="O775" s="577"/>
      <c r="P775" s="577"/>
      <c r="Q775" s="577"/>
      <c r="R775" s="577"/>
      <c r="S775" s="577"/>
      <c r="T775" s="577"/>
      <c r="U775" s="577"/>
      <c r="V775" s="577"/>
      <c r="W775" s="577"/>
      <c r="X775" s="577"/>
      <c r="Y775" s="577"/>
      <c r="Z775" s="577"/>
      <c r="AA775" s="577"/>
      <c r="AB775" s="577"/>
      <c r="AC775" s="577"/>
      <c r="AD775" s="577"/>
      <c r="AE775" s="577"/>
      <c r="AF775" s="577"/>
      <c r="AG775" s="577"/>
      <c r="AH775" s="577"/>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7"/>
      <c r="BN775" s="577"/>
      <c r="BO775" s="577"/>
      <c r="BP775" s="577"/>
      <c r="BQ775" s="577"/>
      <c r="BR775" s="577"/>
      <c r="BS775" s="577"/>
      <c r="BT775" s="577"/>
      <c r="BU775" s="577"/>
      <c r="BV775" s="577"/>
      <c r="BW775" s="577"/>
      <c r="BX775" s="577"/>
      <c r="BY775" s="577"/>
      <c r="BZ775" s="577"/>
      <c r="CA775" s="577"/>
      <c r="CB775" s="577"/>
      <c r="CC775" s="577"/>
      <c r="CD775" s="577"/>
      <c r="CE775" s="577"/>
      <c r="CF775" s="577"/>
      <c r="CG775" s="577"/>
      <c r="CH775" s="577"/>
      <c r="CI775" s="577"/>
      <c r="CJ775" s="577"/>
      <c r="CK775" s="577"/>
      <c r="CL775" s="577"/>
      <c r="CM775" s="577"/>
      <c r="CN775" s="577"/>
      <c r="CO775" s="578"/>
      <c r="CP775" s="578"/>
      <c r="CQ775" s="578"/>
      <c r="CR775" s="578"/>
      <c r="CS775" s="578"/>
      <c r="CT775" s="578"/>
      <c r="CU775" s="578"/>
      <c r="CV775" s="578"/>
      <c r="CW775" s="578"/>
      <c r="CX775" s="578"/>
      <c r="CY775" s="578"/>
      <c r="CZ775" s="578"/>
      <c r="DA775" s="578"/>
      <c r="DB775" s="578"/>
      <c r="DC775" s="578"/>
    </row>
    <row r="776" ht="23.25" customHeight="1">
      <c r="A776" s="447"/>
      <c r="B776" s="577"/>
      <c r="C776" s="578"/>
      <c r="D776" s="555"/>
      <c r="E776" s="555"/>
      <c r="F776" s="578"/>
      <c r="G776" s="578"/>
      <c r="H776" s="578"/>
      <c r="I776" s="578"/>
      <c r="J776" s="578"/>
      <c r="K776" s="578"/>
      <c r="L776" s="578"/>
      <c r="M776" s="578"/>
      <c r="N776" s="577"/>
      <c r="O776" s="577"/>
      <c r="P776" s="577"/>
      <c r="Q776" s="577"/>
      <c r="R776" s="577"/>
      <c r="S776" s="577"/>
      <c r="T776" s="577"/>
      <c r="U776" s="577"/>
      <c r="V776" s="577"/>
      <c r="W776" s="577"/>
      <c r="X776" s="577"/>
      <c r="Y776" s="577"/>
      <c r="Z776" s="577"/>
      <c r="AA776" s="577"/>
      <c r="AB776" s="577"/>
      <c r="AC776" s="577"/>
      <c r="AD776" s="577"/>
      <c r="AE776" s="577"/>
      <c r="AF776" s="577"/>
      <c r="AG776" s="577"/>
      <c r="AH776" s="577"/>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7"/>
      <c r="BN776" s="577"/>
      <c r="BO776" s="577"/>
      <c r="BP776" s="577"/>
      <c r="BQ776" s="577"/>
      <c r="BR776" s="577"/>
      <c r="BS776" s="577"/>
      <c r="BT776" s="577"/>
      <c r="BU776" s="577"/>
      <c r="BV776" s="577"/>
      <c r="BW776" s="577"/>
      <c r="BX776" s="577"/>
      <c r="BY776" s="577"/>
      <c r="BZ776" s="577"/>
      <c r="CA776" s="577"/>
      <c r="CB776" s="577"/>
      <c r="CC776" s="577"/>
      <c r="CD776" s="577"/>
      <c r="CE776" s="577"/>
      <c r="CF776" s="577"/>
      <c r="CG776" s="577"/>
      <c r="CH776" s="577"/>
      <c r="CI776" s="577"/>
      <c r="CJ776" s="577"/>
      <c r="CK776" s="577"/>
      <c r="CL776" s="577"/>
      <c r="CM776" s="577"/>
      <c r="CN776" s="577"/>
      <c r="CO776" s="578"/>
      <c r="CP776" s="578"/>
      <c r="CQ776" s="578"/>
      <c r="CR776" s="578"/>
      <c r="CS776" s="578"/>
      <c r="CT776" s="578"/>
      <c r="CU776" s="578"/>
      <c r="CV776" s="578"/>
      <c r="CW776" s="578"/>
      <c r="CX776" s="578"/>
      <c r="CY776" s="578"/>
      <c r="CZ776" s="578"/>
      <c r="DA776" s="578"/>
      <c r="DB776" s="578"/>
      <c r="DC776" s="578"/>
    </row>
    <row r="777" ht="23.25" customHeight="1">
      <c r="A777" s="447"/>
      <c r="B777" s="577"/>
      <c r="C777" s="578"/>
      <c r="D777" s="555"/>
      <c r="E777" s="555"/>
      <c r="F777" s="578"/>
      <c r="G777" s="578"/>
      <c r="H777" s="578"/>
      <c r="I777" s="578"/>
      <c r="J777" s="578"/>
      <c r="K777" s="578"/>
      <c r="L777" s="578"/>
      <c r="M777" s="578"/>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7"/>
      <c r="BN777" s="577"/>
      <c r="BO777" s="577"/>
      <c r="BP777" s="577"/>
      <c r="BQ777" s="577"/>
      <c r="BR777" s="577"/>
      <c r="BS777" s="577"/>
      <c r="BT777" s="577"/>
      <c r="BU777" s="577"/>
      <c r="BV777" s="577"/>
      <c r="BW777" s="577"/>
      <c r="BX777" s="577"/>
      <c r="BY777" s="577"/>
      <c r="BZ777" s="577"/>
      <c r="CA777" s="577"/>
      <c r="CB777" s="577"/>
      <c r="CC777" s="577"/>
      <c r="CD777" s="577"/>
      <c r="CE777" s="577"/>
      <c r="CF777" s="577"/>
      <c r="CG777" s="577"/>
      <c r="CH777" s="577"/>
      <c r="CI777" s="577"/>
      <c r="CJ777" s="577"/>
      <c r="CK777" s="577"/>
      <c r="CL777" s="577"/>
      <c r="CM777" s="577"/>
      <c r="CN777" s="577"/>
      <c r="CO777" s="578"/>
      <c r="CP777" s="578"/>
      <c r="CQ777" s="578"/>
      <c r="CR777" s="578"/>
      <c r="CS777" s="578"/>
      <c r="CT777" s="578"/>
      <c r="CU777" s="578"/>
      <c r="CV777" s="578"/>
      <c r="CW777" s="578"/>
      <c r="CX777" s="578"/>
      <c r="CY777" s="578"/>
      <c r="CZ777" s="578"/>
      <c r="DA777" s="578"/>
      <c r="DB777" s="578"/>
      <c r="DC777" s="578"/>
    </row>
    <row r="778" ht="23.25" customHeight="1">
      <c r="A778" s="447"/>
      <c r="B778" s="577"/>
      <c r="C778" s="578"/>
      <c r="D778" s="555"/>
      <c r="E778" s="555"/>
      <c r="F778" s="578"/>
      <c r="G778" s="578"/>
      <c r="H778" s="578"/>
      <c r="I778" s="578"/>
      <c r="J778" s="578"/>
      <c r="K778" s="578"/>
      <c r="L778" s="578"/>
      <c r="M778" s="578"/>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7"/>
      <c r="BN778" s="577"/>
      <c r="BO778" s="577"/>
      <c r="BP778" s="577"/>
      <c r="BQ778" s="577"/>
      <c r="BR778" s="577"/>
      <c r="BS778" s="577"/>
      <c r="BT778" s="577"/>
      <c r="BU778" s="577"/>
      <c r="BV778" s="577"/>
      <c r="BW778" s="577"/>
      <c r="BX778" s="577"/>
      <c r="BY778" s="577"/>
      <c r="BZ778" s="577"/>
      <c r="CA778" s="577"/>
      <c r="CB778" s="577"/>
      <c r="CC778" s="577"/>
      <c r="CD778" s="577"/>
      <c r="CE778" s="577"/>
      <c r="CF778" s="577"/>
      <c r="CG778" s="577"/>
      <c r="CH778" s="577"/>
      <c r="CI778" s="577"/>
      <c r="CJ778" s="577"/>
      <c r="CK778" s="577"/>
      <c r="CL778" s="577"/>
      <c r="CM778" s="577"/>
      <c r="CN778" s="577"/>
      <c r="CO778" s="578"/>
      <c r="CP778" s="578"/>
      <c r="CQ778" s="578"/>
      <c r="CR778" s="578"/>
      <c r="CS778" s="578"/>
      <c r="CT778" s="578"/>
      <c r="CU778" s="578"/>
      <c r="CV778" s="578"/>
      <c r="CW778" s="578"/>
      <c r="CX778" s="578"/>
      <c r="CY778" s="578"/>
      <c r="CZ778" s="578"/>
      <c r="DA778" s="578"/>
      <c r="DB778" s="578"/>
      <c r="DC778" s="578"/>
    </row>
    <row r="779" ht="23.25" customHeight="1">
      <c r="A779" s="447"/>
      <c r="B779" s="577"/>
      <c r="C779" s="578"/>
      <c r="D779" s="555"/>
      <c r="E779" s="555"/>
      <c r="F779" s="578"/>
      <c r="G779" s="578"/>
      <c r="H779" s="578"/>
      <c r="I779" s="578"/>
      <c r="J779" s="578"/>
      <c r="K779" s="578"/>
      <c r="L779" s="578"/>
      <c r="M779" s="578"/>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7"/>
      <c r="BN779" s="577"/>
      <c r="BO779" s="577"/>
      <c r="BP779" s="577"/>
      <c r="BQ779" s="577"/>
      <c r="BR779" s="577"/>
      <c r="BS779" s="577"/>
      <c r="BT779" s="577"/>
      <c r="BU779" s="577"/>
      <c r="BV779" s="577"/>
      <c r="BW779" s="577"/>
      <c r="BX779" s="577"/>
      <c r="BY779" s="577"/>
      <c r="BZ779" s="577"/>
      <c r="CA779" s="577"/>
      <c r="CB779" s="577"/>
      <c r="CC779" s="577"/>
      <c r="CD779" s="577"/>
      <c r="CE779" s="577"/>
      <c r="CF779" s="577"/>
      <c r="CG779" s="577"/>
      <c r="CH779" s="577"/>
      <c r="CI779" s="577"/>
      <c r="CJ779" s="577"/>
      <c r="CK779" s="577"/>
      <c r="CL779" s="577"/>
      <c r="CM779" s="577"/>
      <c r="CN779" s="577"/>
      <c r="CO779" s="578"/>
      <c r="CP779" s="578"/>
      <c r="CQ779" s="578"/>
      <c r="CR779" s="578"/>
      <c r="CS779" s="578"/>
      <c r="CT779" s="578"/>
      <c r="CU779" s="578"/>
      <c r="CV779" s="578"/>
      <c r="CW779" s="578"/>
      <c r="CX779" s="578"/>
      <c r="CY779" s="578"/>
      <c r="CZ779" s="578"/>
      <c r="DA779" s="578"/>
      <c r="DB779" s="578"/>
      <c r="DC779" s="578"/>
    </row>
    <row r="780" ht="23.25" customHeight="1">
      <c r="A780" s="447"/>
      <c r="B780" s="577"/>
      <c r="C780" s="578"/>
      <c r="D780" s="555"/>
      <c r="E780" s="555"/>
      <c r="F780" s="578"/>
      <c r="G780" s="578"/>
      <c r="H780" s="578"/>
      <c r="I780" s="578"/>
      <c r="J780" s="578"/>
      <c r="K780" s="578"/>
      <c r="L780" s="578"/>
      <c r="M780" s="578"/>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7"/>
      <c r="BN780" s="577"/>
      <c r="BO780" s="577"/>
      <c r="BP780" s="577"/>
      <c r="BQ780" s="577"/>
      <c r="BR780" s="577"/>
      <c r="BS780" s="577"/>
      <c r="BT780" s="577"/>
      <c r="BU780" s="577"/>
      <c r="BV780" s="577"/>
      <c r="BW780" s="577"/>
      <c r="BX780" s="577"/>
      <c r="BY780" s="577"/>
      <c r="BZ780" s="577"/>
      <c r="CA780" s="577"/>
      <c r="CB780" s="577"/>
      <c r="CC780" s="577"/>
      <c r="CD780" s="577"/>
      <c r="CE780" s="577"/>
      <c r="CF780" s="577"/>
      <c r="CG780" s="577"/>
      <c r="CH780" s="577"/>
      <c r="CI780" s="577"/>
      <c r="CJ780" s="577"/>
      <c r="CK780" s="577"/>
      <c r="CL780" s="577"/>
      <c r="CM780" s="577"/>
      <c r="CN780" s="577"/>
      <c r="CO780" s="578"/>
      <c r="CP780" s="578"/>
      <c r="CQ780" s="578"/>
      <c r="CR780" s="578"/>
      <c r="CS780" s="578"/>
      <c r="CT780" s="578"/>
      <c r="CU780" s="578"/>
      <c r="CV780" s="578"/>
      <c r="CW780" s="578"/>
      <c r="CX780" s="578"/>
      <c r="CY780" s="578"/>
      <c r="CZ780" s="578"/>
      <c r="DA780" s="578"/>
      <c r="DB780" s="578"/>
      <c r="DC780" s="578"/>
    </row>
    <row r="781" ht="23.25" customHeight="1">
      <c r="A781" s="447"/>
      <c r="B781" s="577"/>
      <c r="C781" s="578"/>
      <c r="D781" s="555"/>
      <c r="E781" s="555"/>
      <c r="F781" s="578"/>
      <c r="G781" s="578"/>
      <c r="H781" s="578"/>
      <c r="I781" s="578"/>
      <c r="J781" s="578"/>
      <c r="K781" s="578"/>
      <c r="L781" s="578"/>
      <c r="M781" s="578"/>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7"/>
      <c r="BN781" s="577"/>
      <c r="BO781" s="577"/>
      <c r="BP781" s="577"/>
      <c r="BQ781" s="577"/>
      <c r="BR781" s="577"/>
      <c r="BS781" s="577"/>
      <c r="BT781" s="577"/>
      <c r="BU781" s="577"/>
      <c r="BV781" s="577"/>
      <c r="BW781" s="577"/>
      <c r="BX781" s="577"/>
      <c r="BY781" s="577"/>
      <c r="BZ781" s="577"/>
      <c r="CA781" s="577"/>
      <c r="CB781" s="577"/>
      <c r="CC781" s="577"/>
      <c r="CD781" s="577"/>
      <c r="CE781" s="577"/>
      <c r="CF781" s="577"/>
      <c r="CG781" s="577"/>
      <c r="CH781" s="577"/>
      <c r="CI781" s="577"/>
      <c r="CJ781" s="577"/>
      <c r="CK781" s="577"/>
      <c r="CL781" s="577"/>
      <c r="CM781" s="577"/>
      <c r="CN781" s="577"/>
      <c r="CO781" s="578"/>
      <c r="CP781" s="578"/>
      <c r="CQ781" s="578"/>
      <c r="CR781" s="578"/>
      <c r="CS781" s="578"/>
      <c r="CT781" s="578"/>
      <c r="CU781" s="578"/>
      <c r="CV781" s="578"/>
      <c r="CW781" s="578"/>
      <c r="CX781" s="578"/>
      <c r="CY781" s="578"/>
      <c r="CZ781" s="578"/>
      <c r="DA781" s="578"/>
      <c r="DB781" s="578"/>
      <c r="DC781" s="578"/>
    </row>
    <row r="782" ht="23.25" customHeight="1">
      <c r="A782" s="447"/>
      <c r="B782" s="577"/>
      <c r="C782" s="578"/>
      <c r="D782" s="555"/>
      <c r="E782" s="555"/>
      <c r="F782" s="578"/>
      <c r="G782" s="578"/>
      <c r="H782" s="578"/>
      <c r="I782" s="578"/>
      <c r="J782" s="578"/>
      <c r="K782" s="578"/>
      <c r="L782" s="578"/>
      <c r="M782" s="578"/>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7"/>
      <c r="BN782" s="577"/>
      <c r="BO782" s="577"/>
      <c r="BP782" s="577"/>
      <c r="BQ782" s="577"/>
      <c r="BR782" s="577"/>
      <c r="BS782" s="577"/>
      <c r="BT782" s="577"/>
      <c r="BU782" s="577"/>
      <c r="BV782" s="577"/>
      <c r="BW782" s="577"/>
      <c r="BX782" s="577"/>
      <c r="BY782" s="577"/>
      <c r="BZ782" s="577"/>
      <c r="CA782" s="577"/>
      <c r="CB782" s="577"/>
      <c r="CC782" s="577"/>
      <c r="CD782" s="577"/>
      <c r="CE782" s="577"/>
      <c r="CF782" s="577"/>
      <c r="CG782" s="577"/>
      <c r="CH782" s="577"/>
      <c r="CI782" s="577"/>
      <c r="CJ782" s="577"/>
      <c r="CK782" s="577"/>
      <c r="CL782" s="577"/>
      <c r="CM782" s="577"/>
      <c r="CN782" s="577"/>
      <c r="CO782" s="578"/>
      <c r="CP782" s="578"/>
      <c r="CQ782" s="578"/>
      <c r="CR782" s="578"/>
      <c r="CS782" s="578"/>
      <c r="CT782" s="578"/>
      <c r="CU782" s="578"/>
      <c r="CV782" s="578"/>
      <c r="CW782" s="578"/>
      <c r="CX782" s="578"/>
      <c r="CY782" s="578"/>
      <c r="CZ782" s="578"/>
      <c r="DA782" s="578"/>
      <c r="DB782" s="578"/>
      <c r="DC782" s="578"/>
    </row>
    <row r="783" ht="23.25" customHeight="1">
      <c r="A783" s="447"/>
      <c r="B783" s="577"/>
      <c r="C783" s="578"/>
      <c r="D783" s="555"/>
      <c r="E783" s="555"/>
      <c r="F783" s="578"/>
      <c r="G783" s="578"/>
      <c r="H783" s="578"/>
      <c r="I783" s="578"/>
      <c r="J783" s="578"/>
      <c r="K783" s="578"/>
      <c r="L783" s="578"/>
      <c r="M783" s="578"/>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c r="BT783" s="577"/>
      <c r="BU783" s="577"/>
      <c r="BV783" s="577"/>
      <c r="BW783" s="577"/>
      <c r="BX783" s="577"/>
      <c r="BY783" s="577"/>
      <c r="BZ783" s="577"/>
      <c r="CA783" s="577"/>
      <c r="CB783" s="577"/>
      <c r="CC783" s="577"/>
      <c r="CD783" s="577"/>
      <c r="CE783" s="577"/>
      <c r="CF783" s="577"/>
      <c r="CG783" s="577"/>
      <c r="CH783" s="577"/>
      <c r="CI783" s="577"/>
      <c r="CJ783" s="577"/>
      <c r="CK783" s="577"/>
      <c r="CL783" s="577"/>
      <c r="CM783" s="577"/>
      <c r="CN783" s="577"/>
      <c r="CO783" s="578"/>
      <c r="CP783" s="578"/>
      <c r="CQ783" s="578"/>
      <c r="CR783" s="578"/>
      <c r="CS783" s="578"/>
      <c r="CT783" s="578"/>
      <c r="CU783" s="578"/>
      <c r="CV783" s="578"/>
      <c r="CW783" s="578"/>
      <c r="CX783" s="578"/>
      <c r="CY783" s="578"/>
      <c r="CZ783" s="578"/>
      <c r="DA783" s="578"/>
      <c r="DB783" s="578"/>
      <c r="DC783" s="578"/>
    </row>
    <row r="784" ht="23.25" customHeight="1">
      <c r="A784" s="447"/>
      <c r="B784" s="577"/>
      <c r="C784" s="578"/>
      <c r="D784" s="555"/>
      <c r="E784" s="555"/>
      <c r="F784" s="578"/>
      <c r="G784" s="578"/>
      <c r="H784" s="578"/>
      <c r="I784" s="578"/>
      <c r="J784" s="578"/>
      <c r="K784" s="578"/>
      <c r="L784" s="578"/>
      <c r="M784" s="578"/>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7"/>
      <c r="BN784" s="577"/>
      <c r="BO784" s="577"/>
      <c r="BP784" s="577"/>
      <c r="BQ784" s="577"/>
      <c r="BR784" s="577"/>
      <c r="BS784" s="577"/>
      <c r="BT784" s="577"/>
      <c r="BU784" s="577"/>
      <c r="BV784" s="577"/>
      <c r="BW784" s="577"/>
      <c r="BX784" s="577"/>
      <c r="BY784" s="577"/>
      <c r="BZ784" s="577"/>
      <c r="CA784" s="577"/>
      <c r="CB784" s="577"/>
      <c r="CC784" s="577"/>
      <c r="CD784" s="577"/>
      <c r="CE784" s="577"/>
      <c r="CF784" s="577"/>
      <c r="CG784" s="577"/>
      <c r="CH784" s="577"/>
      <c r="CI784" s="577"/>
      <c r="CJ784" s="577"/>
      <c r="CK784" s="577"/>
      <c r="CL784" s="577"/>
      <c r="CM784" s="577"/>
      <c r="CN784" s="577"/>
      <c r="CO784" s="578"/>
      <c r="CP784" s="578"/>
      <c r="CQ784" s="578"/>
      <c r="CR784" s="578"/>
      <c r="CS784" s="578"/>
      <c r="CT784" s="578"/>
      <c r="CU784" s="578"/>
      <c r="CV784" s="578"/>
      <c r="CW784" s="578"/>
      <c r="CX784" s="578"/>
      <c r="CY784" s="578"/>
      <c r="CZ784" s="578"/>
      <c r="DA784" s="578"/>
      <c r="DB784" s="578"/>
      <c r="DC784" s="578"/>
    </row>
    <row r="785" ht="23.25" customHeight="1">
      <c r="A785" s="447"/>
      <c r="B785" s="577"/>
      <c r="C785" s="578"/>
      <c r="D785" s="555"/>
      <c r="E785" s="555"/>
      <c r="F785" s="578"/>
      <c r="G785" s="578"/>
      <c r="H785" s="578"/>
      <c r="I785" s="578"/>
      <c r="J785" s="578"/>
      <c r="K785" s="578"/>
      <c r="L785" s="578"/>
      <c r="M785" s="578"/>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7"/>
      <c r="BN785" s="577"/>
      <c r="BO785" s="577"/>
      <c r="BP785" s="577"/>
      <c r="BQ785" s="577"/>
      <c r="BR785" s="577"/>
      <c r="BS785" s="577"/>
      <c r="BT785" s="577"/>
      <c r="BU785" s="577"/>
      <c r="BV785" s="577"/>
      <c r="BW785" s="577"/>
      <c r="BX785" s="577"/>
      <c r="BY785" s="577"/>
      <c r="BZ785" s="577"/>
      <c r="CA785" s="577"/>
      <c r="CB785" s="577"/>
      <c r="CC785" s="577"/>
      <c r="CD785" s="577"/>
      <c r="CE785" s="577"/>
      <c r="CF785" s="577"/>
      <c r="CG785" s="577"/>
      <c r="CH785" s="577"/>
      <c r="CI785" s="577"/>
      <c r="CJ785" s="577"/>
      <c r="CK785" s="577"/>
      <c r="CL785" s="577"/>
      <c r="CM785" s="577"/>
      <c r="CN785" s="577"/>
      <c r="CO785" s="578"/>
      <c r="CP785" s="578"/>
      <c r="CQ785" s="578"/>
      <c r="CR785" s="578"/>
      <c r="CS785" s="578"/>
      <c r="CT785" s="578"/>
      <c r="CU785" s="578"/>
      <c r="CV785" s="578"/>
      <c r="CW785" s="578"/>
      <c r="CX785" s="578"/>
      <c r="CY785" s="578"/>
      <c r="CZ785" s="578"/>
      <c r="DA785" s="578"/>
      <c r="DB785" s="578"/>
      <c r="DC785" s="578"/>
    </row>
    <row r="786" ht="23.25" customHeight="1">
      <c r="A786" s="447"/>
      <c r="B786" s="577"/>
      <c r="C786" s="578"/>
      <c r="D786" s="555"/>
      <c r="E786" s="555"/>
      <c r="F786" s="578"/>
      <c r="G786" s="578"/>
      <c r="H786" s="578"/>
      <c r="I786" s="578"/>
      <c r="J786" s="578"/>
      <c r="K786" s="578"/>
      <c r="L786" s="578"/>
      <c r="M786" s="578"/>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7"/>
      <c r="BN786" s="577"/>
      <c r="BO786" s="577"/>
      <c r="BP786" s="577"/>
      <c r="BQ786" s="577"/>
      <c r="BR786" s="577"/>
      <c r="BS786" s="577"/>
      <c r="BT786" s="577"/>
      <c r="BU786" s="577"/>
      <c r="BV786" s="577"/>
      <c r="BW786" s="577"/>
      <c r="BX786" s="577"/>
      <c r="BY786" s="577"/>
      <c r="BZ786" s="577"/>
      <c r="CA786" s="577"/>
      <c r="CB786" s="577"/>
      <c r="CC786" s="577"/>
      <c r="CD786" s="577"/>
      <c r="CE786" s="577"/>
      <c r="CF786" s="577"/>
      <c r="CG786" s="577"/>
      <c r="CH786" s="577"/>
      <c r="CI786" s="577"/>
      <c r="CJ786" s="577"/>
      <c r="CK786" s="577"/>
      <c r="CL786" s="577"/>
      <c r="CM786" s="577"/>
      <c r="CN786" s="577"/>
      <c r="CO786" s="578"/>
      <c r="CP786" s="578"/>
      <c r="CQ786" s="578"/>
      <c r="CR786" s="578"/>
      <c r="CS786" s="578"/>
      <c r="CT786" s="578"/>
      <c r="CU786" s="578"/>
      <c r="CV786" s="578"/>
      <c r="CW786" s="578"/>
      <c r="CX786" s="578"/>
      <c r="CY786" s="578"/>
      <c r="CZ786" s="578"/>
      <c r="DA786" s="578"/>
      <c r="DB786" s="578"/>
      <c r="DC786" s="578"/>
    </row>
    <row r="787" ht="23.25" customHeight="1">
      <c r="A787" s="447"/>
      <c r="B787" s="577"/>
      <c r="C787" s="578"/>
      <c r="D787" s="555"/>
      <c r="E787" s="555"/>
      <c r="F787" s="578"/>
      <c r="G787" s="578"/>
      <c r="H787" s="578"/>
      <c r="I787" s="578"/>
      <c r="J787" s="578"/>
      <c r="K787" s="578"/>
      <c r="L787" s="578"/>
      <c r="M787" s="578"/>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7"/>
      <c r="BN787" s="577"/>
      <c r="BO787" s="577"/>
      <c r="BP787" s="577"/>
      <c r="BQ787" s="577"/>
      <c r="BR787" s="577"/>
      <c r="BS787" s="577"/>
      <c r="BT787" s="577"/>
      <c r="BU787" s="577"/>
      <c r="BV787" s="577"/>
      <c r="BW787" s="577"/>
      <c r="BX787" s="577"/>
      <c r="BY787" s="577"/>
      <c r="BZ787" s="577"/>
      <c r="CA787" s="577"/>
      <c r="CB787" s="577"/>
      <c r="CC787" s="577"/>
      <c r="CD787" s="577"/>
      <c r="CE787" s="577"/>
      <c r="CF787" s="577"/>
      <c r="CG787" s="577"/>
      <c r="CH787" s="577"/>
      <c r="CI787" s="577"/>
      <c r="CJ787" s="577"/>
      <c r="CK787" s="577"/>
      <c r="CL787" s="577"/>
      <c r="CM787" s="577"/>
      <c r="CN787" s="577"/>
      <c r="CO787" s="578"/>
      <c r="CP787" s="578"/>
      <c r="CQ787" s="578"/>
      <c r="CR787" s="578"/>
      <c r="CS787" s="578"/>
      <c r="CT787" s="578"/>
      <c r="CU787" s="578"/>
      <c r="CV787" s="578"/>
      <c r="CW787" s="578"/>
      <c r="CX787" s="578"/>
      <c r="CY787" s="578"/>
      <c r="CZ787" s="578"/>
      <c r="DA787" s="578"/>
      <c r="DB787" s="578"/>
      <c r="DC787" s="578"/>
    </row>
    <row r="788" ht="23.25" customHeight="1">
      <c r="A788" s="447"/>
      <c r="B788" s="577"/>
      <c r="C788" s="578"/>
      <c r="D788" s="555"/>
      <c r="E788" s="555"/>
      <c r="F788" s="578"/>
      <c r="G788" s="578"/>
      <c r="H788" s="578"/>
      <c r="I788" s="578"/>
      <c r="J788" s="578"/>
      <c r="K788" s="578"/>
      <c r="L788" s="578"/>
      <c r="M788" s="578"/>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7"/>
      <c r="AU788" s="577"/>
      <c r="AV788" s="577"/>
      <c r="AW788" s="577"/>
      <c r="AX788" s="577"/>
      <c r="AY788" s="577"/>
      <c r="AZ788" s="577"/>
      <c r="BA788" s="577"/>
      <c r="BB788" s="577"/>
      <c r="BC788" s="577"/>
      <c r="BD788" s="577"/>
      <c r="BE788" s="577"/>
      <c r="BF788" s="577"/>
      <c r="BG788" s="577"/>
      <c r="BH788" s="577"/>
      <c r="BI788" s="577"/>
      <c r="BJ788" s="577"/>
      <c r="BK788" s="577"/>
      <c r="BL788" s="577"/>
      <c r="BM788" s="577"/>
      <c r="BN788" s="577"/>
      <c r="BO788" s="577"/>
      <c r="BP788" s="577"/>
      <c r="BQ788" s="577"/>
      <c r="BR788" s="577"/>
      <c r="BS788" s="577"/>
      <c r="BT788" s="577"/>
      <c r="BU788" s="577"/>
      <c r="BV788" s="577"/>
      <c r="BW788" s="577"/>
      <c r="BX788" s="577"/>
      <c r="BY788" s="577"/>
      <c r="BZ788" s="577"/>
      <c r="CA788" s="577"/>
      <c r="CB788" s="577"/>
      <c r="CC788" s="577"/>
      <c r="CD788" s="577"/>
      <c r="CE788" s="577"/>
      <c r="CF788" s="577"/>
      <c r="CG788" s="577"/>
      <c r="CH788" s="577"/>
      <c r="CI788" s="577"/>
      <c r="CJ788" s="577"/>
      <c r="CK788" s="577"/>
      <c r="CL788" s="577"/>
      <c r="CM788" s="577"/>
      <c r="CN788" s="577"/>
      <c r="CO788" s="578"/>
      <c r="CP788" s="578"/>
      <c r="CQ788" s="578"/>
      <c r="CR788" s="578"/>
      <c r="CS788" s="578"/>
      <c r="CT788" s="578"/>
      <c r="CU788" s="578"/>
      <c r="CV788" s="578"/>
      <c r="CW788" s="578"/>
      <c r="CX788" s="578"/>
      <c r="CY788" s="578"/>
      <c r="CZ788" s="578"/>
      <c r="DA788" s="578"/>
      <c r="DB788" s="578"/>
      <c r="DC788" s="578"/>
    </row>
    <row r="789" ht="23.25" customHeight="1">
      <c r="A789" s="447"/>
      <c r="B789" s="577"/>
      <c r="C789" s="578"/>
      <c r="D789" s="555"/>
      <c r="E789" s="555"/>
      <c r="F789" s="578"/>
      <c r="G789" s="578"/>
      <c r="H789" s="578"/>
      <c r="I789" s="578"/>
      <c r="J789" s="578"/>
      <c r="K789" s="578"/>
      <c r="L789" s="578"/>
      <c r="M789" s="578"/>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7"/>
      <c r="AU789" s="577"/>
      <c r="AV789" s="577"/>
      <c r="AW789" s="577"/>
      <c r="AX789" s="577"/>
      <c r="AY789" s="577"/>
      <c r="AZ789" s="577"/>
      <c r="BA789" s="577"/>
      <c r="BB789" s="577"/>
      <c r="BC789" s="577"/>
      <c r="BD789" s="577"/>
      <c r="BE789" s="577"/>
      <c r="BF789" s="577"/>
      <c r="BG789" s="577"/>
      <c r="BH789" s="577"/>
      <c r="BI789" s="577"/>
      <c r="BJ789" s="577"/>
      <c r="BK789" s="577"/>
      <c r="BL789" s="577"/>
      <c r="BM789" s="577"/>
      <c r="BN789" s="577"/>
      <c r="BO789" s="577"/>
      <c r="BP789" s="577"/>
      <c r="BQ789" s="577"/>
      <c r="BR789" s="577"/>
      <c r="BS789" s="577"/>
      <c r="BT789" s="577"/>
      <c r="BU789" s="577"/>
      <c r="BV789" s="577"/>
      <c r="BW789" s="577"/>
      <c r="BX789" s="577"/>
      <c r="BY789" s="577"/>
      <c r="BZ789" s="577"/>
      <c r="CA789" s="577"/>
      <c r="CB789" s="577"/>
      <c r="CC789" s="577"/>
      <c r="CD789" s="577"/>
      <c r="CE789" s="577"/>
      <c r="CF789" s="577"/>
      <c r="CG789" s="577"/>
      <c r="CH789" s="577"/>
      <c r="CI789" s="577"/>
      <c r="CJ789" s="577"/>
      <c r="CK789" s="577"/>
      <c r="CL789" s="577"/>
      <c r="CM789" s="577"/>
      <c r="CN789" s="577"/>
      <c r="CO789" s="578"/>
      <c r="CP789" s="578"/>
      <c r="CQ789" s="578"/>
      <c r="CR789" s="578"/>
      <c r="CS789" s="578"/>
      <c r="CT789" s="578"/>
      <c r="CU789" s="578"/>
      <c r="CV789" s="578"/>
      <c r="CW789" s="578"/>
      <c r="CX789" s="578"/>
      <c r="CY789" s="578"/>
      <c r="CZ789" s="578"/>
      <c r="DA789" s="578"/>
      <c r="DB789" s="578"/>
      <c r="DC789" s="578"/>
    </row>
    <row r="790" ht="23.25" customHeight="1">
      <c r="A790" s="447"/>
      <c r="B790" s="577"/>
      <c r="C790" s="578"/>
      <c r="D790" s="555"/>
      <c r="E790" s="555"/>
      <c r="F790" s="578"/>
      <c r="G790" s="578"/>
      <c r="H790" s="578"/>
      <c r="I790" s="578"/>
      <c r="J790" s="578"/>
      <c r="K790" s="578"/>
      <c r="L790" s="578"/>
      <c r="M790" s="578"/>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7"/>
      <c r="AU790" s="577"/>
      <c r="AV790" s="577"/>
      <c r="AW790" s="577"/>
      <c r="AX790" s="577"/>
      <c r="AY790" s="577"/>
      <c r="AZ790" s="577"/>
      <c r="BA790" s="577"/>
      <c r="BB790" s="577"/>
      <c r="BC790" s="577"/>
      <c r="BD790" s="577"/>
      <c r="BE790" s="577"/>
      <c r="BF790" s="577"/>
      <c r="BG790" s="577"/>
      <c r="BH790" s="577"/>
      <c r="BI790" s="577"/>
      <c r="BJ790" s="577"/>
      <c r="BK790" s="577"/>
      <c r="BL790" s="577"/>
      <c r="BM790" s="577"/>
      <c r="BN790" s="577"/>
      <c r="BO790" s="577"/>
      <c r="BP790" s="577"/>
      <c r="BQ790" s="577"/>
      <c r="BR790" s="577"/>
      <c r="BS790" s="577"/>
      <c r="BT790" s="577"/>
      <c r="BU790" s="577"/>
      <c r="BV790" s="577"/>
      <c r="BW790" s="577"/>
      <c r="BX790" s="577"/>
      <c r="BY790" s="577"/>
      <c r="BZ790" s="577"/>
      <c r="CA790" s="577"/>
      <c r="CB790" s="577"/>
      <c r="CC790" s="577"/>
      <c r="CD790" s="577"/>
      <c r="CE790" s="577"/>
      <c r="CF790" s="577"/>
      <c r="CG790" s="577"/>
      <c r="CH790" s="577"/>
      <c r="CI790" s="577"/>
      <c r="CJ790" s="577"/>
      <c r="CK790" s="577"/>
      <c r="CL790" s="577"/>
      <c r="CM790" s="577"/>
      <c r="CN790" s="577"/>
      <c r="CO790" s="578"/>
      <c r="CP790" s="578"/>
      <c r="CQ790" s="578"/>
      <c r="CR790" s="578"/>
      <c r="CS790" s="578"/>
      <c r="CT790" s="578"/>
      <c r="CU790" s="578"/>
      <c r="CV790" s="578"/>
      <c r="CW790" s="578"/>
      <c r="CX790" s="578"/>
      <c r="CY790" s="578"/>
      <c r="CZ790" s="578"/>
      <c r="DA790" s="578"/>
      <c r="DB790" s="578"/>
      <c r="DC790" s="578"/>
    </row>
    <row r="791" ht="23.25" customHeight="1">
      <c r="A791" s="447"/>
      <c r="B791" s="577"/>
      <c r="C791" s="578"/>
      <c r="D791" s="555"/>
      <c r="E791" s="555"/>
      <c r="F791" s="578"/>
      <c r="G791" s="578"/>
      <c r="H791" s="578"/>
      <c r="I791" s="578"/>
      <c r="J791" s="578"/>
      <c r="K791" s="578"/>
      <c r="L791" s="578"/>
      <c r="M791" s="578"/>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7"/>
      <c r="AU791" s="577"/>
      <c r="AV791" s="577"/>
      <c r="AW791" s="577"/>
      <c r="AX791" s="577"/>
      <c r="AY791" s="577"/>
      <c r="AZ791" s="577"/>
      <c r="BA791" s="577"/>
      <c r="BB791" s="577"/>
      <c r="BC791" s="577"/>
      <c r="BD791" s="577"/>
      <c r="BE791" s="577"/>
      <c r="BF791" s="577"/>
      <c r="BG791" s="577"/>
      <c r="BH791" s="577"/>
      <c r="BI791" s="577"/>
      <c r="BJ791" s="577"/>
      <c r="BK791" s="577"/>
      <c r="BL791" s="577"/>
      <c r="BM791" s="577"/>
      <c r="BN791" s="577"/>
      <c r="BO791" s="577"/>
      <c r="BP791" s="577"/>
      <c r="BQ791" s="577"/>
      <c r="BR791" s="577"/>
      <c r="BS791" s="577"/>
      <c r="BT791" s="577"/>
      <c r="BU791" s="577"/>
      <c r="BV791" s="577"/>
      <c r="BW791" s="577"/>
      <c r="BX791" s="577"/>
      <c r="BY791" s="577"/>
      <c r="BZ791" s="577"/>
      <c r="CA791" s="577"/>
      <c r="CB791" s="577"/>
      <c r="CC791" s="577"/>
      <c r="CD791" s="577"/>
      <c r="CE791" s="577"/>
      <c r="CF791" s="577"/>
      <c r="CG791" s="577"/>
      <c r="CH791" s="577"/>
      <c r="CI791" s="577"/>
      <c r="CJ791" s="577"/>
      <c r="CK791" s="577"/>
      <c r="CL791" s="577"/>
      <c r="CM791" s="577"/>
      <c r="CN791" s="577"/>
      <c r="CO791" s="578"/>
      <c r="CP791" s="578"/>
      <c r="CQ791" s="578"/>
      <c r="CR791" s="578"/>
      <c r="CS791" s="578"/>
      <c r="CT791" s="578"/>
      <c r="CU791" s="578"/>
      <c r="CV791" s="578"/>
      <c r="CW791" s="578"/>
      <c r="CX791" s="578"/>
      <c r="CY791" s="578"/>
      <c r="CZ791" s="578"/>
      <c r="DA791" s="578"/>
      <c r="DB791" s="578"/>
      <c r="DC791" s="578"/>
    </row>
    <row r="792" ht="23.25" customHeight="1">
      <c r="A792" s="447"/>
      <c r="B792" s="577"/>
      <c r="C792" s="578"/>
      <c r="D792" s="555"/>
      <c r="E792" s="555"/>
      <c r="F792" s="578"/>
      <c r="G792" s="578"/>
      <c r="H792" s="578"/>
      <c r="I792" s="578"/>
      <c r="J792" s="578"/>
      <c r="K792" s="578"/>
      <c r="L792" s="578"/>
      <c r="M792" s="578"/>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7"/>
      <c r="AU792" s="577"/>
      <c r="AV792" s="577"/>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8"/>
      <c r="CP792" s="578"/>
      <c r="CQ792" s="578"/>
      <c r="CR792" s="578"/>
      <c r="CS792" s="578"/>
      <c r="CT792" s="578"/>
      <c r="CU792" s="578"/>
      <c r="CV792" s="578"/>
      <c r="CW792" s="578"/>
      <c r="CX792" s="578"/>
      <c r="CY792" s="578"/>
      <c r="CZ792" s="578"/>
      <c r="DA792" s="578"/>
      <c r="DB792" s="578"/>
      <c r="DC792" s="578"/>
    </row>
    <row r="793" ht="23.25" customHeight="1">
      <c r="A793" s="447"/>
      <c r="B793" s="577"/>
      <c r="C793" s="578"/>
      <c r="D793" s="555"/>
      <c r="E793" s="555"/>
      <c r="F793" s="578"/>
      <c r="G793" s="578"/>
      <c r="H793" s="578"/>
      <c r="I793" s="578"/>
      <c r="J793" s="578"/>
      <c r="K793" s="578"/>
      <c r="L793" s="578"/>
      <c r="M793" s="578"/>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8"/>
      <c r="CP793" s="578"/>
      <c r="CQ793" s="578"/>
      <c r="CR793" s="578"/>
      <c r="CS793" s="578"/>
      <c r="CT793" s="578"/>
      <c r="CU793" s="578"/>
      <c r="CV793" s="578"/>
      <c r="CW793" s="578"/>
      <c r="CX793" s="578"/>
      <c r="CY793" s="578"/>
      <c r="CZ793" s="578"/>
      <c r="DA793" s="578"/>
      <c r="DB793" s="578"/>
      <c r="DC793" s="578"/>
    </row>
    <row r="794" ht="23.25" customHeight="1">
      <c r="A794" s="447"/>
      <c r="B794" s="577"/>
      <c r="C794" s="578"/>
      <c r="D794" s="555"/>
      <c r="E794" s="555"/>
      <c r="F794" s="578"/>
      <c r="G794" s="578"/>
      <c r="H794" s="578"/>
      <c r="I794" s="578"/>
      <c r="J794" s="578"/>
      <c r="K794" s="578"/>
      <c r="L794" s="578"/>
      <c r="M794" s="578"/>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7"/>
      <c r="AU794" s="577"/>
      <c r="AV794" s="577"/>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8"/>
      <c r="CP794" s="578"/>
      <c r="CQ794" s="578"/>
      <c r="CR794" s="578"/>
      <c r="CS794" s="578"/>
      <c r="CT794" s="578"/>
      <c r="CU794" s="578"/>
      <c r="CV794" s="578"/>
      <c r="CW794" s="578"/>
      <c r="CX794" s="578"/>
      <c r="CY794" s="578"/>
      <c r="CZ794" s="578"/>
      <c r="DA794" s="578"/>
      <c r="DB794" s="578"/>
      <c r="DC794" s="578"/>
    </row>
    <row r="795" ht="23.25" customHeight="1">
      <c r="A795" s="447"/>
      <c r="B795" s="577"/>
      <c r="C795" s="578"/>
      <c r="D795" s="555"/>
      <c r="E795" s="555"/>
      <c r="F795" s="578"/>
      <c r="G795" s="578"/>
      <c r="H795" s="578"/>
      <c r="I795" s="578"/>
      <c r="J795" s="578"/>
      <c r="K795" s="578"/>
      <c r="L795" s="578"/>
      <c r="M795" s="578"/>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7"/>
      <c r="AU795" s="577"/>
      <c r="AV795" s="577"/>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8"/>
      <c r="CP795" s="578"/>
      <c r="CQ795" s="578"/>
      <c r="CR795" s="578"/>
      <c r="CS795" s="578"/>
      <c r="CT795" s="578"/>
      <c r="CU795" s="578"/>
      <c r="CV795" s="578"/>
      <c r="CW795" s="578"/>
      <c r="CX795" s="578"/>
      <c r="CY795" s="578"/>
      <c r="CZ795" s="578"/>
      <c r="DA795" s="578"/>
      <c r="DB795" s="578"/>
      <c r="DC795" s="578"/>
    </row>
    <row r="796" ht="23.25" customHeight="1">
      <c r="A796" s="447"/>
      <c r="B796" s="577"/>
      <c r="C796" s="578"/>
      <c r="D796" s="555"/>
      <c r="E796" s="555"/>
      <c r="F796" s="578"/>
      <c r="G796" s="578"/>
      <c r="H796" s="578"/>
      <c r="I796" s="578"/>
      <c r="J796" s="578"/>
      <c r="K796" s="578"/>
      <c r="L796" s="578"/>
      <c r="M796" s="578"/>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7"/>
      <c r="AU796" s="577"/>
      <c r="AV796" s="577"/>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8"/>
      <c r="CP796" s="578"/>
      <c r="CQ796" s="578"/>
      <c r="CR796" s="578"/>
      <c r="CS796" s="578"/>
      <c r="CT796" s="578"/>
      <c r="CU796" s="578"/>
      <c r="CV796" s="578"/>
      <c r="CW796" s="578"/>
      <c r="CX796" s="578"/>
      <c r="CY796" s="578"/>
      <c r="CZ796" s="578"/>
      <c r="DA796" s="578"/>
      <c r="DB796" s="578"/>
      <c r="DC796" s="578"/>
    </row>
    <row r="797" ht="23.25" customHeight="1">
      <c r="A797" s="447"/>
      <c r="B797" s="577"/>
      <c r="C797" s="578"/>
      <c r="D797" s="555"/>
      <c r="E797" s="555"/>
      <c r="F797" s="578"/>
      <c r="G797" s="578"/>
      <c r="H797" s="578"/>
      <c r="I797" s="578"/>
      <c r="J797" s="578"/>
      <c r="K797" s="578"/>
      <c r="L797" s="578"/>
      <c r="M797" s="578"/>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7"/>
      <c r="AU797" s="577"/>
      <c r="AV797" s="577"/>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8"/>
      <c r="CP797" s="578"/>
      <c r="CQ797" s="578"/>
      <c r="CR797" s="578"/>
      <c r="CS797" s="578"/>
      <c r="CT797" s="578"/>
      <c r="CU797" s="578"/>
      <c r="CV797" s="578"/>
      <c r="CW797" s="578"/>
      <c r="CX797" s="578"/>
      <c r="CY797" s="578"/>
      <c r="CZ797" s="578"/>
      <c r="DA797" s="578"/>
      <c r="DB797" s="578"/>
      <c r="DC797" s="578"/>
    </row>
    <row r="798" ht="23.25" customHeight="1">
      <c r="A798" s="447"/>
      <c r="B798" s="577"/>
      <c r="C798" s="578"/>
      <c r="D798" s="555"/>
      <c r="E798" s="555"/>
      <c r="F798" s="578"/>
      <c r="G798" s="578"/>
      <c r="H798" s="578"/>
      <c r="I798" s="578"/>
      <c r="J798" s="578"/>
      <c r="K798" s="578"/>
      <c r="L798" s="578"/>
      <c r="M798" s="578"/>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7"/>
      <c r="AU798" s="577"/>
      <c r="AV798" s="577"/>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8"/>
      <c r="CP798" s="578"/>
      <c r="CQ798" s="578"/>
      <c r="CR798" s="578"/>
      <c r="CS798" s="578"/>
      <c r="CT798" s="578"/>
      <c r="CU798" s="578"/>
      <c r="CV798" s="578"/>
      <c r="CW798" s="578"/>
      <c r="CX798" s="578"/>
      <c r="CY798" s="578"/>
      <c r="CZ798" s="578"/>
      <c r="DA798" s="578"/>
      <c r="DB798" s="578"/>
      <c r="DC798" s="578"/>
    </row>
    <row r="799" ht="23.25" customHeight="1">
      <c r="A799" s="447"/>
      <c r="B799" s="577"/>
      <c r="C799" s="578"/>
      <c r="D799" s="555"/>
      <c r="E799" s="555"/>
      <c r="F799" s="578"/>
      <c r="G799" s="578"/>
      <c r="H799" s="578"/>
      <c r="I799" s="578"/>
      <c r="J799" s="578"/>
      <c r="K799" s="578"/>
      <c r="L799" s="578"/>
      <c r="M799" s="578"/>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8"/>
      <c r="CP799" s="578"/>
      <c r="CQ799" s="578"/>
      <c r="CR799" s="578"/>
      <c r="CS799" s="578"/>
      <c r="CT799" s="578"/>
      <c r="CU799" s="578"/>
      <c r="CV799" s="578"/>
      <c r="CW799" s="578"/>
      <c r="CX799" s="578"/>
      <c r="CY799" s="578"/>
      <c r="CZ799" s="578"/>
      <c r="DA799" s="578"/>
      <c r="DB799" s="578"/>
      <c r="DC799" s="578"/>
    </row>
    <row r="800" ht="23.25" customHeight="1">
      <c r="A800" s="447"/>
      <c r="B800" s="577"/>
      <c r="C800" s="578"/>
      <c r="D800" s="555"/>
      <c r="E800" s="555"/>
      <c r="F800" s="578"/>
      <c r="G800" s="578"/>
      <c r="H800" s="578"/>
      <c r="I800" s="578"/>
      <c r="J800" s="578"/>
      <c r="K800" s="578"/>
      <c r="L800" s="578"/>
      <c r="M800" s="578"/>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7"/>
      <c r="AU800" s="577"/>
      <c r="AV800" s="577"/>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8"/>
      <c r="CP800" s="578"/>
      <c r="CQ800" s="578"/>
      <c r="CR800" s="578"/>
      <c r="CS800" s="578"/>
      <c r="CT800" s="578"/>
      <c r="CU800" s="578"/>
      <c r="CV800" s="578"/>
      <c r="CW800" s="578"/>
      <c r="CX800" s="578"/>
      <c r="CY800" s="578"/>
      <c r="CZ800" s="578"/>
      <c r="DA800" s="578"/>
      <c r="DB800" s="578"/>
      <c r="DC800" s="578"/>
    </row>
    <row r="801" ht="23.25" customHeight="1">
      <c r="A801" s="447"/>
      <c r="B801" s="577"/>
      <c r="C801" s="578"/>
      <c r="D801" s="555"/>
      <c r="E801" s="555"/>
      <c r="F801" s="578"/>
      <c r="G801" s="578"/>
      <c r="H801" s="578"/>
      <c r="I801" s="578"/>
      <c r="J801" s="578"/>
      <c r="K801" s="578"/>
      <c r="L801" s="578"/>
      <c r="M801" s="578"/>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7"/>
      <c r="AU801" s="577"/>
      <c r="AV801" s="577"/>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8"/>
      <c r="CP801" s="578"/>
      <c r="CQ801" s="578"/>
      <c r="CR801" s="578"/>
      <c r="CS801" s="578"/>
      <c r="CT801" s="578"/>
      <c r="CU801" s="578"/>
      <c r="CV801" s="578"/>
      <c r="CW801" s="578"/>
      <c r="CX801" s="578"/>
      <c r="CY801" s="578"/>
      <c r="CZ801" s="578"/>
      <c r="DA801" s="578"/>
      <c r="DB801" s="578"/>
      <c r="DC801" s="578"/>
    </row>
    <row r="802" ht="23.25" customHeight="1">
      <c r="A802" s="447"/>
      <c r="B802" s="577"/>
      <c r="C802" s="578"/>
      <c r="D802" s="555"/>
      <c r="E802" s="555"/>
      <c r="F802" s="578"/>
      <c r="G802" s="578"/>
      <c r="H802" s="578"/>
      <c r="I802" s="578"/>
      <c r="J802" s="578"/>
      <c r="K802" s="578"/>
      <c r="L802" s="578"/>
      <c r="M802" s="578"/>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7"/>
      <c r="AU802" s="577"/>
      <c r="AV802" s="577"/>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8"/>
      <c r="CP802" s="578"/>
      <c r="CQ802" s="578"/>
      <c r="CR802" s="578"/>
      <c r="CS802" s="578"/>
      <c r="CT802" s="578"/>
      <c r="CU802" s="578"/>
      <c r="CV802" s="578"/>
      <c r="CW802" s="578"/>
      <c r="CX802" s="578"/>
      <c r="CY802" s="578"/>
      <c r="CZ802" s="578"/>
      <c r="DA802" s="578"/>
      <c r="DB802" s="578"/>
      <c r="DC802" s="578"/>
    </row>
    <row r="803" ht="23.25" customHeight="1">
      <c r="A803" s="447"/>
      <c r="B803" s="577"/>
      <c r="C803" s="578"/>
      <c r="D803" s="555"/>
      <c r="E803" s="555"/>
      <c r="F803" s="578"/>
      <c r="G803" s="578"/>
      <c r="H803" s="578"/>
      <c r="I803" s="578"/>
      <c r="J803" s="578"/>
      <c r="K803" s="578"/>
      <c r="L803" s="578"/>
      <c r="M803" s="578"/>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8"/>
      <c r="CP803" s="578"/>
      <c r="CQ803" s="578"/>
      <c r="CR803" s="578"/>
      <c r="CS803" s="578"/>
      <c r="CT803" s="578"/>
      <c r="CU803" s="578"/>
      <c r="CV803" s="578"/>
      <c r="CW803" s="578"/>
      <c r="CX803" s="578"/>
      <c r="CY803" s="578"/>
      <c r="CZ803" s="578"/>
      <c r="DA803" s="578"/>
      <c r="DB803" s="578"/>
      <c r="DC803" s="578"/>
    </row>
    <row r="804" ht="23.25" customHeight="1">
      <c r="A804" s="447"/>
      <c r="B804" s="577"/>
      <c r="C804" s="578"/>
      <c r="D804" s="555"/>
      <c r="E804" s="555"/>
      <c r="F804" s="578"/>
      <c r="G804" s="578"/>
      <c r="H804" s="578"/>
      <c r="I804" s="578"/>
      <c r="J804" s="578"/>
      <c r="K804" s="578"/>
      <c r="L804" s="578"/>
      <c r="M804" s="578"/>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7"/>
      <c r="AU804" s="577"/>
      <c r="AV804" s="577"/>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8"/>
      <c r="CP804" s="578"/>
      <c r="CQ804" s="578"/>
      <c r="CR804" s="578"/>
      <c r="CS804" s="578"/>
      <c r="CT804" s="578"/>
      <c r="CU804" s="578"/>
      <c r="CV804" s="578"/>
      <c r="CW804" s="578"/>
      <c r="CX804" s="578"/>
      <c r="CY804" s="578"/>
      <c r="CZ804" s="578"/>
      <c r="DA804" s="578"/>
      <c r="DB804" s="578"/>
      <c r="DC804" s="578"/>
    </row>
    <row r="805" ht="23.25" customHeight="1">
      <c r="A805" s="447"/>
      <c r="B805" s="577"/>
      <c r="C805" s="578"/>
      <c r="D805" s="555"/>
      <c r="E805" s="555"/>
      <c r="F805" s="578"/>
      <c r="G805" s="578"/>
      <c r="H805" s="578"/>
      <c r="I805" s="578"/>
      <c r="J805" s="578"/>
      <c r="K805" s="578"/>
      <c r="L805" s="578"/>
      <c r="M805" s="578"/>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8"/>
      <c r="CP805" s="578"/>
      <c r="CQ805" s="578"/>
      <c r="CR805" s="578"/>
      <c r="CS805" s="578"/>
      <c r="CT805" s="578"/>
      <c r="CU805" s="578"/>
      <c r="CV805" s="578"/>
      <c r="CW805" s="578"/>
      <c r="CX805" s="578"/>
      <c r="CY805" s="578"/>
      <c r="CZ805" s="578"/>
      <c r="DA805" s="578"/>
      <c r="DB805" s="578"/>
      <c r="DC805" s="578"/>
    </row>
    <row r="806" ht="23.25" customHeight="1">
      <c r="A806" s="447"/>
      <c r="B806" s="577"/>
      <c r="C806" s="578"/>
      <c r="D806" s="555"/>
      <c r="E806" s="555"/>
      <c r="F806" s="578"/>
      <c r="G806" s="578"/>
      <c r="H806" s="578"/>
      <c r="I806" s="578"/>
      <c r="J806" s="578"/>
      <c r="K806" s="578"/>
      <c r="L806" s="578"/>
      <c r="M806" s="578"/>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7"/>
      <c r="AU806" s="577"/>
      <c r="AV806" s="577"/>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8"/>
      <c r="CP806" s="578"/>
      <c r="CQ806" s="578"/>
      <c r="CR806" s="578"/>
      <c r="CS806" s="578"/>
      <c r="CT806" s="578"/>
      <c r="CU806" s="578"/>
      <c r="CV806" s="578"/>
      <c r="CW806" s="578"/>
      <c r="CX806" s="578"/>
      <c r="CY806" s="578"/>
      <c r="CZ806" s="578"/>
      <c r="DA806" s="578"/>
      <c r="DB806" s="578"/>
      <c r="DC806" s="578"/>
    </row>
    <row r="807" ht="23.25" customHeight="1">
      <c r="A807" s="447"/>
      <c r="B807" s="577"/>
      <c r="C807" s="578"/>
      <c r="D807" s="555"/>
      <c r="E807" s="555"/>
      <c r="F807" s="578"/>
      <c r="G807" s="578"/>
      <c r="H807" s="578"/>
      <c r="I807" s="578"/>
      <c r="J807" s="578"/>
      <c r="K807" s="578"/>
      <c r="L807" s="578"/>
      <c r="M807" s="578"/>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7"/>
      <c r="AU807" s="577"/>
      <c r="AV807" s="577"/>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8"/>
      <c r="CP807" s="578"/>
      <c r="CQ807" s="578"/>
      <c r="CR807" s="578"/>
      <c r="CS807" s="578"/>
      <c r="CT807" s="578"/>
      <c r="CU807" s="578"/>
      <c r="CV807" s="578"/>
      <c r="CW807" s="578"/>
      <c r="CX807" s="578"/>
      <c r="CY807" s="578"/>
      <c r="CZ807" s="578"/>
      <c r="DA807" s="578"/>
      <c r="DB807" s="578"/>
      <c r="DC807" s="578"/>
    </row>
    <row r="808" ht="23.25" customHeight="1">
      <c r="A808" s="447"/>
      <c r="B808" s="577"/>
      <c r="C808" s="578"/>
      <c r="D808" s="555"/>
      <c r="E808" s="555"/>
      <c r="F808" s="578"/>
      <c r="G808" s="578"/>
      <c r="H808" s="578"/>
      <c r="I808" s="578"/>
      <c r="J808" s="578"/>
      <c r="K808" s="578"/>
      <c r="L808" s="578"/>
      <c r="M808" s="578"/>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7"/>
      <c r="AU808" s="577"/>
      <c r="AV808" s="577"/>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8"/>
      <c r="CP808" s="578"/>
      <c r="CQ808" s="578"/>
      <c r="CR808" s="578"/>
      <c r="CS808" s="578"/>
      <c r="CT808" s="578"/>
      <c r="CU808" s="578"/>
      <c r="CV808" s="578"/>
      <c r="CW808" s="578"/>
      <c r="CX808" s="578"/>
      <c r="CY808" s="578"/>
      <c r="CZ808" s="578"/>
      <c r="DA808" s="578"/>
      <c r="DB808" s="578"/>
      <c r="DC808" s="578"/>
    </row>
    <row r="809" ht="23.25" customHeight="1">
      <c r="A809" s="447"/>
      <c r="B809" s="577"/>
      <c r="C809" s="578"/>
      <c r="D809" s="555"/>
      <c r="E809" s="555"/>
      <c r="F809" s="578"/>
      <c r="G809" s="578"/>
      <c r="H809" s="578"/>
      <c r="I809" s="578"/>
      <c r="J809" s="578"/>
      <c r="K809" s="578"/>
      <c r="L809" s="578"/>
      <c r="M809" s="578"/>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7"/>
      <c r="AU809" s="577"/>
      <c r="AV809" s="577"/>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8"/>
      <c r="CP809" s="578"/>
      <c r="CQ809" s="578"/>
      <c r="CR809" s="578"/>
      <c r="CS809" s="578"/>
      <c r="CT809" s="578"/>
      <c r="CU809" s="578"/>
      <c r="CV809" s="578"/>
      <c r="CW809" s="578"/>
      <c r="CX809" s="578"/>
      <c r="CY809" s="578"/>
      <c r="CZ809" s="578"/>
      <c r="DA809" s="578"/>
      <c r="DB809" s="578"/>
      <c r="DC809" s="578"/>
    </row>
    <row r="810" ht="23.25" customHeight="1">
      <c r="A810" s="447"/>
      <c r="B810" s="577"/>
      <c r="C810" s="578"/>
      <c r="D810" s="555"/>
      <c r="E810" s="555"/>
      <c r="F810" s="578"/>
      <c r="G810" s="578"/>
      <c r="H810" s="578"/>
      <c r="I810" s="578"/>
      <c r="J810" s="578"/>
      <c r="K810" s="578"/>
      <c r="L810" s="578"/>
      <c r="M810" s="578"/>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8"/>
      <c r="CP810" s="578"/>
      <c r="CQ810" s="578"/>
      <c r="CR810" s="578"/>
      <c r="CS810" s="578"/>
      <c r="CT810" s="578"/>
      <c r="CU810" s="578"/>
      <c r="CV810" s="578"/>
      <c r="CW810" s="578"/>
      <c r="CX810" s="578"/>
      <c r="CY810" s="578"/>
      <c r="CZ810" s="578"/>
      <c r="DA810" s="578"/>
      <c r="DB810" s="578"/>
      <c r="DC810" s="578"/>
    </row>
    <row r="811" ht="23.25" customHeight="1">
      <c r="A811" s="447"/>
      <c r="B811" s="577"/>
      <c r="C811" s="578"/>
      <c r="D811" s="555"/>
      <c r="E811" s="555"/>
      <c r="F811" s="578"/>
      <c r="G811" s="578"/>
      <c r="H811" s="578"/>
      <c r="I811" s="578"/>
      <c r="J811" s="578"/>
      <c r="K811" s="578"/>
      <c r="L811" s="578"/>
      <c r="M811" s="578"/>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8"/>
      <c r="CP811" s="578"/>
      <c r="CQ811" s="578"/>
      <c r="CR811" s="578"/>
      <c r="CS811" s="578"/>
      <c r="CT811" s="578"/>
      <c r="CU811" s="578"/>
      <c r="CV811" s="578"/>
      <c r="CW811" s="578"/>
      <c r="CX811" s="578"/>
      <c r="CY811" s="578"/>
      <c r="CZ811" s="578"/>
      <c r="DA811" s="578"/>
      <c r="DB811" s="578"/>
      <c r="DC811" s="578"/>
    </row>
    <row r="812" ht="23.25" customHeight="1">
      <c r="A812" s="447"/>
      <c r="B812" s="577"/>
      <c r="C812" s="578"/>
      <c r="D812" s="555"/>
      <c r="E812" s="555"/>
      <c r="F812" s="578"/>
      <c r="G812" s="578"/>
      <c r="H812" s="578"/>
      <c r="I812" s="578"/>
      <c r="J812" s="578"/>
      <c r="K812" s="578"/>
      <c r="L812" s="578"/>
      <c r="M812" s="578"/>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8"/>
      <c r="CP812" s="578"/>
      <c r="CQ812" s="578"/>
      <c r="CR812" s="578"/>
      <c r="CS812" s="578"/>
      <c r="CT812" s="578"/>
      <c r="CU812" s="578"/>
      <c r="CV812" s="578"/>
      <c r="CW812" s="578"/>
      <c r="CX812" s="578"/>
      <c r="CY812" s="578"/>
      <c r="CZ812" s="578"/>
      <c r="DA812" s="578"/>
      <c r="DB812" s="578"/>
      <c r="DC812" s="578"/>
    </row>
    <row r="813" ht="23.25" customHeight="1">
      <c r="A813" s="447"/>
      <c r="B813" s="577"/>
      <c r="C813" s="578"/>
      <c r="D813" s="555"/>
      <c r="E813" s="555"/>
      <c r="F813" s="578"/>
      <c r="G813" s="578"/>
      <c r="H813" s="578"/>
      <c r="I813" s="578"/>
      <c r="J813" s="578"/>
      <c r="K813" s="578"/>
      <c r="L813" s="578"/>
      <c r="M813" s="578"/>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8"/>
      <c r="CP813" s="578"/>
      <c r="CQ813" s="578"/>
      <c r="CR813" s="578"/>
      <c r="CS813" s="578"/>
      <c r="CT813" s="578"/>
      <c r="CU813" s="578"/>
      <c r="CV813" s="578"/>
      <c r="CW813" s="578"/>
      <c r="CX813" s="578"/>
      <c r="CY813" s="578"/>
      <c r="CZ813" s="578"/>
      <c r="DA813" s="578"/>
      <c r="DB813" s="578"/>
      <c r="DC813" s="578"/>
    </row>
    <row r="814" ht="23.25" customHeight="1">
      <c r="A814" s="447"/>
      <c r="B814" s="577"/>
      <c r="C814" s="578"/>
      <c r="D814" s="555"/>
      <c r="E814" s="555"/>
      <c r="F814" s="578"/>
      <c r="G814" s="578"/>
      <c r="H814" s="578"/>
      <c r="I814" s="578"/>
      <c r="J814" s="578"/>
      <c r="K814" s="578"/>
      <c r="L814" s="578"/>
      <c r="M814" s="578"/>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8"/>
      <c r="CP814" s="578"/>
      <c r="CQ814" s="578"/>
      <c r="CR814" s="578"/>
      <c r="CS814" s="578"/>
      <c r="CT814" s="578"/>
      <c r="CU814" s="578"/>
      <c r="CV814" s="578"/>
      <c r="CW814" s="578"/>
      <c r="CX814" s="578"/>
      <c r="CY814" s="578"/>
      <c r="CZ814" s="578"/>
      <c r="DA814" s="578"/>
      <c r="DB814" s="578"/>
      <c r="DC814" s="578"/>
    </row>
    <row r="815" ht="23.25" customHeight="1">
      <c r="A815" s="447"/>
      <c r="B815" s="577"/>
      <c r="C815" s="578"/>
      <c r="D815" s="555"/>
      <c r="E815" s="555"/>
      <c r="F815" s="578"/>
      <c r="G815" s="578"/>
      <c r="H815" s="578"/>
      <c r="I815" s="578"/>
      <c r="J815" s="578"/>
      <c r="K815" s="578"/>
      <c r="L815" s="578"/>
      <c r="M815" s="578"/>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8"/>
      <c r="CP815" s="578"/>
      <c r="CQ815" s="578"/>
      <c r="CR815" s="578"/>
      <c r="CS815" s="578"/>
      <c r="CT815" s="578"/>
      <c r="CU815" s="578"/>
      <c r="CV815" s="578"/>
      <c r="CW815" s="578"/>
      <c r="CX815" s="578"/>
      <c r="CY815" s="578"/>
      <c r="CZ815" s="578"/>
      <c r="DA815" s="578"/>
      <c r="DB815" s="578"/>
      <c r="DC815" s="578"/>
    </row>
    <row r="816" ht="23.25" customHeight="1">
      <c r="A816" s="447"/>
      <c r="B816" s="577"/>
      <c r="C816" s="578"/>
      <c r="D816" s="555"/>
      <c r="E816" s="555"/>
      <c r="F816" s="578"/>
      <c r="G816" s="578"/>
      <c r="H816" s="578"/>
      <c r="I816" s="578"/>
      <c r="J816" s="578"/>
      <c r="K816" s="578"/>
      <c r="L816" s="578"/>
      <c r="M816" s="578"/>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8"/>
      <c r="CP816" s="578"/>
      <c r="CQ816" s="578"/>
      <c r="CR816" s="578"/>
      <c r="CS816" s="578"/>
      <c r="CT816" s="578"/>
      <c r="CU816" s="578"/>
      <c r="CV816" s="578"/>
      <c r="CW816" s="578"/>
      <c r="CX816" s="578"/>
      <c r="CY816" s="578"/>
      <c r="CZ816" s="578"/>
      <c r="DA816" s="578"/>
      <c r="DB816" s="578"/>
      <c r="DC816" s="578"/>
    </row>
    <row r="817" ht="23.25" customHeight="1">
      <c r="A817" s="447"/>
      <c r="B817" s="577"/>
      <c r="C817" s="578"/>
      <c r="D817" s="555"/>
      <c r="E817" s="555"/>
      <c r="F817" s="578"/>
      <c r="G817" s="578"/>
      <c r="H817" s="578"/>
      <c r="I817" s="578"/>
      <c r="J817" s="578"/>
      <c r="K817" s="578"/>
      <c r="L817" s="578"/>
      <c r="M817" s="578"/>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8"/>
      <c r="CP817" s="578"/>
      <c r="CQ817" s="578"/>
      <c r="CR817" s="578"/>
      <c r="CS817" s="578"/>
      <c r="CT817" s="578"/>
      <c r="CU817" s="578"/>
      <c r="CV817" s="578"/>
      <c r="CW817" s="578"/>
      <c r="CX817" s="578"/>
      <c r="CY817" s="578"/>
      <c r="CZ817" s="578"/>
      <c r="DA817" s="578"/>
      <c r="DB817" s="578"/>
      <c r="DC817" s="578"/>
    </row>
    <row r="818" ht="23.25" customHeight="1">
      <c r="A818" s="447"/>
      <c r="B818" s="577"/>
      <c r="C818" s="578"/>
      <c r="D818" s="555"/>
      <c r="E818" s="555"/>
      <c r="F818" s="578"/>
      <c r="G818" s="578"/>
      <c r="H818" s="578"/>
      <c r="I818" s="578"/>
      <c r="J818" s="578"/>
      <c r="K818" s="578"/>
      <c r="L818" s="578"/>
      <c r="M818" s="578"/>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8"/>
      <c r="CP818" s="578"/>
      <c r="CQ818" s="578"/>
      <c r="CR818" s="578"/>
      <c r="CS818" s="578"/>
      <c r="CT818" s="578"/>
      <c r="CU818" s="578"/>
      <c r="CV818" s="578"/>
      <c r="CW818" s="578"/>
      <c r="CX818" s="578"/>
      <c r="CY818" s="578"/>
      <c r="CZ818" s="578"/>
      <c r="DA818" s="578"/>
      <c r="DB818" s="578"/>
      <c r="DC818" s="578"/>
    </row>
    <row r="819" ht="23.25" customHeight="1">
      <c r="A819" s="447"/>
      <c r="B819" s="577"/>
      <c r="C819" s="578"/>
      <c r="D819" s="555"/>
      <c r="E819" s="555"/>
      <c r="F819" s="578"/>
      <c r="G819" s="578"/>
      <c r="H819" s="578"/>
      <c r="I819" s="578"/>
      <c r="J819" s="578"/>
      <c r="K819" s="578"/>
      <c r="L819" s="578"/>
      <c r="M819" s="578"/>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8"/>
      <c r="CP819" s="578"/>
      <c r="CQ819" s="578"/>
      <c r="CR819" s="578"/>
      <c r="CS819" s="578"/>
      <c r="CT819" s="578"/>
      <c r="CU819" s="578"/>
      <c r="CV819" s="578"/>
      <c r="CW819" s="578"/>
      <c r="CX819" s="578"/>
      <c r="CY819" s="578"/>
      <c r="CZ819" s="578"/>
      <c r="DA819" s="578"/>
      <c r="DB819" s="578"/>
      <c r="DC819" s="578"/>
    </row>
    <row r="820" ht="23.25" customHeight="1">
      <c r="A820" s="447"/>
      <c r="B820" s="577"/>
      <c r="C820" s="578"/>
      <c r="D820" s="555"/>
      <c r="E820" s="555"/>
      <c r="F820" s="578"/>
      <c r="G820" s="578"/>
      <c r="H820" s="578"/>
      <c r="I820" s="578"/>
      <c r="J820" s="578"/>
      <c r="K820" s="578"/>
      <c r="L820" s="578"/>
      <c r="M820" s="578"/>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8"/>
      <c r="CP820" s="578"/>
      <c r="CQ820" s="578"/>
      <c r="CR820" s="578"/>
      <c r="CS820" s="578"/>
      <c r="CT820" s="578"/>
      <c r="CU820" s="578"/>
      <c r="CV820" s="578"/>
      <c r="CW820" s="578"/>
      <c r="CX820" s="578"/>
      <c r="CY820" s="578"/>
      <c r="CZ820" s="578"/>
      <c r="DA820" s="578"/>
      <c r="DB820" s="578"/>
      <c r="DC820" s="578"/>
    </row>
    <row r="821" ht="23.25" customHeight="1">
      <c r="A821" s="447"/>
      <c r="B821" s="577"/>
      <c r="C821" s="578"/>
      <c r="D821" s="555"/>
      <c r="E821" s="555"/>
      <c r="F821" s="578"/>
      <c r="G821" s="578"/>
      <c r="H821" s="578"/>
      <c r="I821" s="578"/>
      <c r="J821" s="578"/>
      <c r="K821" s="578"/>
      <c r="L821" s="578"/>
      <c r="M821" s="578"/>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8"/>
      <c r="CP821" s="578"/>
      <c r="CQ821" s="578"/>
      <c r="CR821" s="578"/>
      <c r="CS821" s="578"/>
      <c r="CT821" s="578"/>
      <c r="CU821" s="578"/>
      <c r="CV821" s="578"/>
      <c r="CW821" s="578"/>
      <c r="CX821" s="578"/>
      <c r="CY821" s="578"/>
      <c r="CZ821" s="578"/>
      <c r="DA821" s="578"/>
      <c r="DB821" s="578"/>
      <c r="DC821" s="578"/>
    </row>
    <row r="822" ht="23.25" customHeight="1">
      <c r="A822" s="447"/>
      <c r="B822" s="577"/>
      <c r="C822" s="578"/>
      <c r="D822" s="555"/>
      <c r="E822" s="555"/>
      <c r="F822" s="578"/>
      <c r="G822" s="578"/>
      <c r="H822" s="578"/>
      <c r="I822" s="578"/>
      <c r="J822" s="578"/>
      <c r="K822" s="578"/>
      <c r="L822" s="578"/>
      <c r="M822" s="578"/>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8"/>
      <c r="CP822" s="578"/>
      <c r="CQ822" s="578"/>
      <c r="CR822" s="578"/>
      <c r="CS822" s="578"/>
      <c r="CT822" s="578"/>
      <c r="CU822" s="578"/>
      <c r="CV822" s="578"/>
      <c r="CW822" s="578"/>
      <c r="CX822" s="578"/>
      <c r="CY822" s="578"/>
      <c r="CZ822" s="578"/>
      <c r="DA822" s="578"/>
      <c r="DB822" s="578"/>
      <c r="DC822" s="578"/>
    </row>
    <row r="823" ht="23.25" customHeight="1">
      <c r="A823" s="447"/>
      <c r="B823" s="577"/>
      <c r="C823" s="578"/>
      <c r="D823" s="555"/>
      <c r="E823" s="555"/>
      <c r="F823" s="578"/>
      <c r="G823" s="578"/>
      <c r="H823" s="578"/>
      <c r="I823" s="578"/>
      <c r="J823" s="578"/>
      <c r="K823" s="578"/>
      <c r="L823" s="578"/>
      <c r="M823" s="578"/>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8"/>
      <c r="CP823" s="578"/>
      <c r="CQ823" s="578"/>
      <c r="CR823" s="578"/>
      <c r="CS823" s="578"/>
      <c r="CT823" s="578"/>
      <c r="CU823" s="578"/>
      <c r="CV823" s="578"/>
      <c r="CW823" s="578"/>
      <c r="CX823" s="578"/>
      <c r="CY823" s="578"/>
      <c r="CZ823" s="578"/>
      <c r="DA823" s="578"/>
      <c r="DB823" s="578"/>
      <c r="DC823" s="578"/>
    </row>
    <row r="824" ht="23.25" customHeight="1">
      <c r="A824" s="447"/>
      <c r="B824" s="577"/>
      <c r="C824" s="578"/>
      <c r="D824" s="555"/>
      <c r="E824" s="555"/>
      <c r="F824" s="578"/>
      <c r="G824" s="578"/>
      <c r="H824" s="578"/>
      <c r="I824" s="578"/>
      <c r="J824" s="578"/>
      <c r="K824" s="578"/>
      <c r="L824" s="578"/>
      <c r="M824" s="578"/>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8"/>
      <c r="CP824" s="578"/>
      <c r="CQ824" s="578"/>
      <c r="CR824" s="578"/>
      <c r="CS824" s="578"/>
      <c r="CT824" s="578"/>
      <c r="CU824" s="578"/>
      <c r="CV824" s="578"/>
      <c r="CW824" s="578"/>
      <c r="CX824" s="578"/>
      <c r="CY824" s="578"/>
      <c r="CZ824" s="578"/>
      <c r="DA824" s="578"/>
      <c r="DB824" s="578"/>
      <c r="DC824" s="578"/>
    </row>
    <row r="825" ht="23.25" customHeight="1">
      <c r="A825" s="447"/>
      <c r="B825" s="577"/>
      <c r="C825" s="578"/>
      <c r="D825" s="555"/>
      <c r="E825" s="555"/>
      <c r="F825" s="578"/>
      <c r="G825" s="578"/>
      <c r="H825" s="578"/>
      <c r="I825" s="578"/>
      <c r="J825" s="578"/>
      <c r="K825" s="578"/>
      <c r="L825" s="578"/>
      <c r="M825" s="578"/>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8"/>
      <c r="CP825" s="578"/>
      <c r="CQ825" s="578"/>
      <c r="CR825" s="578"/>
      <c r="CS825" s="578"/>
      <c r="CT825" s="578"/>
      <c r="CU825" s="578"/>
      <c r="CV825" s="578"/>
      <c r="CW825" s="578"/>
      <c r="CX825" s="578"/>
      <c r="CY825" s="578"/>
      <c r="CZ825" s="578"/>
      <c r="DA825" s="578"/>
      <c r="DB825" s="578"/>
      <c r="DC825" s="578"/>
    </row>
    <row r="826" ht="23.25" customHeight="1">
      <c r="A826" s="447"/>
      <c r="B826" s="577"/>
      <c r="C826" s="578"/>
      <c r="D826" s="555"/>
      <c r="E826" s="555"/>
      <c r="F826" s="578"/>
      <c r="G826" s="578"/>
      <c r="H826" s="578"/>
      <c r="I826" s="578"/>
      <c r="J826" s="578"/>
      <c r="K826" s="578"/>
      <c r="L826" s="578"/>
      <c r="M826" s="578"/>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8"/>
      <c r="CP826" s="578"/>
      <c r="CQ826" s="578"/>
      <c r="CR826" s="578"/>
      <c r="CS826" s="578"/>
      <c r="CT826" s="578"/>
      <c r="CU826" s="578"/>
      <c r="CV826" s="578"/>
      <c r="CW826" s="578"/>
      <c r="CX826" s="578"/>
      <c r="CY826" s="578"/>
      <c r="CZ826" s="578"/>
      <c r="DA826" s="578"/>
      <c r="DB826" s="578"/>
      <c r="DC826" s="578"/>
    </row>
    <row r="827" ht="23.25" customHeight="1">
      <c r="A827" s="447"/>
      <c r="B827" s="577"/>
      <c r="C827" s="578"/>
      <c r="D827" s="555"/>
      <c r="E827" s="555"/>
      <c r="F827" s="578"/>
      <c r="G827" s="578"/>
      <c r="H827" s="578"/>
      <c r="I827" s="578"/>
      <c r="J827" s="578"/>
      <c r="K827" s="578"/>
      <c r="L827" s="578"/>
      <c r="M827" s="578"/>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7"/>
      <c r="AU827" s="577"/>
      <c r="AV827" s="577"/>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8"/>
      <c r="CP827" s="578"/>
      <c r="CQ827" s="578"/>
      <c r="CR827" s="578"/>
      <c r="CS827" s="578"/>
      <c r="CT827" s="578"/>
      <c r="CU827" s="578"/>
      <c r="CV827" s="578"/>
      <c r="CW827" s="578"/>
      <c r="CX827" s="578"/>
      <c r="CY827" s="578"/>
      <c r="CZ827" s="578"/>
      <c r="DA827" s="578"/>
      <c r="DB827" s="578"/>
      <c r="DC827" s="578"/>
    </row>
    <row r="828" ht="23.25" customHeight="1">
      <c r="A828" s="447"/>
      <c r="B828" s="577"/>
      <c r="C828" s="578"/>
      <c r="D828" s="555"/>
      <c r="E828" s="555"/>
      <c r="F828" s="578"/>
      <c r="G828" s="578"/>
      <c r="H828" s="578"/>
      <c r="I828" s="578"/>
      <c r="J828" s="578"/>
      <c r="K828" s="578"/>
      <c r="L828" s="578"/>
      <c r="M828" s="578"/>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7"/>
      <c r="AU828" s="577"/>
      <c r="AV828" s="577"/>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8"/>
      <c r="CP828" s="578"/>
      <c r="CQ828" s="578"/>
      <c r="CR828" s="578"/>
      <c r="CS828" s="578"/>
      <c r="CT828" s="578"/>
      <c r="CU828" s="578"/>
      <c r="CV828" s="578"/>
      <c r="CW828" s="578"/>
      <c r="CX828" s="578"/>
      <c r="CY828" s="578"/>
      <c r="CZ828" s="578"/>
      <c r="DA828" s="578"/>
      <c r="DB828" s="578"/>
      <c r="DC828" s="578"/>
    </row>
    <row r="829" ht="23.25" customHeight="1">
      <c r="A829" s="447"/>
      <c r="B829" s="577"/>
      <c r="C829" s="578"/>
      <c r="D829" s="555"/>
      <c r="E829" s="555"/>
      <c r="F829" s="578"/>
      <c r="G829" s="578"/>
      <c r="H829" s="578"/>
      <c r="I829" s="578"/>
      <c r="J829" s="578"/>
      <c r="K829" s="578"/>
      <c r="L829" s="578"/>
      <c r="M829" s="578"/>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7"/>
      <c r="AU829" s="577"/>
      <c r="AV829" s="577"/>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8"/>
      <c r="CP829" s="578"/>
      <c r="CQ829" s="578"/>
      <c r="CR829" s="578"/>
      <c r="CS829" s="578"/>
      <c r="CT829" s="578"/>
      <c r="CU829" s="578"/>
      <c r="CV829" s="578"/>
      <c r="CW829" s="578"/>
      <c r="CX829" s="578"/>
      <c r="CY829" s="578"/>
      <c r="CZ829" s="578"/>
      <c r="DA829" s="578"/>
      <c r="DB829" s="578"/>
      <c r="DC829" s="578"/>
    </row>
    <row r="830" ht="23.25" customHeight="1">
      <c r="A830" s="447"/>
      <c r="B830" s="577"/>
      <c r="C830" s="578"/>
      <c r="D830" s="555"/>
      <c r="E830" s="555"/>
      <c r="F830" s="578"/>
      <c r="G830" s="578"/>
      <c r="H830" s="578"/>
      <c r="I830" s="578"/>
      <c r="J830" s="578"/>
      <c r="K830" s="578"/>
      <c r="L830" s="578"/>
      <c r="M830" s="578"/>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7"/>
      <c r="AU830" s="577"/>
      <c r="AV830" s="577"/>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8"/>
      <c r="CP830" s="578"/>
      <c r="CQ830" s="578"/>
      <c r="CR830" s="578"/>
      <c r="CS830" s="578"/>
      <c r="CT830" s="578"/>
      <c r="CU830" s="578"/>
      <c r="CV830" s="578"/>
      <c r="CW830" s="578"/>
      <c r="CX830" s="578"/>
      <c r="CY830" s="578"/>
      <c r="CZ830" s="578"/>
      <c r="DA830" s="578"/>
      <c r="DB830" s="578"/>
      <c r="DC830" s="578"/>
    </row>
    <row r="831" ht="23.25" customHeight="1">
      <c r="A831" s="447"/>
      <c r="B831" s="577"/>
      <c r="C831" s="578"/>
      <c r="D831" s="555"/>
      <c r="E831" s="555"/>
      <c r="F831" s="578"/>
      <c r="G831" s="578"/>
      <c r="H831" s="578"/>
      <c r="I831" s="578"/>
      <c r="J831" s="578"/>
      <c r="K831" s="578"/>
      <c r="L831" s="578"/>
      <c r="M831" s="578"/>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7"/>
      <c r="AU831" s="577"/>
      <c r="AV831" s="577"/>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8"/>
      <c r="CP831" s="578"/>
      <c r="CQ831" s="578"/>
      <c r="CR831" s="578"/>
      <c r="CS831" s="578"/>
      <c r="CT831" s="578"/>
      <c r="CU831" s="578"/>
      <c r="CV831" s="578"/>
      <c r="CW831" s="578"/>
      <c r="CX831" s="578"/>
      <c r="CY831" s="578"/>
      <c r="CZ831" s="578"/>
      <c r="DA831" s="578"/>
      <c r="DB831" s="578"/>
      <c r="DC831" s="578"/>
    </row>
    <row r="832" ht="23.25" customHeight="1">
      <c r="A832" s="447"/>
      <c r="B832" s="577"/>
      <c r="C832" s="578"/>
      <c r="D832" s="555"/>
      <c r="E832" s="555"/>
      <c r="F832" s="578"/>
      <c r="G832" s="578"/>
      <c r="H832" s="578"/>
      <c r="I832" s="578"/>
      <c r="J832" s="578"/>
      <c r="K832" s="578"/>
      <c r="L832" s="578"/>
      <c r="M832" s="578"/>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7"/>
      <c r="AU832" s="577"/>
      <c r="AV832" s="577"/>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8"/>
      <c r="CP832" s="578"/>
      <c r="CQ832" s="578"/>
      <c r="CR832" s="578"/>
      <c r="CS832" s="578"/>
      <c r="CT832" s="578"/>
      <c r="CU832" s="578"/>
      <c r="CV832" s="578"/>
      <c r="CW832" s="578"/>
      <c r="CX832" s="578"/>
      <c r="CY832" s="578"/>
      <c r="CZ832" s="578"/>
      <c r="DA832" s="578"/>
      <c r="DB832" s="578"/>
      <c r="DC832" s="578"/>
    </row>
    <row r="833" ht="23.25" customHeight="1">
      <c r="A833" s="447"/>
      <c r="B833" s="577"/>
      <c r="C833" s="578"/>
      <c r="D833" s="555"/>
      <c r="E833" s="555"/>
      <c r="F833" s="578"/>
      <c r="G833" s="578"/>
      <c r="H833" s="578"/>
      <c r="I833" s="578"/>
      <c r="J833" s="578"/>
      <c r="K833" s="578"/>
      <c r="L833" s="578"/>
      <c r="M833" s="578"/>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8"/>
      <c r="CP833" s="578"/>
      <c r="CQ833" s="578"/>
      <c r="CR833" s="578"/>
      <c r="CS833" s="578"/>
      <c r="CT833" s="578"/>
      <c r="CU833" s="578"/>
      <c r="CV833" s="578"/>
      <c r="CW833" s="578"/>
      <c r="CX833" s="578"/>
      <c r="CY833" s="578"/>
      <c r="CZ833" s="578"/>
      <c r="DA833" s="578"/>
      <c r="DB833" s="578"/>
      <c r="DC833" s="578"/>
    </row>
    <row r="834" ht="23.25" customHeight="1">
      <c r="A834" s="447"/>
      <c r="B834" s="577"/>
      <c r="C834" s="578"/>
      <c r="D834" s="555"/>
      <c r="E834" s="555"/>
      <c r="F834" s="578"/>
      <c r="G834" s="578"/>
      <c r="H834" s="578"/>
      <c r="I834" s="578"/>
      <c r="J834" s="578"/>
      <c r="K834" s="578"/>
      <c r="L834" s="578"/>
      <c r="M834" s="578"/>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7"/>
      <c r="AU834" s="577"/>
      <c r="AV834" s="577"/>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8"/>
      <c r="CP834" s="578"/>
      <c r="CQ834" s="578"/>
      <c r="CR834" s="578"/>
      <c r="CS834" s="578"/>
      <c r="CT834" s="578"/>
      <c r="CU834" s="578"/>
      <c r="CV834" s="578"/>
      <c r="CW834" s="578"/>
      <c r="CX834" s="578"/>
      <c r="CY834" s="578"/>
      <c r="CZ834" s="578"/>
      <c r="DA834" s="578"/>
      <c r="DB834" s="578"/>
      <c r="DC834" s="578"/>
    </row>
    <row r="835" ht="23.25" customHeight="1">
      <c r="A835" s="447"/>
      <c r="B835" s="577"/>
      <c r="C835" s="578"/>
      <c r="D835" s="555"/>
      <c r="E835" s="555"/>
      <c r="F835" s="578"/>
      <c r="G835" s="578"/>
      <c r="H835" s="578"/>
      <c r="I835" s="578"/>
      <c r="J835" s="578"/>
      <c r="K835" s="578"/>
      <c r="L835" s="578"/>
      <c r="M835" s="578"/>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7"/>
      <c r="AU835" s="577"/>
      <c r="AV835" s="577"/>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8"/>
      <c r="CP835" s="578"/>
      <c r="CQ835" s="578"/>
      <c r="CR835" s="578"/>
      <c r="CS835" s="578"/>
      <c r="CT835" s="578"/>
      <c r="CU835" s="578"/>
      <c r="CV835" s="578"/>
      <c r="CW835" s="578"/>
      <c r="CX835" s="578"/>
      <c r="CY835" s="578"/>
      <c r="CZ835" s="578"/>
      <c r="DA835" s="578"/>
      <c r="DB835" s="578"/>
      <c r="DC835" s="578"/>
    </row>
    <row r="836" ht="23.25" customHeight="1">
      <c r="A836" s="447"/>
      <c r="B836" s="577"/>
      <c r="C836" s="578"/>
      <c r="D836" s="555"/>
      <c r="E836" s="555"/>
      <c r="F836" s="578"/>
      <c r="G836" s="578"/>
      <c r="H836" s="578"/>
      <c r="I836" s="578"/>
      <c r="J836" s="578"/>
      <c r="K836" s="578"/>
      <c r="L836" s="578"/>
      <c r="M836" s="578"/>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7"/>
      <c r="AU836" s="577"/>
      <c r="AV836" s="577"/>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8"/>
      <c r="CP836" s="578"/>
      <c r="CQ836" s="578"/>
      <c r="CR836" s="578"/>
      <c r="CS836" s="578"/>
      <c r="CT836" s="578"/>
      <c r="CU836" s="578"/>
      <c r="CV836" s="578"/>
      <c r="CW836" s="578"/>
      <c r="CX836" s="578"/>
      <c r="CY836" s="578"/>
      <c r="CZ836" s="578"/>
      <c r="DA836" s="578"/>
      <c r="DB836" s="578"/>
      <c r="DC836" s="578"/>
    </row>
    <row r="837" ht="23.25" customHeight="1">
      <c r="A837" s="447"/>
      <c r="B837" s="577"/>
      <c r="C837" s="578"/>
      <c r="D837" s="555"/>
      <c r="E837" s="555"/>
      <c r="F837" s="578"/>
      <c r="G837" s="578"/>
      <c r="H837" s="578"/>
      <c r="I837" s="578"/>
      <c r="J837" s="578"/>
      <c r="K837" s="578"/>
      <c r="L837" s="578"/>
      <c r="M837" s="578"/>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7"/>
      <c r="AU837" s="577"/>
      <c r="AV837" s="577"/>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8"/>
      <c r="CP837" s="578"/>
      <c r="CQ837" s="578"/>
      <c r="CR837" s="578"/>
      <c r="CS837" s="578"/>
      <c r="CT837" s="578"/>
      <c r="CU837" s="578"/>
      <c r="CV837" s="578"/>
      <c r="CW837" s="578"/>
      <c r="CX837" s="578"/>
      <c r="CY837" s="578"/>
      <c r="CZ837" s="578"/>
      <c r="DA837" s="578"/>
      <c r="DB837" s="578"/>
      <c r="DC837" s="578"/>
    </row>
    <row r="838" ht="23.25" customHeight="1">
      <c r="A838" s="447"/>
      <c r="B838" s="577"/>
      <c r="C838" s="578"/>
      <c r="D838" s="555"/>
      <c r="E838" s="555"/>
      <c r="F838" s="578"/>
      <c r="G838" s="578"/>
      <c r="H838" s="578"/>
      <c r="I838" s="578"/>
      <c r="J838" s="578"/>
      <c r="K838" s="578"/>
      <c r="L838" s="578"/>
      <c r="M838" s="578"/>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7"/>
      <c r="AU838" s="577"/>
      <c r="AV838" s="577"/>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8"/>
      <c r="CP838" s="578"/>
      <c r="CQ838" s="578"/>
      <c r="CR838" s="578"/>
      <c r="CS838" s="578"/>
      <c r="CT838" s="578"/>
      <c r="CU838" s="578"/>
      <c r="CV838" s="578"/>
      <c r="CW838" s="578"/>
      <c r="CX838" s="578"/>
      <c r="CY838" s="578"/>
      <c r="CZ838" s="578"/>
      <c r="DA838" s="578"/>
      <c r="DB838" s="578"/>
      <c r="DC838" s="578"/>
    </row>
    <row r="839" ht="23.25" customHeight="1">
      <c r="A839" s="447"/>
      <c r="B839" s="577"/>
      <c r="C839" s="578"/>
      <c r="D839" s="555"/>
      <c r="E839" s="555"/>
      <c r="F839" s="578"/>
      <c r="G839" s="578"/>
      <c r="H839" s="578"/>
      <c r="I839" s="578"/>
      <c r="J839" s="578"/>
      <c r="K839" s="578"/>
      <c r="L839" s="578"/>
      <c r="M839" s="578"/>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8"/>
      <c r="CP839" s="578"/>
      <c r="CQ839" s="578"/>
      <c r="CR839" s="578"/>
      <c r="CS839" s="578"/>
      <c r="CT839" s="578"/>
      <c r="CU839" s="578"/>
      <c r="CV839" s="578"/>
      <c r="CW839" s="578"/>
      <c r="CX839" s="578"/>
      <c r="CY839" s="578"/>
      <c r="CZ839" s="578"/>
      <c r="DA839" s="578"/>
      <c r="DB839" s="578"/>
      <c r="DC839" s="578"/>
    </row>
    <row r="840" ht="23.25" customHeight="1">
      <c r="A840" s="447"/>
      <c r="B840" s="577"/>
      <c r="C840" s="578"/>
      <c r="D840" s="555"/>
      <c r="E840" s="555"/>
      <c r="F840" s="578"/>
      <c r="G840" s="578"/>
      <c r="H840" s="578"/>
      <c r="I840" s="578"/>
      <c r="J840" s="578"/>
      <c r="K840" s="578"/>
      <c r="L840" s="578"/>
      <c r="M840" s="578"/>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7"/>
      <c r="AU840" s="577"/>
      <c r="AV840" s="577"/>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8"/>
      <c r="CP840" s="578"/>
      <c r="CQ840" s="578"/>
      <c r="CR840" s="578"/>
      <c r="CS840" s="578"/>
      <c r="CT840" s="578"/>
      <c r="CU840" s="578"/>
      <c r="CV840" s="578"/>
      <c r="CW840" s="578"/>
      <c r="CX840" s="578"/>
      <c r="CY840" s="578"/>
      <c r="CZ840" s="578"/>
      <c r="DA840" s="578"/>
      <c r="DB840" s="578"/>
      <c r="DC840" s="578"/>
    </row>
    <row r="841" ht="23.25" customHeight="1">
      <c r="A841" s="447"/>
      <c r="B841" s="577"/>
      <c r="C841" s="578"/>
      <c r="D841" s="555"/>
      <c r="E841" s="555"/>
      <c r="F841" s="578"/>
      <c r="G841" s="578"/>
      <c r="H841" s="578"/>
      <c r="I841" s="578"/>
      <c r="J841" s="578"/>
      <c r="K841" s="578"/>
      <c r="L841" s="578"/>
      <c r="M841" s="578"/>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7"/>
      <c r="AL841" s="577"/>
      <c r="AM841" s="577"/>
      <c r="AN841" s="577"/>
      <c r="AO841" s="577"/>
      <c r="AP841" s="577"/>
      <c r="AQ841" s="577"/>
      <c r="AR841" s="577"/>
      <c r="AS841" s="577"/>
      <c r="AT841" s="577"/>
      <c r="AU841" s="577"/>
      <c r="AV841" s="577"/>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8"/>
      <c r="CP841" s="578"/>
      <c r="CQ841" s="578"/>
      <c r="CR841" s="578"/>
      <c r="CS841" s="578"/>
      <c r="CT841" s="578"/>
      <c r="CU841" s="578"/>
      <c r="CV841" s="578"/>
      <c r="CW841" s="578"/>
      <c r="CX841" s="578"/>
      <c r="CY841" s="578"/>
      <c r="CZ841" s="578"/>
      <c r="DA841" s="578"/>
      <c r="DB841" s="578"/>
      <c r="DC841" s="578"/>
    </row>
    <row r="842" ht="23.25" customHeight="1">
      <c r="A842" s="447"/>
      <c r="B842" s="577"/>
      <c r="C842" s="578"/>
      <c r="D842" s="555"/>
      <c r="E842" s="555"/>
      <c r="F842" s="578"/>
      <c r="G842" s="578"/>
      <c r="H842" s="578"/>
      <c r="I842" s="578"/>
      <c r="J842" s="578"/>
      <c r="K842" s="578"/>
      <c r="L842" s="578"/>
      <c r="M842" s="578"/>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7"/>
      <c r="AL842" s="577"/>
      <c r="AM842" s="577"/>
      <c r="AN842" s="577"/>
      <c r="AO842" s="577"/>
      <c r="AP842" s="577"/>
      <c r="AQ842" s="577"/>
      <c r="AR842" s="577"/>
      <c r="AS842" s="577"/>
      <c r="AT842" s="577"/>
      <c r="AU842" s="577"/>
      <c r="AV842" s="577"/>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8"/>
      <c r="CP842" s="578"/>
      <c r="CQ842" s="578"/>
      <c r="CR842" s="578"/>
      <c r="CS842" s="578"/>
      <c r="CT842" s="578"/>
      <c r="CU842" s="578"/>
      <c r="CV842" s="578"/>
      <c r="CW842" s="578"/>
      <c r="CX842" s="578"/>
      <c r="CY842" s="578"/>
      <c r="CZ842" s="578"/>
      <c r="DA842" s="578"/>
      <c r="DB842" s="578"/>
      <c r="DC842" s="578"/>
    </row>
    <row r="843" ht="23.25" customHeight="1">
      <c r="A843" s="447"/>
      <c r="B843" s="577"/>
      <c r="C843" s="578"/>
      <c r="D843" s="555"/>
      <c r="E843" s="555"/>
      <c r="F843" s="578"/>
      <c r="G843" s="578"/>
      <c r="H843" s="578"/>
      <c r="I843" s="578"/>
      <c r="J843" s="578"/>
      <c r="K843" s="578"/>
      <c r="L843" s="578"/>
      <c r="M843" s="578"/>
      <c r="N843" s="577"/>
      <c r="O843" s="577"/>
      <c r="P843" s="577"/>
      <c r="Q843" s="577"/>
      <c r="R843" s="577"/>
      <c r="S843" s="577"/>
      <c r="T843" s="577"/>
      <c r="U843" s="577"/>
      <c r="V843" s="577"/>
      <c r="W843" s="577"/>
      <c r="X843" s="577"/>
      <c r="Y843" s="577"/>
      <c r="Z843" s="577"/>
      <c r="AA843" s="577"/>
      <c r="AB843" s="577"/>
      <c r="AC843" s="577"/>
      <c r="AD843" s="577"/>
      <c r="AE843" s="577"/>
      <c r="AF843" s="577"/>
      <c r="AG843" s="577"/>
      <c r="AH843" s="577"/>
      <c r="AI843" s="577"/>
      <c r="AJ843" s="577"/>
      <c r="AK843" s="577"/>
      <c r="AL843" s="577"/>
      <c r="AM843" s="577"/>
      <c r="AN843" s="577"/>
      <c r="AO843" s="577"/>
      <c r="AP843" s="577"/>
      <c r="AQ843" s="577"/>
      <c r="AR843" s="577"/>
      <c r="AS843" s="577"/>
      <c r="AT843" s="577"/>
      <c r="AU843" s="577"/>
      <c r="AV843" s="577"/>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8"/>
      <c r="CP843" s="578"/>
      <c r="CQ843" s="578"/>
      <c r="CR843" s="578"/>
      <c r="CS843" s="578"/>
      <c r="CT843" s="578"/>
      <c r="CU843" s="578"/>
      <c r="CV843" s="578"/>
      <c r="CW843" s="578"/>
      <c r="CX843" s="578"/>
      <c r="CY843" s="578"/>
      <c r="CZ843" s="578"/>
      <c r="DA843" s="578"/>
      <c r="DB843" s="578"/>
      <c r="DC843" s="578"/>
    </row>
    <row r="844" ht="23.25" customHeight="1">
      <c r="A844" s="447"/>
      <c r="B844" s="577"/>
      <c r="C844" s="578"/>
      <c r="D844" s="555"/>
      <c r="E844" s="555"/>
      <c r="F844" s="578"/>
      <c r="G844" s="578"/>
      <c r="H844" s="578"/>
      <c r="I844" s="578"/>
      <c r="J844" s="578"/>
      <c r="K844" s="578"/>
      <c r="L844" s="578"/>
      <c r="M844" s="578"/>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7"/>
      <c r="AU844" s="577"/>
      <c r="AV844" s="577"/>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8"/>
      <c r="CP844" s="578"/>
      <c r="CQ844" s="578"/>
      <c r="CR844" s="578"/>
      <c r="CS844" s="578"/>
      <c r="CT844" s="578"/>
      <c r="CU844" s="578"/>
      <c r="CV844" s="578"/>
      <c r="CW844" s="578"/>
      <c r="CX844" s="578"/>
      <c r="CY844" s="578"/>
      <c r="CZ844" s="578"/>
      <c r="DA844" s="578"/>
      <c r="DB844" s="578"/>
      <c r="DC844" s="578"/>
    </row>
    <row r="845" ht="23.25" customHeight="1">
      <c r="A845" s="447"/>
      <c r="B845" s="577"/>
      <c r="C845" s="578"/>
      <c r="D845" s="555"/>
      <c r="E845" s="555"/>
      <c r="F845" s="578"/>
      <c r="G845" s="578"/>
      <c r="H845" s="578"/>
      <c r="I845" s="578"/>
      <c r="J845" s="578"/>
      <c r="K845" s="578"/>
      <c r="L845" s="578"/>
      <c r="M845" s="578"/>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8"/>
      <c r="CP845" s="578"/>
      <c r="CQ845" s="578"/>
      <c r="CR845" s="578"/>
      <c r="CS845" s="578"/>
      <c r="CT845" s="578"/>
      <c r="CU845" s="578"/>
      <c r="CV845" s="578"/>
      <c r="CW845" s="578"/>
      <c r="CX845" s="578"/>
      <c r="CY845" s="578"/>
      <c r="CZ845" s="578"/>
      <c r="DA845" s="578"/>
      <c r="DB845" s="578"/>
      <c r="DC845" s="578"/>
    </row>
    <row r="846" ht="23.25" customHeight="1">
      <c r="A846" s="447"/>
      <c r="B846" s="577"/>
      <c r="C846" s="578"/>
      <c r="D846" s="555"/>
      <c r="E846" s="555"/>
      <c r="F846" s="578"/>
      <c r="G846" s="578"/>
      <c r="H846" s="578"/>
      <c r="I846" s="578"/>
      <c r="J846" s="578"/>
      <c r="K846" s="578"/>
      <c r="L846" s="578"/>
      <c r="M846" s="578"/>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7"/>
      <c r="AU846" s="577"/>
      <c r="AV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8"/>
      <c r="CP846" s="578"/>
      <c r="CQ846" s="578"/>
      <c r="CR846" s="578"/>
      <c r="CS846" s="578"/>
      <c r="CT846" s="578"/>
      <c r="CU846" s="578"/>
      <c r="CV846" s="578"/>
      <c r="CW846" s="578"/>
      <c r="CX846" s="578"/>
      <c r="CY846" s="578"/>
      <c r="CZ846" s="578"/>
      <c r="DA846" s="578"/>
      <c r="DB846" s="578"/>
      <c r="DC846" s="578"/>
    </row>
    <row r="847" ht="23.25" customHeight="1">
      <c r="A847" s="447"/>
      <c r="B847" s="577"/>
      <c r="C847" s="578"/>
      <c r="D847" s="555"/>
      <c r="E847" s="555"/>
      <c r="F847" s="578"/>
      <c r="G847" s="578"/>
      <c r="H847" s="578"/>
      <c r="I847" s="578"/>
      <c r="J847" s="578"/>
      <c r="K847" s="578"/>
      <c r="L847" s="578"/>
      <c r="M847" s="578"/>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7"/>
      <c r="AU847" s="577"/>
      <c r="AV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8"/>
      <c r="CP847" s="578"/>
      <c r="CQ847" s="578"/>
      <c r="CR847" s="578"/>
      <c r="CS847" s="578"/>
      <c r="CT847" s="578"/>
      <c r="CU847" s="578"/>
      <c r="CV847" s="578"/>
      <c r="CW847" s="578"/>
      <c r="CX847" s="578"/>
      <c r="CY847" s="578"/>
      <c r="CZ847" s="578"/>
      <c r="DA847" s="578"/>
      <c r="DB847" s="578"/>
      <c r="DC847" s="578"/>
    </row>
    <row r="848" ht="23.25" customHeight="1">
      <c r="A848" s="447"/>
      <c r="B848" s="577"/>
      <c r="C848" s="578"/>
      <c r="D848" s="555"/>
      <c r="E848" s="555"/>
      <c r="F848" s="578"/>
      <c r="G848" s="578"/>
      <c r="H848" s="578"/>
      <c r="I848" s="578"/>
      <c r="J848" s="578"/>
      <c r="K848" s="578"/>
      <c r="L848" s="578"/>
      <c r="M848" s="578"/>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7"/>
      <c r="AU848" s="577"/>
      <c r="AV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8"/>
      <c r="CP848" s="578"/>
      <c r="CQ848" s="578"/>
      <c r="CR848" s="578"/>
      <c r="CS848" s="578"/>
      <c r="CT848" s="578"/>
      <c r="CU848" s="578"/>
      <c r="CV848" s="578"/>
      <c r="CW848" s="578"/>
      <c r="CX848" s="578"/>
      <c r="CY848" s="578"/>
      <c r="CZ848" s="578"/>
      <c r="DA848" s="578"/>
      <c r="DB848" s="578"/>
      <c r="DC848" s="578"/>
    </row>
    <row r="849" ht="23.25" customHeight="1">
      <c r="A849" s="447"/>
      <c r="B849" s="577"/>
      <c r="C849" s="578"/>
      <c r="D849" s="555"/>
      <c r="E849" s="555"/>
      <c r="F849" s="578"/>
      <c r="G849" s="578"/>
      <c r="H849" s="578"/>
      <c r="I849" s="578"/>
      <c r="J849" s="578"/>
      <c r="K849" s="578"/>
      <c r="L849" s="578"/>
      <c r="M849" s="578"/>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7"/>
      <c r="AU849" s="577"/>
      <c r="AV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8"/>
      <c r="CP849" s="578"/>
      <c r="CQ849" s="578"/>
      <c r="CR849" s="578"/>
      <c r="CS849" s="578"/>
      <c r="CT849" s="578"/>
      <c r="CU849" s="578"/>
      <c r="CV849" s="578"/>
      <c r="CW849" s="578"/>
      <c r="CX849" s="578"/>
      <c r="CY849" s="578"/>
      <c r="CZ849" s="578"/>
      <c r="DA849" s="578"/>
      <c r="DB849" s="578"/>
      <c r="DC849" s="578"/>
    </row>
    <row r="850" ht="23.25" customHeight="1">
      <c r="A850" s="447"/>
      <c r="B850" s="577"/>
      <c r="C850" s="578"/>
      <c r="D850" s="555"/>
      <c r="E850" s="555"/>
      <c r="F850" s="578"/>
      <c r="G850" s="578"/>
      <c r="H850" s="578"/>
      <c r="I850" s="578"/>
      <c r="J850" s="578"/>
      <c r="K850" s="578"/>
      <c r="L850" s="578"/>
      <c r="M850" s="578"/>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7"/>
      <c r="AU850" s="577"/>
      <c r="AV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8"/>
      <c r="CP850" s="578"/>
      <c r="CQ850" s="578"/>
      <c r="CR850" s="578"/>
      <c r="CS850" s="578"/>
      <c r="CT850" s="578"/>
      <c r="CU850" s="578"/>
      <c r="CV850" s="578"/>
      <c r="CW850" s="578"/>
      <c r="CX850" s="578"/>
      <c r="CY850" s="578"/>
      <c r="CZ850" s="578"/>
      <c r="DA850" s="578"/>
      <c r="DB850" s="578"/>
      <c r="DC850" s="578"/>
    </row>
    <row r="851" ht="23.25" customHeight="1">
      <c r="A851" s="447"/>
      <c r="B851" s="577"/>
      <c r="C851" s="578"/>
      <c r="D851" s="555"/>
      <c r="E851" s="555"/>
      <c r="F851" s="578"/>
      <c r="G851" s="578"/>
      <c r="H851" s="578"/>
      <c r="I851" s="578"/>
      <c r="J851" s="578"/>
      <c r="K851" s="578"/>
      <c r="L851" s="578"/>
      <c r="M851" s="578"/>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7"/>
      <c r="AU851" s="577"/>
      <c r="AV851" s="57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8"/>
      <c r="CP851" s="578"/>
      <c r="CQ851" s="578"/>
      <c r="CR851" s="578"/>
      <c r="CS851" s="578"/>
      <c r="CT851" s="578"/>
      <c r="CU851" s="578"/>
      <c r="CV851" s="578"/>
      <c r="CW851" s="578"/>
      <c r="CX851" s="578"/>
      <c r="CY851" s="578"/>
      <c r="CZ851" s="578"/>
      <c r="DA851" s="578"/>
      <c r="DB851" s="578"/>
      <c r="DC851" s="578"/>
    </row>
    <row r="852" ht="23.25" customHeight="1">
      <c r="A852" s="447"/>
      <c r="B852" s="577"/>
      <c r="C852" s="578"/>
      <c r="D852" s="555"/>
      <c r="E852" s="555"/>
      <c r="F852" s="578"/>
      <c r="G852" s="578"/>
      <c r="H852" s="578"/>
      <c r="I852" s="578"/>
      <c r="J852" s="578"/>
      <c r="K852" s="578"/>
      <c r="L852" s="578"/>
      <c r="M852" s="578"/>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7"/>
      <c r="AU852" s="577"/>
      <c r="AV852" s="57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8"/>
      <c r="CP852" s="578"/>
      <c r="CQ852" s="578"/>
      <c r="CR852" s="578"/>
      <c r="CS852" s="578"/>
      <c r="CT852" s="578"/>
      <c r="CU852" s="578"/>
      <c r="CV852" s="578"/>
      <c r="CW852" s="578"/>
      <c r="CX852" s="578"/>
      <c r="CY852" s="578"/>
      <c r="CZ852" s="578"/>
      <c r="DA852" s="578"/>
      <c r="DB852" s="578"/>
      <c r="DC852" s="578"/>
    </row>
    <row r="853" ht="23.25" customHeight="1">
      <c r="A853" s="447"/>
      <c r="B853" s="577"/>
      <c r="C853" s="578"/>
      <c r="D853" s="555"/>
      <c r="E853" s="555"/>
      <c r="F853" s="578"/>
      <c r="G853" s="578"/>
      <c r="H853" s="578"/>
      <c r="I853" s="578"/>
      <c r="J853" s="578"/>
      <c r="K853" s="578"/>
      <c r="L853" s="578"/>
      <c r="M853" s="578"/>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7"/>
      <c r="AU853" s="577"/>
      <c r="AV853" s="57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8"/>
      <c r="CP853" s="578"/>
      <c r="CQ853" s="578"/>
      <c r="CR853" s="578"/>
      <c r="CS853" s="578"/>
      <c r="CT853" s="578"/>
      <c r="CU853" s="578"/>
      <c r="CV853" s="578"/>
      <c r="CW853" s="578"/>
      <c r="CX853" s="578"/>
      <c r="CY853" s="578"/>
      <c r="CZ853" s="578"/>
      <c r="DA853" s="578"/>
      <c r="DB853" s="578"/>
      <c r="DC853" s="578"/>
    </row>
    <row r="854" ht="23.25" customHeight="1">
      <c r="A854" s="447"/>
      <c r="B854" s="577"/>
      <c r="C854" s="578"/>
      <c r="D854" s="555"/>
      <c r="E854" s="555"/>
      <c r="F854" s="578"/>
      <c r="G854" s="578"/>
      <c r="H854" s="578"/>
      <c r="I854" s="578"/>
      <c r="J854" s="578"/>
      <c r="K854" s="578"/>
      <c r="L854" s="578"/>
      <c r="M854" s="578"/>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7"/>
      <c r="AU854" s="577"/>
      <c r="AV854" s="57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8"/>
      <c r="CP854" s="578"/>
      <c r="CQ854" s="578"/>
      <c r="CR854" s="578"/>
      <c r="CS854" s="578"/>
      <c r="CT854" s="578"/>
      <c r="CU854" s="578"/>
      <c r="CV854" s="578"/>
      <c r="CW854" s="578"/>
      <c r="CX854" s="578"/>
      <c r="CY854" s="578"/>
      <c r="CZ854" s="578"/>
      <c r="DA854" s="578"/>
      <c r="DB854" s="578"/>
      <c r="DC854" s="578"/>
    </row>
    <row r="855" ht="23.25" customHeight="1">
      <c r="A855" s="447"/>
      <c r="B855" s="577"/>
      <c r="C855" s="578"/>
      <c r="D855" s="555"/>
      <c r="E855" s="555"/>
      <c r="F855" s="578"/>
      <c r="G855" s="578"/>
      <c r="H855" s="578"/>
      <c r="I855" s="578"/>
      <c r="J855" s="578"/>
      <c r="K855" s="578"/>
      <c r="L855" s="578"/>
      <c r="M855" s="578"/>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7"/>
      <c r="AU855" s="577"/>
      <c r="AV855" s="57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8"/>
      <c r="CP855" s="578"/>
      <c r="CQ855" s="578"/>
      <c r="CR855" s="578"/>
      <c r="CS855" s="578"/>
      <c r="CT855" s="578"/>
      <c r="CU855" s="578"/>
      <c r="CV855" s="578"/>
      <c r="CW855" s="578"/>
      <c r="CX855" s="578"/>
      <c r="CY855" s="578"/>
      <c r="CZ855" s="578"/>
      <c r="DA855" s="578"/>
      <c r="DB855" s="578"/>
      <c r="DC855" s="578"/>
    </row>
    <row r="856" ht="23.25" customHeight="1">
      <c r="A856" s="447"/>
      <c r="B856" s="577"/>
      <c r="C856" s="578"/>
      <c r="D856" s="555"/>
      <c r="E856" s="555"/>
      <c r="F856" s="578"/>
      <c r="G856" s="578"/>
      <c r="H856" s="578"/>
      <c r="I856" s="578"/>
      <c r="J856" s="578"/>
      <c r="K856" s="578"/>
      <c r="L856" s="578"/>
      <c r="M856" s="578"/>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7"/>
      <c r="AU856" s="577"/>
      <c r="AV856" s="57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8"/>
      <c r="CP856" s="578"/>
      <c r="CQ856" s="578"/>
      <c r="CR856" s="578"/>
      <c r="CS856" s="578"/>
      <c r="CT856" s="578"/>
      <c r="CU856" s="578"/>
      <c r="CV856" s="578"/>
      <c r="CW856" s="578"/>
      <c r="CX856" s="578"/>
      <c r="CY856" s="578"/>
      <c r="CZ856" s="578"/>
      <c r="DA856" s="578"/>
      <c r="DB856" s="578"/>
      <c r="DC856" s="578"/>
    </row>
    <row r="857" ht="23.25" customHeight="1">
      <c r="A857" s="447"/>
      <c r="B857" s="577"/>
      <c r="C857" s="578"/>
      <c r="D857" s="555"/>
      <c r="E857" s="555"/>
      <c r="F857" s="578"/>
      <c r="G857" s="578"/>
      <c r="H857" s="578"/>
      <c r="I857" s="578"/>
      <c r="J857" s="578"/>
      <c r="K857" s="578"/>
      <c r="L857" s="578"/>
      <c r="M857" s="578"/>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7"/>
      <c r="AU857" s="577"/>
      <c r="AV857" s="57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8"/>
      <c r="CP857" s="578"/>
      <c r="CQ857" s="578"/>
      <c r="CR857" s="578"/>
      <c r="CS857" s="578"/>
      <c r="CT857" s="578"/>
      <c r="CU857" s="578"/>
      <c r="CV857" s="578"/>
      <c r="CW857" s="578"/>
      <c r="CX857" s="578"/>
      <c r="CY857" s="578"/>
      <c r="CZ857" s="578"/>
      <c r="DA857" s="578"/>
      <c r="DB857" s="578"/>
      <c r="DC857" s="578"/>
    </row>
    <row r="858" ht="23.25" customHeight="1">
      <c r="A858" s="447"/>
      <c r="B858" s="577"/>
      <c r="C858" s="578"/>
      <c r="D858" s="555"/>
      <c r="E858" s="555"/>
      <c r="F858" s="578"/>
      <c r="G858" s="578"/>
      <c r="H858" s="578"/>
      <c r="I858" s="578"/>
      <c r="J858" s="578"/>
      <c r="K858" s="578"/>
      <c r="L858" s="578"/>
      <c r="M858" s="578"/>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7"/>
      <c r="AU858" s="577"/>
      <c r="AV858" s="57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8"/>
      <c r="CP858" s="578"/>
      <c r="CQ858" s="578"/>
      <c r="CR858" s="578"/>
      <c r="CS858" s="578"/>
      <c r="CT858" s="578"/>
      <c r="CU858" s="578"/>
      <c r="CV858" s="578"/>
      <c r="CW858" s="578"/>
      <c r="CX858" s="578"/>
      <c r="CY858" s="578"/>
      <c r="CZ858" s="578"/>
      <c r="DA858" s="578"/>
      <c r="DB858" s="578"/>
      <c r="DC858" s="578"/>
    </row>
    <row r="859" ht="23.25" customHeight="1">
      <c r="A859" s="447"/>
      <c r="B859" s="577"/>
      <c r="C859" s="578"/>
      <c r="D859" s="555"/>
      <c r="E859" s="555"/>
      <c r="F859" s="578"/>
      <c r="G859" s="578"/>
      <c r="H859" s="578"/>
      <c r="I859" s="578"/>
      <c r="J859" s="578"/>
      <c r="K859" s="578"/>
      <c r="L859" s="578"/>
      <c r="M859" s="578"/>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7"/>
      <c r="AU859" s="577"/>
      <c r="AV859" s="57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8"/>
      <c r="CP859" s="578"/>
      <c r="CQ859" s="578"/>
      <c r="CR859" s="578"/>
      <c r="CS859" s="578"/>
      <c r="CT859" s="578"/>
      <c r="CU859" s="578"/>
      <c r="CV859" s="578"/>
      <c r="CW859" s="578"/>
      <c r="CX859" s="578"/>
      <c r="CY859" s="578"/>
      <c r="CZ859" s="578"/>
      <c r="DA859" s="578"/>
      <c r="DB859" s="578"/>
      <c r="DC859" s="578"/>
    </row>
    <row r="860" ht="23.25" customHeight="1">
      <c r="A860" s="447"/>
      <c r="B860" s="577"/>
      <c r="C860" s="578"/>
      <c r="D860" s="555"/>
      <c r="E860" s="555"/>
      <c r="F860" s="578"/>
      <c r="G860" s="578"/>
      <c r="H860" s="578"/>
      <c r="I860" s="578"/>
      <c r="J860" s="578"/>
      <c r="K860" s="578"/>
      <c r="L860" s="578"/>
      <c r="M860" s="578"/>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7"/>
      <c r="AU860" s="577"/>
      <c r="AV860" s="57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8"/>
      <c r="CP860" s="578"/>
      <c r="CQ860" s="578"/>
      <c r="CR860" s="578"/>
      <c r="CS860" s="578"/>
      <c r="CT860" s="578"/>
      <c r="CU860" s="578"/>
      <c r="CV860" s="578"/>
      <c r="CW860" s="578"/>
      <c r="CX860" s="578"/>
      <c r="CY860" s="578"/>
      <c r="CZ860" s="578"/>
      <c r="DA860" s="578"/>
      <c r="DB860" s="578"/>
      <c r="DC860" s="578"/>
    </row>
    <row r="861" ht="23.25" customHeight="1">
      <c r="A861" s="447"/>
      <c r="B861" s="577"/>
      <c r="C861" s="578"/>
      <c r="D861" s="555"/>
      <c r="E861" s="555"/>
      <c r="F861" s="578"/>
      <c r="G861" s="578"/>
      <c r="H861" s="578"/>
      <c r="I861" s="578"/>
      <c r="J861" s="578"/>
      <c r="K861" s="578"/>
      <c r="L861" s="578"/>
      <c r="M861" s="578"/>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7"/>
      <c r="AU861" s="577"/>
      <c r="AV861" s="57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8"/>
      <c r="CP861" s="578"/>
      <c r="CQ861" s="578"/>
      <c r="CR861" s="578"/>
      <c r="CS861" s="578"/>
      <c r="CT861" s="578"/>
      <c r="CU861" s="578"/>
      <c r="CV861" s="578"/>
      <c r="CW861" s="578"/>
      <c r="CX861" s="578"/>
      <c r="CY861" s="578"/>
      <c r="CZ861" s="578"/>
      <c r="DA861" s="578"/>
      <c r="DB861" s="578"/>
      <c r="DC861" s="578"/>
    </row>
    <row r="862" ht="23.25" customHeight="1">
      <c r="A862" s="447"/>
      <c r="B862" s="577"/>
      <c r="C862" s="578"/>
      <c r="D862" s="555"/>
      <c r="E862" s="555"/>
      <c r="F862" s="578"/>
      <c r="G862" s="578"/>
      <c r="H862" s="578"/>
      <c r="I862" s="578"/>
      <c r="J862" s="578"/>
      <c r="K862" s="578"/>
      <c r="L862" s="578"/>
      <c r="M862" s="578"/>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7"/>
      <c r="AU862" s="577"/>
      <c r="AV862" s="57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8"/>
      <c r="CP862" s="578"/>
      <c r="CQ862" s="578"/>
      <c r="CR862" s="578"/>
      <c r="CS862" s="578"/>
      <c r="CT862" s="578"/>
      <c r="CU862" s="578"/>
      <c r="CV862" s="578"/>
      <c r="CW862" s="578"/>
      <c r="CX862" s="578"/>
      <c r="CY862" s="578"/>
      <c r="CZ862" s="578"/>
      <c r="DA862" s="578"/>
      <c r="DB862" s="578"/>
      <c r="DC862" s="578"/>
    </row>
    <row r="863" ht="23.25" customHeight="1">
      <c r="A863" s="447"/>
      <c r="B863" s="577"/>
      <c r="C863" s="578"/>
      <c r="D863" s="555"/>
      <c r="E863" s="555"/>
      <c r="F863" s="578"/>
      <c r="G863" s="578"/>
      <c r="H863" s="578"/>
      <c r="I863" s="578"/>
      <c r="J863" s="578"/>
      <c r="K863" s="578"/>
      <c r="L863" s="578"/>
      <c r="M863" s="578"/>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7"/>
      <c r="AU863" s="577"/>
      <c r="AV863" s="57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8"/>
      <c r="CP863" s="578"/>
      <c r="CQ863" s="578"/>
      <c r="CR863" s="578"/>
      <c r="CS863" s="578"/>
      <c r="CT863" s="578"/>
      <c r="CU863" s="578"/>
      <c r="CV863" s="578"/>
      <c r="CW863" s="578"/>
      <c r="CX863" s="578"/>
      <c r="CY863" s="578"/>
      <c r="CZ863" s="578"/>
      <c r="DA863" s="578"/>
      <c r="DB863" s="578"/>
      <c r="DC863" s="578"/>
    </row>
    <row r="864" ht="23.25" customHeight="1">
      <c r="A864" s="447"/>
      <c r="B864" s="577"/>
      <c r="C864" s="578"/>
      <c r="D864" s="555"/>
      <c r="E864" s="555"/>
      <c r="F864" s="578"/>
      <c r="G864" s="578"/>
      <c r="H864" s="578"/>
      <c r="I864" s="578"/>
      <c r="J864" s="578"/>
      <c r="K864" s="578"/>
      <c r="L864" s="578"/>
      <c r="M864" s="578"/>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7"/>
      <c r="AU864" s="577"/>
      <c r="AV864" s="57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8"/>
      <c r="CP864" s="578"/>
      <c r="CQ864" s="578"/>
      <c r="CR864" s="578"/>
      <c r="CS864" s="578"/>
      <c r="CT864" s="578"/>
      <c r="CU864" s="578"/>
      <c r="CV864" s="578"/>
      <c r="CW864" s="578"/>
      <c r="CX864" s="578"/>
      <c r="CY864" s="578"/>
      <c r="CZ864" s="578"/>
      <c r="DA864" s="578"/>
      <c r="DB864" s="578"/>
      <c r="DC864" s="578"/>
    </row>
    <row r="865" ht="23.25" customHeight="1">
      <c r="A865" s="447"/>
      <c r="B865" s="577"/>
      <c r="C865" s="578"/>
      <c r="D865" s="555"/>
      <c r="E865" s="555"/>
      <c r="F865" s="578"/>
      <c r="G865" s="578"/>
      <c r="H865" s="578"/>
      <c r="I865" s="578"/>
      <c r="J865" s="578"/>
      <c r="K865" s="578"/>
      <c r="L865" s="578"/>
      <c r="M865" s="578"/>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7"/>
      <c r="AU865" s="577"/>
      <c r="AV865" s="57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8"/>
      <c r="CP865" s="578"/>
      <c r="CQ865" s="578"/>
      <c r="CR865" s="578"/>
      <c r="CS865" s="578"/>
      <c r="CT865" s="578"/>
      <c r="CU865" s="578"/>
      <c r="CV865" s="578"/>
      <c r="CW865" s="578"/>
      <c r="CX865" s="578"/>
      <c r="CY865" s="578"/>
      <c r="CZ865" s="578"/>
      <c r="DA865" s="578"/>
      <c r="DB865" s="578"/>
      <c r="DC865" s="578"/>
    </row>
    <row r="866" ht="23.25" customHeight="1">
      <c r="A866" s="447"/>
      <c r="B866" s="577"/>
      <c r="C866" s="578"/>
      <c r="D866" s="555"/>
      <c r="E866" s="555"/>
      <c r="F866" s="578"/>
      <c r="G866" s="578"/>
      <c r="H866" s="578"/>
      <c r="I866" s="578"/>
      <c r="J866" s="578"/>
      <c r="K866" s="578"/>
      <c r="L866" s="578"/>
      <c r="M866" s="578"/>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7"/>
      <c r="AU866" s="577"/>
      <c r="AV866" s="57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8"/>
      <c r="CP866" s="578"/>
      <c r="CQ866" s="578"/>
      <c r="CR866" s="578"/>
      <c r="CS866" s="578"/>
      <c r="CT866" s="578"/>
      <c r="CU866" s="578"/>
      <c r="CV866" s="578"/>
      <c r="CW866" s="578"/>
      <c r="CX866" s="578"/>
      <c r="CY866" s="578"/>
      <c r="CZ866" s="578"/>
      <c r="DA866" s="578"/>
      <c r="DB866" s="578"/>
      <c r="DC866" s="578"/>
    </row>
    <row r="867" ht="23.25" customHeight="1">
      <c r="A867" s="447"/>
      <c r="B867" s="577"/>
      <c r="C867" s="578"/>
      <c r="D867" s="555"/>
      <c r="E867" s="555"/>
      <c r="F867" s="578"/>
      <c r="G867" s="578"/>
      <c r="H867" s="578"/>
      <c r="I867" s="578"/>
      <c r="J867" s="578"/>
      <c r="K867" s="578"/>
      <c r="L867" s="578"/>
      <c r="M867" s="578"/>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7"/>
      <c r="AL867" s="577"/>
      <c r="AM867" s="577"/>
      <c r="AN867" s="577"/>
      <c r="AO867" s="577"/>
      <c r="AP867" s="577"/>
      <c r="AQ867" s="577"/>
      <c r="AR867" s="577"/>
      <c r="AS867" s="577"/>
      <c r="AT867" s="577"/>
      <c r="AU867" s="577"/>
      <c r="AV867" s="57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8"/>
      <c r="CP867" s="578"/>
      <c r="CQ867" s="578"/>
      <c r="CR867" s="578"/>
      <c r="CS867" s="578"/>
      <c r="CT867" s="578"/>
      <c r="CU867" s="578"/>
      <c r="CV867" s="578"/>
      <c r="CW867" s="578"/>
      <c r="CX867" s="578"/>
      <c r="CY867" s="578"/>
      <c r="CZ867" s="578"/>
      <c r="DA867" s="578"/>
      <c r="DB867" s="578"/>
      <c r="DC867" s="578"/>
    </row>
    <row r="868" ht="23.25" customHeight="1">
      <c r="A868" s="447"/>
      <c r="B868" s="577"/>
      <c r="C868" s="578"/>
      <c r="D868" s="555"/>
      <c r="E868" s="555"/>
      <c r="F868" s="578"/>
      <c r="G868" s="578"/>
      <c r="H868" s="578"/>
      <c r="I868" s="578"/>
      <c r="J868" s="578"/>
      <c r="K868" s="578"/>
      <c r="L868" s="578"/>
      <c r="M868" s="578"/>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7"/>
      <c r="AU868" s="577"/>
      <c r="AV868" s="57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8"/>
      <c r="CP868" s="578"/>
      <c r="CQ868" s="578"/>
      <c r="CR868" s="578"/>
      <c r="CS868" s="578"/>
      <c r="CT868" s="578"/>
      <c r="CU868" s="578"/>
      <c r="CV868" s="578"/>
      <c r="CW868" s="578"/>
      <c r="CX868" s="578"/>
      <c r="CY868" s="578"/>
      <c r="CZ868" s="578"/>
      <c r="DA868" s="578"/>
      <c r="DB868" s="578"/>
      <c r="DC868" s="578"/>
    </row>
    <row r="869" ht="23.25" customHeight="1">
      <c r="A869" s="447"/>
      <c r="B869" s="577"/>
      <c r="C869" s="578"/>
      <c r="D869" s="555"/>
      <c r="E869" s="555"/>
      <c r="F869" s="578"/>
      <c r="G869" s="578"/>
      <c r="H869" s="578"/>
      <c r="I869" s="578"/>
      <c r="J869" s="578"/>
      <c r="K869" s="578"/>
      <c r="L869" s="578"/>
      <c r="M869" s="578"/>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8"/>
      <c r="CP869" s="578"/>
      <c r="CQ869" s="578"/>
      <c r="CR869" s="578"/>
      <c r="CS869" s="578"/>
      <c r="CT869" s="578"/>
      <c r="CU869" s="578"/>
      <c r="CV869" s="578"/>
      <c r="CW869" s="578"/>
      <c r="CX869" s="578"/>
      <c r="CY869" s="578"/>
      <c r="CZ869" s="578"/>
      <c r="DA869" s="578"/>
      <c r="DB869" s="578"/>
      <c r="DC869" s="578"/>
    </row>
    <row r="870" ht="23.25" customHeight="1">
      <c r="A870" s="447"/>
      <c r="B870" s="577"/>
      <c r="C870" s="578"/>
      <c r="D870" s="555"/>
      <c r="E870" s="555"/>
      <c r="F870" s="578"/>
      <c r="G870" s="578"/>
      <c r="H870" s="578"/>
      <c r="I870" s="578"/>
      <c r="J870" s="578"/>
      <c r="K870" s="578"/>
      <c r="L870" s="578"/>
      <c r="M870" s="578"/>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7"/>
      <c r="AU870" s="577"/>
      <c r="AV870" s="57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8"/>
      <c r="CP870" s="578"/>
      <c r="CQ870" s="578"/>
      <c r="CR870" s="578"/>
      <c r="CS870" s="578"/>
      <c r="CT870" s="578"/>
      <c r="CU870" s="578"/>
      <c r="CV870" s="578"/>
      <c r="CW870" s="578"/>
      <c r="CX870" s="578"/>
      <c r="CY870" s="578"/>
      <c r="CZ870" s="578"/>
      <c r="DA870" s="578"/>
      <c r="DB870" s="578"/>
      <c r="DC870" s="578"/>
    </row>
    <row r="871" ht="23.25" customHeight="1">
      <c r="A871" s="447"/>
      <c r="B871" s="577"/>
      <c r="C871" s="578"/>
      <c r="D871" s="555"/>
      <c r="E871" s="555"/>
      <c r="F871" s="578"/>
      <c r="G871" s="578"/>
      <c r="H871" s="578"/>
      <c r="I871" s="578"/>
      <c r="J871" s="578"/>
      <c r="K871" s="578"/>
      <c r="L871" s="578"/>
      <c r="M871" s="578"/>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7"/>
      <c r="AU871" s="577"/>
      <c r="AV871" s="57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8"/>
      <c r="CP871" s="578"/>
      <c r="CQ871" s="578"/>
      <c r="CR871" s="578"/>
      <c r="CS871" s="578"/>
      <c r="CT871" s="578"/>
      <c r="CU871" s="578"/>
      <c r="CV871" s="578"/>
      <c r="CW871" s="578"/>
      <c r="CX871" s="578"/>
      <c r="CY871" s="578"/>
      <c r="CZ871" s="578"/>
      <c r="DA871" s="578"/>
      <c r="DB871" s="578"/>
      <c r="DC871" s="578"/>
    </row>
    <row r="872" ht="23.25" customHeight="1">
      <c r="A872" s="447"/>
      <c r="B872" s="577"/>
      <c r="C872" s="578"/>
      <c r="D872" s="555"/>
      <c r="E872" s="555"/>
      <c r="F872" s="578"/>
      <c r="G872" s="578"/>
      <c r="H872" s="578"/>
      <c r="I872" s="578"/>
      <c r="J872" s="578"/>
      <c r="K872" s="578"/>
      <c r="L872" s="578"/>
      <c r="M872" s="578"/>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7"/>
      <c r="AU872" s="577"/>
      <c r="AV872" s="57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8"/>
      <c r="CP872" s="578"/>
      <c r="CQ872" s="578"/>
      <c r="CR872" s="578"/>
      <c r="CS872" s="578"/>
      <c r="CT872" s="578"/>
      <c r="CU872" s="578"/>
      <c r="CV872" s="578"/>
      <c r="CW872" s="578"/>
      <c r="CX872" s="578"/>
      <c r="CY872" s="578"/>
      <c r="CZ872" s="578"/>
      <c r="DA872" s="578"/>
      <c r="DB872" s="578"/>
      <c r="DC872" s="578"/>
    </row>
    <row r="873" ht="23.25" customHeight="1">
      <c r="A873" s="447"/>
      <c r="B873" s="577"/>
      <c r="C873" s="578"/>
      <c r="D873" s="555"/>
      <c r="E873" s="555"/>
      <c r="F873" s="578"/>
      <c r="G873" s="578"/>
      <c r="H873" s="578"/>
      <c r="I873" s="578"/>
      <c r="J873" s="578"/>
      <c r="K873" s="578"/>
      <c r="L873" s="578"/>
      <c r="M873" s="578"/>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7"/>
      <c r="AL873" s="577"/>
      <c r="AM873" s="577"/>
      <c r="AN873" s="577"/>
      <c r="AO873" s="577"/>
      <c r="AP873" s="577"/>
      <c r="AQ873" s="577"/>
      <c r="AR873" s="577"/>
      <c r="AS873" s="577"/>
      <c r="AT873" s="577"/>
      <c r="AU873" s="577"/>
      <c r="AV873" s="57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8"/>
      <c r="CP873" s="578"/>
      <c r="CQ873" s="578"/>
      <c r="CR873" s="578"/>
      <c r="CS873" s="578"/>
      <c r="CT873" s="578"/>
      <c r="CU873" s="578"/>
      <c r="CV873" s="578"/>
      <c r="CW873" s="578"/>
      <c r="CX873" s="578"/>
      <c r="CY873" s="578"/>
      <c r="CZ873" s="578"/>
      <c r="DA873" s="578"/>
      <c r="DB873" s="578"/>
      <c r="DC873" s="578"/>
    </row>
    <row r="874" ht="23.25" customHeight="1">
      <c r="A874" s="447"/>
      <c r="B874" s="577"/>
      <c r="C874" s="578"/>
      <c r="D874" s="555"/>
      <c r="E874" s="555"/>
      <c r="F874" s="578"/>
      <c r="G874" s="578"/>
      <c r="H874" s="578"/>
      <c r="I874" s="578"/>
      <c r="J874" s="578"/>
      <c r="K874" s="578"/>
      <c r="L874" s="578"/>
      <c r="M874" s="578"/>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7"/>
      <c r="AL874" s="577"/>
      <c r="AM874" s="577"/>
      <c r="AN874" s="577"/>
      <c r="AO874" s="577"/>
      <c r="AP874" s="577"/>
      <c r="AQ874" s="577"/>
      <c r="AR874" s="577"/>
      <c r="AS874" s="577"/>
      <c r="AT874" s="577"/>
      <c r="AU874" s="577"/>
      <c r="AV874" s="57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8"/>
      <c r="CP874" s="578"/>
      <c r="CQ874" s="578"/>
      <c r="CR874" s="578"/>
      <c r="CS874" s="578"/>
      <c r="CT874" s="578"/>
      <c r="CU874" s="578"/>
      <c r="CV874" s="578"/>
      <c r="CW874" s="578"/>
      <c r="CX874" s="578"/>
      <c r="CY874" s="578"/>
      <c r="CZ874" s="578"/>
      <c r="DA874" s="578"/>
      <c r="DB874" s="578"/>
      <c r="DC874" s="578"/>
    </row>
    <row r="875" ht="23.25" customHeight="1">
      <c r="A875" s="447"/>
      <c r="B875" s="577"/>
      <c r="C875" s="578"/>
      <c r="D875" s="555"/>
      <c r="E875" s="555"/>
      <c r="F875" s="578"/>
      <c r="G875" s="578"/>
      <c r="H875" s="578"/>
      <c r="I875" s="578"/>
      <c r="J875" s="578"/>
      <c r="K875" s="578"/>
      <c r="L875" s="578"/>
      <c r="M875" s="578"/>
      <c r="N875" s="577"/>
      <c r="O875" s="577"/>
      <c r="P875" s="577"/>
      <c r="Q875" s="577"/>
      <c r="R875" s="577"/>
      <c r="S875" s="577"/>
      <c r="T875" s="577"/>
      <c r="U875" s="577"/>
      <c r="V875" s="577"/>
      <c r="W875" s="577"/>
      <c r="X875" s="577"/>
      <c r="Y875" s="577"/>
      <c r="Z875" s="577"/>
      <c r="AA875" s="577"/>
      <c r="AB875" s="577"/>
      <c r="AC875" s="577"/>
      <c r="AD875" s="577"/>
      <c r="AE875" s="577"/>
      <c r="AF875" s="577"/>
      <c r="AG875" s="577"/>
      <c r="AH875" s="577"/>
      <c r="AI875" s="577"/>
      <c r="AJ875" s="577"/>
      <c r="AK875" s="577"/>
      <c r="AL875" s="577"/>
      <c r="AM875" s="577"/>
      <c r="AN875" s="577"/>
      <c r="AO875" s="577"/>
      <c r="AP875" s="577"/>
      <c r="AQ875" s="577"/>
      <c r="AR875" s="577"/>
      <c r="AS875" s="577"/>
      <c r="AT875" s="577"/>
      <c r="AU875" s="577"/>
      <c r="AV875" s="57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8"/>
      <c r="CP875" s="578"/>
      <c r="CQ875" s="578"/>
      <c r="CR875" s="578"/>
      <c r="CS875" s="578"/>
      <c r="CT875" s="578"/>
      <c r="CU875" s="578"/>
      <c r="CV875" s="578"/>
      <c r="CW875" s="578"/>
      <c r="CX875" s="578"/>
      <c r="CY875" s="578"/>
      <c r="CZ875" s="578"/>
      <c r="DA875" s="578"/>
      <c r="DB875" s="578"/>
      <c r="DC875" s="578"/>
    </row>
    <row r="876" ht="23.25" customHeight="1">
      <c r="A876" s="447"/>
      <c r="B876" s="577"/>
      <c r="C876" s="578"/>
      <c r="D876" s="555"/>
      <c r="E876" s="555"/>
      <c r="F876" s="578"/>
      <c r="G876" s="578"/>
      <c r="H876" s="578"/>
      <c r="I876" s="578"/>
      <c r="J876" s="578"/>
      <c r="K876" s="578"/>
      <c r="L876" s="578"/>
      <c r="M876" s="578"/>
      <c r="N876" s="577"/>
      <c r="O876" s="577"/>
      <c r="P876" s="577"/>
      <c r="Q876" s="577"/>
      <c r="R876" s="577"/>
      <c r="S876" s="577"/>
      <c r="T876" s="577"/>
      <c r="U876" s="577"/>
      <c r="V876" s="577"/>
      <c r="W876" s="577"/>
      <c r="X876" s="577"/>
      <c r="Y876" s="577"/>
      <c r="Z876" s="577"/>
      <c r="AA876" s="577"/>
      <c r="AB876" s="577"/>
      <c r="AC876" s="577"/>
      <c r="AD876" s="577"/>
      <c r="AE876" s="577"/>
      <c r="AF876" s="577"/>
      <c r="AG876" s="577"/>
      <c r="AH876" s="577"/>
      <c r="AI876" s="577"/>
      <c r="AJ876" s="577"/>
      <c r="AK876" s="577"/>
      <c r="AL876" s="577"/>
      <c r="AM876" s="577"/>
      <c r="AN876" s="577"/>
      <c r="AO876" s="577"/>
      <c r="AP876" s="577"/>
      <c r="AQ876" s="577"/>
      <c r="AR876" s="577"/>
      <c r="AS876" s="577"/>
      <c r="AT876" s="577"/>
      <c r="AU876" s="577"/>
      <c r="AV876" s="57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8"/>
      <c r="CP876" s="578"/>
      <c r="CQ876" s="578"/>
      <c r="CR876" s="578"/>
      <c r="CS876" s="578"/>
      <c r="CT876" s="578"/>
      <c r="CU876" s="578"/>
      <c r="CV876" s="578"/>
      <c r="CW876" s="578"/>
      <c r="CX876" s="578"/>
      <c r="CY876" s="578"/>
      <c r="CZ876" s="578"/>
      <c r="DA876" s="578"/>
      <c r="DB876" s="578"/>
      <c r="DC876" s="578"/>
    </row>
    <row r="877" ht="23.25" customHeight="1">
      <c r="A877" s="447"/>
      <c r="B877" s="577"/>
      <c r="C877" s="578"/>
      <c r="D877" s="555"/>
      <c r="E877" s="555"/>
      <c r="F877" s="578"/>
      <c r="G877" s="578"/>
      <c r="H877" s="578"/>
      <c r="I877" s="578"/>
      <c r="J877" s="578"/>
      <c r="K877" s="578"/>
      <c r="L877" s="578"/>
      <c r="M877" s="578"/>
      <c r="N877" s="577"/>
      <c r="O877" s="577"/>
      <c r="P877" s="577"/>
      <c r="Q877" s="577"/>
      <c r="R877" s="577"/>
      <c r="S877" s="577"/>
      <c r="T877" s="577"/>
      <c r="U877" s="577"/>
      <c r="V877" s="577"/>
      <c r="W877" s="577"/>
      <c r="X877" s="577"/>
      <c r="Y877" s="577"/>
      <c r="Z877" s="577"/>
      <c r="AA877" s="577"/>
      <c r="AB877" s="577"/>
      <c r="AC877" s="577"/>
      <c r="AD877" s="577"/>
      <c r="AE877" s="577"/>
      <c r="AF877" s="577"/>
      <c r="AG877" s="577"/>
      <c r="AH877" s="577"/>
      <c r="AI877" s="577"/>
      <c r="AJ877" s="577"/>
      <c r="AK877" s="577"/>
      <c r="AL877" s="577"/>
      <c r="AM877" s="577"/>
      <c r="AN877" s="577"/>
      <c r="AO877" s="577"/>
      <c r="AP877" s="577"/>
      <c r="AQ877" s="577"/>
      <c r="AR877" s="577"/>
      <c r="AS877" s="577"/>
      <c r="AT877" s="577"/>
      <c r="AU877" s="577"/>
      <c r="AV877" s="57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8"/>
      <c r="CP877" s="578"/>
      <c r="CQ877" s="578"/>
      <c r="CR877" s="578"/>
      <c r="CS877" s="578"/>
      <c r="CT877" s="578"/>
      <c r="CU877" s="578"/>
      <c r="CV877" s="578"/>
      <c r="CW877" s="578"/>
      <c r="CX877" s="578"/>
      <c r="CY877" s="578"/>
      <c r="CZ877" s="578"/>
      <c r="DA877" s="578"/>
      <c r="DB877" s="578"/>
      <c r="DC877" s="578"/>
    </row>
    <row r="878" ht="23.25" customHeight="1">
      <c r="A878" s="447"/>
      <c r="B878" s="577"/>
      <c r="C878" s="578"/>
      <c r="D878" s="555"/>
      <c r="E878" s="555"/>
      <c r="F878" s="578"/>
      <c r="G878" s="578"/>
      <c r="H878" s="578"/>
      <c r="I878" s="578"/>
      <c r="J878" s="578"/>
      <c r="K878" s="578"/>
      <c r="L878" s="578"/>
      <c r="M878" s="578"/>
      <c r="N878" s="577"/>
      <c r="O878" s="577"/>
      <c r="P878" s="577"/>
      <c r="Q878" s="577"/>
      <c r="R878" s="577"/>
      <c r="S878" s="577"/>
      <c r="T878" s="577"/>
      <c r="U878" s="577"/>
      <c r="V878" s="577"/>
      <c r="W878" s="577"/>
      <c r="X878" s="577"/>
      <c r="Y878" s="577"/>
      <c r="Z878" s="577"/>
      <c r="AA878" s="577"/>
      <c r="AB878" s="577"/>
      <c r="AC878" s="577"/>
      <c r="AD878" s="577"/>
      <c r="AE878" s="577"/>
      <c r="AF878" s="577"/>
      <c r="AG878" s="577"/>
      <c r="AH878" s="577"/>
      <c r="AI878" s="577"/>
      <c r="AJ878" s="577"/>
      <c r="AK878" s="577"/>
      <c r="AL878" s="577"/>
      <c r="AM878" s="577"/>
      <c r="AN878" s="577"/>
      <c r="AO878" s="577"/>
      <c r="AP878" s="577"/>
      <c r="AQ878" s="577"/>
      <c r="AR878" s="577"/>
      <c r="AS878" s="577"/>
      <c r="AT878" s="577"/>
      <c r="AU878" s="577"/>
      <c r="AV878" s="57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8"/>
      <c r="CP878" s="578"/>
      <c r="CQ878" s="578"/>
      <c r="CR878" s="578"/>
      <c r="CS878" s="578"/>
      <c r="CT878" s="578"/>
      <c r="CU878" s="578"/>
      <c r="CV878" s="578"/>
      <c r="CW878" s="578"/>
      <c r="CX878" s="578"/>
      <c r="CY878" s="578"/>
      <c r="CZ878" s="578"/>
      <c r="DA878" s="578"/>
      <c r="DB878" s="578"/>
      <c r="DC878" s="578"/>
    </row>
    <row r="879" ht="23.25" customHeight="1">
      <c r="A879" s="447"/>
      <c r="B879" s="577"/>
      <c r="C879" s="578"/>
      <c r="D879" s="555"/>
      <c r="E879" s="555"/>
      <c r="F879" s="578"/>
      <c r="G879" s="578"/>
      <c r="H879" s="578"/>
      <c r="I879" s="578"/>
      <c r="J879" s="578"/>
      <c r="K879" s="578"/>
      <c r="L879" s="578"/>
      <c r="M879" s="578"/>
      <c r="N879" s="577"/>
      <c r="O879" s="577"/>
      <c r="P879" s="577"/>
      <c r="Q879" s="577"/>
      <c r="R879" s="577"/>
      <c r="S879" s="577"/>
      <c r="T879" s="577"/>
      <c r="U879" s="577"/>
      <c r="V879" s="577"/>
      <c r="W879" s="577"/>
      <c r="X879" s="577"/>
      <c r="Y879" s="577"/>
      <c r="Z879" s="577"/>
      <c r="AA879" s="577"/>
      <c r="AB879" s="577"/>
      <c r="AC879" s="577"/>
      <c r="AD879" s="577"/>
      <c r="AE879" s="577"/>
      <c r="AF879" s="577"/>
      <c r="AG879" s="577"/>
      <c r="AH879" s="577"/>
      <c r="AI879" s="577"/>
      <c r="AJ879" s="577"/>
      <c r="AK879" s="577"/>
      <c r="AL879" s="577"/>
      <c r="AM879" s="577"/>
      <c r="AN879" s="577"/>
      <c r="AO879" s="577"/>
      <c r="AP879" s="577"/>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8"/>
      <c r="CP879" s="578"/>
      <c r="CQ879" s="578"/>
      <c r="CR879" s="578"/>
      <c r="CS879" s="578"/>
      <c r="CT879" s="578"/>
      <c r="CU879" s="578"/>
      <c r="CV879" s="578"/>
      <c r="CW879" s="578"/>
      <c r="CX879" s="578"/>
      <c r="CY879" s="578"/>
      <c r="CZ879" s="578"/>
      <c r="DA879" s="578"/>
      <c r="DB879" s="578"/>
      <c r="DC879" s="578"/>
    </row>
    <row r="880" ht="23.25" customHeight="1">
      <c r="A880" s="447"/>
      <c r="B880" s="577"/>
      <c r="C880" s="578"/>
      <c r="D880" s="555"/>
      <c r="E880" s="555"/>
      <c r="F880" s="578"/>
      <c r="G880" s="578"/>
      <c r="H880" s="578"/>
      <c r="I880" s="578"/>
      <c r="J880" s="578"/>
      <c r="K880" s="578"/>
      <c r="L880" s="578"/>
      <c r="M880" s="578"/>
      <c r="N880" s="577"/>
      <c r="O880" s="577"/>
      <c r="P880" s="577"/>
      <c r="Q880" s="577"/>
      <c r="R880" s="577"/>
      <c r="S880" s="577"/>
      <c r="T880" s="577"/>
      <c r="U880" s="577"/>
      <c r="V880" s="577"/>
      <c r="W880" s="577"/>
      <c r="X880" s="577"/>
      <c r="Y880" s="577"/>
      <c r="Z880" s="577"/>
      <c r="AA880" s="577"/>
      <c r="AB880" s="577"/>
      <c r="AC880" s="577"/>
      <c r="AD880" s="577"/>
      <c r="AE880" s="577"/>
      <c r="AF880" s="577"/>
      <c r="AG880" s="577"/>
      <c r="AH880" s="577"/>
      <c r="AI880" s="577"/>
      <c r="AJ880" s="577"/>
      <c r="AK880" s="577"/>
      <c r="AL880" s="577"/>
      <c r="AM880" s="577"/>
      <c r="AN880" s="577"/>
      <c r="AO880" s="577"/>
      <c r="AP880" s="577"/>
      <c r="AQ880" s="577"/>
      <c r="AR880" s="577"/>
      <c r="AS880" s="577"/>
      <c r="AT880" s="577"/>
      <c r="AU880" s="577"/>
      <c r="AV880" s="577"/>
      <c r="AW880" s="577"/>
      <c r="AX880" s="577"/>
      <c r="AY880" s="577"/>
      <c r="AZ880" s="577"/>
      <c r="BA880" s="577"/>
      <c r="BB880" s="577"/>
      <c r="BC880" s="577"/>
      <c r="BD880" s="577"/>
      <c r="BE880" s="577"/>
      <c r="BF880" s="577"/>
      <c r="BG880" s="577"/>
      <c r="BH880" s="577"/>
      <c r="BI880" s="577"/>
      <c r="BJ880" s="577"/>
      <c r="BK880" s="577"/>
      <c r="BL880" s="577"/>
      <c r="BM880" s="577"/>
      <c r="BN880" s="577"/>
      <c r="BO880" s="577"/>
      <c r="BP880" s="577"/>
      <c r="BQ880" s="577"/>
      <c r="BR880" s="577"/>
      <c r="BS880" s="577"/>
      <c r="BT880" s="577"/>
      <c r="BU880" s="577"/>
      <c r="BV880" s="577"/>
      <c r="BW880" s="577"/>
      <c r="BX880" s="577"/>
      <c r="BY880" s="577"/>
      <c r="BZ880" s="577"/>
      <c r="CA880" s="577"/>
      <c r="CB880" s="577"/>
      <c r="CC880" s="577"/>
      <c r="CD880" s="577"/>
      <c r="CE880" s="577"/>
      <c r="CF880" s="577"/>
      <c r="CG880" s="577"/>
      <c r="CH880" s="577"/>
      <c r="CI880" s="577"/>
      <c r="CJ880" s="577"/>
      <c r="CK880" s="577"/>
      <c r="CL880" s="577"/>
      <c r="CM880" s="577"/>
      <c r="CN880" s="577"/>
      <c r="CO880" s="578"/>
      <c r="CP880" s="578"/>
      <c r="CQ880" s="578"/>
      <c r="CR880" s="578"/>
      <c r="CS880" s="578"/>
      <c r="CT880" s="578"/>
      <c r="CU880" s="578"/>
      <c r="CV880" s="578"/>
      <c r="CW880" s="578"/>
      <c r="CX880" s="578"/>
      <c r="CY880" s="578"/>
      <c r="CZ880" s="578"/>
      <c r="DA880" s="578"/>
      <c r="DB880" s="578"/>
      <c r="DC880" s="578"/>
    </row>
    <row r="881" ht="23.25" customHeight="1">
      <c r="A881" s="447"/>
      <c r="B881" s="577"/>
      <c r="C881" s="578"/>
      <c r="D881" s="555"/>
      <c r="E881" s="555"/>
      <c r="F881" s="578"/>
      <c r="G881" s="578"/>
      <c r="H881" s="578"/>
      <c r="I881" s="578"/>
      <c r="J881" s="578"/>
      <c r="K881" s="578"/>
      <c r="L881" s="578"/>
      <c r="M881" s="578"/>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7"/>
      <c r="AU881" s="577"/>
      <c r="AV881" s="577"/>
      <c r="AW881" s="577"/>
      <c r="AX881" s="577"/>
      <c r="AY881" s="577"/>
      <c r="AZ881" s="577"/>
      <c r="BA881" s="577"/>
      <c r="BB881" s="577"/>
      <c r="BC881" s="577"/>
      <c r="BD881" s="577"/>
      <c r="BE881" s="577"/>
      <c r="BF881" s="577"/>
      <c r="BG881" s="577"/>
      <c r="BH881" s="577"/>
      <c r="BI881" s="577"/>
      <c r="BJ881" s="577"/>
      <c r="BK881" s="577"/>
      <c r="BL881" s="577"/>
      <c r="BM881" s="577"/>
      <c r="BN881" s="577"/>
      <c r="BO881" s="577"/>
      <c r="BP881" s="577"/>
      <c r="BQ881" s="577"/>
      <c r="BR881" s="577"/>
      <c r="BS881" s="577"/>
      <c r="BT881" s="577"/>
      <c r="BU881" s="577"/>
      <c r="BV881" s="577"/>
      <c r="BW881" s="577"/>
      <c r="BX881" s="577"/>
      <c r="BY881" s="577"/>
      <c r="BZ881" s="577"/>
      <c r="CA881" s="577"/>
      <c r="CB881" s="577"/>
      <c r="CC881" s="577"/>
      <c r="CD881" s="577"/>
      <c r="CE881" s="577"/>
      <c r="CF881" s="577"/>
      <c r="CG881" s="577"/>
      <c r="CH881" s="577"/>
      <c r="CI881" s="577"/>
      <c r="CJ881" s="577"/>
      <c r="CK881" s="577"/>
      <c r="CL881" s="577"/>
      <c r="CM881" s="577"/>
      <c r="CN881" s="577"/>
      <c r="CO881" s="578"/>
      <c r="CP881" s="578"/>
      <c r="CQ881" s="578"/>
      <c r="CR881" s="578"/>
      <c r="CS881" s="578"/>
      <c r="CT881" s="578"/>
      <c r="CU881" s="578"/>
      <c r="CV881" s="578"/>
      <c r="CW881" s="578"/>
      <c r="CX881" s="578"/>
      <c r="CY881" s="578"/>
      <c r="CZ881" s="578"/>
      <c r="DA881" s="578"/>
      <c r="DB881" s="578"/>
      <c r="DC881" s="578"/>
    </row>
    <row r="882" ht="23.25" customHeight="1">
      <c r="A882" s="447"/>
      <c r="B882" s="577"/>
      <c r="C882" s="578"/>
      <c r="D882" s="555"/>
      <c r="E882" s="555"/>
      <c r="F882" s="578"/>
      <c r="G882" s="578"/>
      <c r="H882" s="578"/>
      <c r="I882" s="578"/>
      <c r="J882" s="578"/>
      <c r="K882" s="578"/>
      <c r="L882" s="578"/>
      <c r="M882" s="578"/>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7"/>
      <c r="AU882" s="577"/>
      <c r="AV882" s="577"/>
      <c r="AW882" s="577"/>
      <c r="AX882" s="577"/>
      <c r="AY882" s="577"/>
      <c r="AZ882" s="577"/>
      <c r="BA882" s="577"/>
      <c r="BB882" s="577"/>
      <c r="BC882" s="577"/>
      <c r="BD882" s="577"/>
      <c r="BE882" s="577"/>
      <c r="BF882" s="577"/>
      <c r="BG882" s="577"/>
      <c r="BH882" s="577"/>
      <c r="BI882" s="577"/>
      <c r="BJ882" s="577"/>
      <c r="BK882" s="577"/>
      <c r="BL882" s="577"/>
      <c r="BM882" s="577"/>
      <c r="BN882" s="577"/>
      <c r="BO882" s="577"/>
      <c r="BP882" s="577"/>
      <c r="BQ882" s="577"/>
      <c r="BR882" s="577"/>
      <c r="BS882" s="577"/>
      <c r="BT882" s="577"/>
      <c r="BU882" s="577"/>
      <c r="BV882" s="577"/>
      <c r="BW882" s="577"/>
      <c r="BX882" s="577"/>
      <c r="BY882" s="577"/>
      <c r="BZ882" s="577"/>
      <c r="CA882" s="577"/>
      <c r="CB882" s="577"/>
      <c r="CC882" s="577"/>
      <c r="CD882" s="577"/>
      <c r="CE882" s="577"/>
      <c r="CF882" s="577"/>
      <c r="CG882" s="577"/>
      <c r="CH882" s="577"/>
      <c r="CI882" s="577"/>
      <c r="CJ882" s="577"/>
      <c r="CK882" s="577"/>
      <c r="CL882" s="577"/>
      <c r="CM882" s="577"/>
      <c r="CN882" s="577"/>
      <c r="CO882" s="578"/>
      <c r="CP882" s="578"/>
      <c r="CQ882" s="578"/>
      <c r="CR882" s="578"/>
      <c r="CS882" s="578"/>
      <c r="CT882" s="578"/>
      <c r="CU882" s="578"/>
      <c r="CV882" s="578"/>
      <c r="CW882" s="578"/>
      <c r="CX882" s="578"/>
      <c r="CY882" s="578"/>
      <c r="CZ882" s="578"/>
      <c r="DA882" s="578"/>
      <c r="DB882" s="578"/>
      <c r="DC882" s="578"/>
    </row>
    <row r="883" ht="23.25" customHeight="1">
      <c r="A883" s="447"/>
      <c r="B883" s="577"/>
      <c r="C883" s="578"/>
      <c r="D883" s="555"/>
      <c r="E883" s="555"/>
      <c r="F883" s="578"/>
      <c r="G883" s="578"/>
      <c r="H883" s="578"/>
      <c r="I883" s="578"/>
      <c r="J883" s="578"/>
      <c r="K883" s="578"/>
      <c r="L883" s="578"/>
      <c r="M883" s="578"/>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7"/>
      <c r="AU883" s="577"/>
      <c r="AV883" s="577"/>
      <c r="AW883" s="577"/>
      <c r="AX883" s="577"/>
      <c r="AY883" s="577"/>
      <c r="AZ883" s="577"/>
      <c r="BA883" s="577"/>
      <c r="BB883" s="577"/>
      <c r="BC883" s="577"/>
      <c r="BD883" s="577"/>
      <c r="BE883" s="577"/>
      <c r="BF883" s="577"/>
      <c r="BG883" s="577"/>
      <c r="BH883" s="577"/>
      <c r="BI883" s="577"/>
      <c r="BJ883" s="577"/>
      <c r="BK883" s="577"/>
      <c r="BL883" s="577"/>
      <c r="BM883" s="577"/>
      <c r="BN883" s="577"/>
      <c r="BO883" s="577"/>
      <c r="BP883" s="577"/>
      <c r="BQ883" s="577"/>
      <c r="BR883" s="577"/>
      <c r="BS883" s="577"/>
      <c r="BT883" s="577"/>
      <c r="BU883" s="577"/>
      <c r="BV883" s="577"/>
      <c r="BW883" s="577"/>
      <c r="BX883" s="577"/>
      <c r="BY883" s="577"/>
      <c r="BZ883" s="577"/>
      <c r="CA883" s="577"/>
      <c r="CB883" s="577"/>
      <c r="CC883" s="577"/>
      <c r="CD883" s="577"/>
      <c r="CE883" s="577"/>
      <c r="CF883" s="577"/>
      <c r="CG883" s="577"/>
      <c r="CH883" s="577"/>
      <c r="CI883" s="577"/>
      <c r="CJ883" s="577"/>
      <c r="CK883" s="577"/>
      <c r="CL883" s="577"/>
      <c r="CM883" s="577"/>
      <c r="CN883" s="577"/>
      <c r="CO883" s="578"/>
      <c r="CP883" s="578"/>
      <c r="CQ883" s="578"/>
      <c r="CR883" s="578"/>
      <c r="CS883" s="578"/>
      <c r="CT883" s="578"/>
      <c r="CU883" s="578"/>
      <c r="CV883" s="578"/>
      <c r="CW883" s="578"/>
      <c r="CX883" s="578"/>
      <c r="CY883" s="578"/>
      <c r="CZ883" s="578"/>
      <c r="DA883" s="578"/>
      <c r="DB883" s="578"/>
      <c r="DC883" s="578"/>
    </row>
    <row r="884" ht="23.25" customHeight="1">
      <c r="A884" s="447"/>
      <c r="B884" s="577"/>
      <c r="C884" s="578"/>
      <c r="D884" s="555"/>
      <c r="E884" s="555"/>
      <c r="F884" s="578"/>
      <c r="G884" s="578"/>
      <c r="H884" s="578"/>
      <c r="I884" s="578"/>
      <c r="J884" s="578"/>
      <c r="K884" s="578"/>
      <c r="L884" s="578"/>
      <c r="M884" s="578"/>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7"/>
      <c r="AU884" s="577"/>
      <c r="AV884" s="577"/>
      <c r="AW884" s="577"/>
      <c r="AX884" s="577"/>
      <c r="AY884" s="577"/>
      <c r="AZ884" s="577"/>
      <c r="BA884" s="577"/>
      <c r="BB884" s="577"/>
      <c r="BC884" s="577"/>
      <c r="BD884" s="577"/>
      <c r="BE884" s="577"/>
      <c r="BF884" s="577"/>
      <c r="BG884" s="577"/>
      <c r="BH884" s="577"/>
      <c r="BI884" s="577"/>
      <c r="BJ884" s="577"/>
      <c r="BK884" s="577"/>
      <c r="BL884" s="577"/>
      <c r="BM884" s="577"/>
      <c r="BN884" s="577"/>
      <c r="BO884" s="577"/>
      <c r="BP884" s="577"/>
      <c r="BQ884" s="577"/>
      <c r="BR884" s="577"/>
      <c r="BS884" s="577"/>
      <c r="BT884" s="577"/>
      <c r="BU884" s="577"/>
      <c r="BV884" s="577"/>
      <c r="BW884" s="577"/>
      <c r="BX884" s="577"/>
      <c r="BY884" s="577"/>
      <c r="BZ884" s="577"/>
      <c r="CA884" s="577"/>
      <c r="CB884" s="577"/>
      <c r="CC884" s="577"/>
      <c r="CD884" s="577"/>
      <c r="CE884" s="577"/>
      <c r="CF884" s="577"/>
      <c r="CG884" s="577"/>
      <c r="CH884" s="577"/>
      <c r="CI884" s="577"/>
      <c r="CJ884" s="577"/>
      <c r="CK884" s="577"/>
      <c r="CL884" s="577"/>
      <c r="CM884" s="577"/>
      <c r="CN884" s="577"/>
      <c r="CO884" s="578"/>
      <c r="CP884" s="578"/>
      <c r="CQ884" s="578"/>
      <c r="CR884" s="578"/>
      <c r="CS884" s="578"/>
      <c r="CT884" s="578"/>
      <c r="CU884" s="578"/>
      <c r="CV884" s="578"/>
      <c r="CW884" s="578"/>
      <c r="CX884" s="578"/>
      <c r="CY884" s="578"/>
      <c r="CZ884" s="578"/>
      <c r="DA884" s="578"/>
      <c r="DB884" s="578"/>
      <c r="DC884" s="578"/>
    </row>
    <row r="885" ht="23.25" customHeight="1">
      <c r="A885" s="447"/>
      <c r="B885" s="577"/>
      <c r="C885" s="578"/>
      <c r="D885" s="555"/>
      <c r="E885" s="555"/>
      <c r="F885" s="578"/>
      <c r="G885" s="578"/>
      <c r="H885" s="578"/>
      <c r="I885" s="578"/>
      <c r="J885" s="578"/>
      <c r="K885" s="578"/>
      <c r="L885" s="578"/>
      <c r="M885" s="578"/>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7"/>
      <c r="AU885" s="577"/>
      <c r="AV885" s="577"/>
      <c r="AW885" s="577"/>
      <c r="AX885" s="577"/>
      <c r="AY885" s="577"/>
      <c r="AZ885" s="577"/>
      <c r="BA885" s="577"/>
      <c r="BB885" s="577"/>
      <c r="BC885" s="577"/>
      <c r="BD885" s="577"/>
      <c r="BE885" s="577"/>
      <c r="BF885" s="577"/>
      <c r="BG885" s="577"/>
      <c r="BH885" s="577"/>
      <c r="BI885" s="577"/>
      <c r="BJ885" s="577"/>
      <c r="BK885" s="577"/>
      <c r="BL885" s="577"/>
      <c r="BM885" s="577"/>
      <c r="BN885" s="577"/>
      <c r="BO885" s="577"/>
      <c r="BP885" s="577"/>
      <c r="BQ885" s="577"/>
      <c r="BR885" s="577"/>
      <c r="BS885" s="577"/>
      <c r="BT885" s="577"/>
      <c r="BU885" s="577"/>
      <c r="BV885" s="577"/>
      <c r="BW885" s="577"/>
      <c r="BX885" s="577"/>
      <c r="BY885" s="577"/>
      <c r="BZ885" s="577"/>
      <c r="CA885" s="577"/>
      <c r="CB885" s="577"/>
      <c r="CC885" s="577"/>
      <c r="CD885" s="577"/>
      <c r="CE885" s="577"/>
      <c r="CF885" s="577"/>
      <c r="CG885" s="577"/>
      <c r="CH885" s="577"/>
      <c r="CI885" s="577"/>
      <c r="CJ885" s="577"/>
      <c r="CK885" s="577"/>
      <c r="CL885" s="577"/>
      <c r="CM885" s="577"/>
      <c r="CN885" s="577"/>
      <c r="CO885" s="578"/>
      <c r="CP885" s="578"/>
      <c r="CQ885" s="578"/>
      <c r="CR885" s="578"/>
      <c r="CS885" s="578"/>
      <c r="CT885" s="578"/>
      <c r="CU885" s="578"/>
      <c r="CV885" s="578"/>
      <c r="CW885" s="578"/>
      <c r="CX885" s="578"/>
      <c r="CY885" s="578"/>
      <c r="CZ885" s="578"/>
      <c r="DA885" s="578"/>
      <c r="DB885" s="578"/>
      <c r="DC885" s="578"/>
    </row>
    <row r="886" ht="23.25" customHeight="1">
      <c r="A886" s="447"/>
      <c r="B886" s="577"/>
      <c r="C886" s="578"/>
      <c r="D886" s="555"/>
      <c r="E886" s="555"/>
      <c r="F886" s="578"/>
      <c r="G886" s="578"/>
      <c r="H886" s="578"/>
      <c r="I886" s="578"/>
      <c r="J886" s="578"/>
      <c r="K886" s="578"/>
      <c r="L886" s="578"/>
      <c r="M886" s="578"/>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7"/>
      <c r="AU886" s="577"/>
      <c r="AV886" s="577"/>
      <c r="AW886" s="577"/>
      <c r="AX886" s="577"/>
      <c r="AY886" s="577"/>
      <c r="AZ886" s="577"/>
      <c r="BA886" s="577"/>
      <c r="BB886" s="577"/>
      <c r="BC886" s="577"/>
      <c r="BD886" s="577"/>
      <c r="BE886" s="577"/>
      <c r="BF886" s="577"/>
      <c r="BG886" s="577"/>
      <c r="BH886" s="577"/>
      <c r="BI886" s="577"/>
      <c r="BJ886" s="577"/>
      <c r="BK886" s="577"/>
      <c r="BL886" s="577"/>
      <c r="BM886" s="577"/>
      <c r="BN886" s="577"/>
      <c r="BO886" s="577"/>
      <c r="BP886" s="577"/>
      <c r="BQ886" s="577"/>
      <c r="BR886" s="577"/>
      <c r="BS886" s="577"/>
      <c r="BT886" s="577"/>
      <c r="BU886" s="577"/>
      <c r="BV886" s="577"/>
      <c r="BW886" s="577"/>
      <c r="BX886" s="577"/>
      <c r="BY886" s="577"/>
      <c r="BZ886" s="577"/>
      <c r="CA886" s="577"/>
      <c r="CB886" s="577"/>
      <c r="CC886" s="577"/>
      <c r="CD886" s="577"/>
      <c r="CE886" s="577"/>
      <c r="CF886" s="577"/>
      <c r="CG886" s="577"/>
      <c r="CH886" s="577"/>
      <c r="CI886" s="577"/>
      <c r="CJ886" s="577"/>
      <c r="CK886" s="577"/>
      <c r="CL886" s="577"/>
      <c r="CM886" s="577"/>
      <c r="CN886" s="577"/>
      <c r="CO886" s="578"/>
      <c r="CP886" s="578"/>
      <c r="CQ886" s="578"/>
      <c r="CR886" s="578"/>
      <c r="CS886" s="578"/>
      <c r="CT886" s="578"/>
      <c r="CU886" s="578"/>
      <c r="CV886" s="578"/>
      <c r="CW886" s="578"/>
      <c r="CX886" s="578"/>
      <c r="CY886" s="578"/>
      <c r="CZ886" s="578"/>
      <c r="DA886" s="578"/>
      <c r="DB886" s="578"/>
      <c r="DC886" s="578"/>
    </row>
    <row r="887" ht="23.25" customHeight="1">
      <c r="A887" s="447"/>
      <c r="B887" s="577"/>
      <c r="C887" s="578"/>
      <c r="D887" s="555"/>
      <c r="E887" s="555"/>
      <c r="F887" s="578"/>
      <c r="G887" s="578"/>
      <c r="H887" s="578"/>
      <c r="I887" s="578"/>
      <c r="J887" s="578"/>
      <c r="K887" s="578"/>
      <c r="L887" s="578"/>
      <c r="M887" s="578"/>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7"/>
      <c r="AU887" s="577"/>
      <c r="AV887" s="577"/>
      <c r="AW887" s="577"/>
      <c r="AX887" s="577"/>
      <c r="AY887" s="577"/>
      <c r="AZ887" s="577"/>
      <c r="BA887" s="577"/>
      <c r="BB887" s="577"/>
      <c r="BC887" s="577"/>
      <c r="BD887" s="577"/>
      <c r="BE887" s="577"/>
      <c r="BF887" s="577"/>
      <c r="BG887" s="577"/>
      <c r="BH887" s="577"/>
      <c r="BI887" s="577"/>
      <c r="BJ887" s="577"/>
      <c r="BK887" s="577"/>
      <c r="BL887" s="577"/>
      <c r="BM887" s="577"/>
      <c r="BN887" s="577"/>
      <c r="BO887" s="577"/>
      <c r="BP887" s="577"/>
      <c r="BQ887" s="577"/>
      <c r="BR887" s="577"/>
      <c r="BS887" s="577"/>
      <c r="BT887" s="577"/>
      <c r="BU887" s="577"/>
      <c r="BV887" s="577"/>
      <c r="BW887" s="577"/>
      <c r="BX887" s="577"/>
      <c r="BY887" s="577"/>
      <c r="BZ887" s="577"/>
      <c r="CA887" s="577"/>
      <c r="CB887" s="577"/>
      <c r="CC887" s="577"/>
      <c r="CD887" s="577"/>
      <c r="CE887" s="577"/>
      <c r="CF887" s="577"/>
      <c r="CG887" s="577"/>
      <c r="CH887" s="577"/>
      <c r="CI887" s="577"/>
      <c r="CJ887" s="577"/>
      <c r="CK887" s="577"/>
      <c r="CL887" s="577"/>
      <c r="CM887" s="577"/>
      <c r="CN887" s="577"/>
      <c r="CO887" s="578"/>
      <c r="CP887" s="578"/>
      <c r="CQ887" s="578"/>
      <c r="CR887" s="578"/>
      <c r="CS887" s="578"/>
      <c r="CT887" s="578"/>
      <c r="CU887" s="578"/>
      <c r="CV887" s="578"/>
      <c r="CW887" s="578"/>
      <c r="CX887" s="578"/>
      <c r="CY887" s="578"/>
      <c r="CZ887" s="578"/>
      <c r="DA887" s="578"/>
      <c r="DB887" s="578"/>
      <c r="DC887" s="578"/>
    </row>
    <row r="888" ht="23.25" customHeight="1">
      <c r="A888" s="447"/>
      <c r="B888" s="577"/>
      <c r="C888" s="578"/>
      <c r="D888" s="555"/>
      <c r="E888" s="555"/>
      <c r="F888" s="578"/>
      <c r="G888" s="578"/>
      <c r="H888" s="578"/>
      <c r="I888" s="578"/>
      <c r="J888" s="578"/>
      <c r="K888" s="578"/>
      <c r="L888" s="578"/>
      <c r="M888" s="578"/>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7"/>
      <c r="AU888" s="577"/>
      <c r="AV888" s="577"/>
      <c r="AW888" s="577"/>
      <c r="AX888" s="577"/>
      <c r="AY888" s="577"/>
      <c r="AZ888" s="577"/>
      <c r="BA888" s="577"/>
      <c r="BB888" s="577"/>
      <c r="BC888" s="577"/>
      <c r="BD888" s="577"/>
      <c r="BE888" s="577"/>
      <c r="BF888" s="577"/>
      <c r="BG888" s="577"/>
      <c r="BH888" s="577"/>
      <c r="BI888" s="577"/>
      <c r="BJ888" s="577"/>
      <c r="BK888" s="577"/>
      <c r="BL888" s="577"/>
      <c r="BM888" s="577"/>
      <c r="BN888" s="577"/>
      <c r="BO888" s="577"/>
      <c r="BP888" s="577"/>
      <c r="BQ888" s="577"/>
      <c r="BR888" s="577"/>
      <c r="BS888" s="577"/>
      <c r="BT888" s="577"/>
      <c r="BU888" s="577"/>
      <c r="BV888" s="577"/>
      <c r="BW888" s="577"/>
      <c r="BX888" s="577"/>
      <c r="BY888" s="577"/>
      <c r="BZ888" s="577"/>
      <c r="CA888" s="577"/>
      <c r="CB888" s="577"/>
      <c r="CC888" s="577"/>
      <c r="CD888" s="577"/>
      <c r="CE888" s="577"/>
      <c r="CF888" s="577"/>
      <c r="CG888" s="577"/>
      <c r="CH888" s="577"/>
      <c r="CI888" s="577"/>
      <c r="CJ888" s="577"/>
      <c r="CK888" s="577"/>
      <c r="CL888" s="577"/>
      <c r="CM888" s="577"/>
      <c r="CN888" s="577"/>
      <c r="CO888" s="578"/>
      <c r="CP888" s="578"/>
      <c r="CQ888" s="578"/>
      <c r="CR888" s="578"/>
      <c r="CS888" s="578"/>
      <c r="CT888" s="578"/>
      <c r="CU888" s="578"/>
      <c r="CV888" s="578"/>
      <c r="CW888" s="578"/>
      <c r="CX888" s="578"/>
      <c r="CY888" s="578"/>
      <c r="CZ888" s="578"/>
      <c r="DA888" s="578"/>
      <c r="DB888" s="578"/>
      <c r="DC888" s="578"/>
    </row>
    <row r="889" ht="23.25" customHeight="1">
      <c r="A889" s="447"/>
      <c r="B889" s="577"/>
      <c r="C889" s="578"/>
      <c r="D889" s="555"/>
      <c r="E889" s="555"/>
      <c r="F889" s="578"/>
      <c r="G889" s="578"/>
      <c r="H889" s="578"/>
      <c r="I889" s="578"/>
      <c r="J889" s="578"/>
      <c r="K889" s="578"/>
      <c r="L889" s="578"/>
      <c r="M889" s="578"/>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7"/>
      <c r="AU889" s="577"/>
      <c r="AV889" s="577"/>
      <c r="AW889" s="577"/>
      <c r="AX889" s="577"/>
      <c r="AY889" s="577"/>
      <c r="AZ889" s="577"/>
      <c r="BA889" s="577"/>
      <c r="BB889" s="577"/>
      <c r="BC889" s="577"/>
      <c r="BD889" s="577"/>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8"/>
      <c r="CP889" s="578"/>
      <c r="CQ889" s="578"/>
      <c r="CR889" s="578"/>
      <c r="CS889" s="578"/>
      <c r="CT889" s="578"/>
      <c r="CU889" s="578"/>
      <c r="CV889" s="578"/>
      <c r="CW889" s="578"/>
      <c r="CX889" s="578"/>
      <c r="CY889" s="578"/>
      <c r="CZ889" s="578"/>
      <c r="DA889" s="578"/>
      <c r="DB889" s="578"/>
      <c r="DC889" s="578"/>
    </row>
    <row r="890" ht="23.25" customHeight="1">
      <c r="A890" s="447"/>
      <c r="B890" s="577"/>
      <c r="C890" s="578"/>
      <c r="D890" s="555"/>
      <c r="E890" s="555"/>
      <c r="F890" s="578"/>
      <c r="G890" s="578"/>
      <c r="H890" s="578"/>
      <c r="I890" s="578"/>
      <c r="J890" s="578"/>
      <c r="K890" s="578"/>
      <c r="L890" s="578"/>
      <c r="M890" s="578"/>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7"/>
      <c r="AU890" s="577"/>
      <c r="AV890" s="577"/>
      <c r="AW890" s="577"/>
      <c r="AX890" s="577"/>
      <c r="AY890" s="577"/>
      <c r="AZ890" s="577"/>
      <c r="BA890" s="577"/>
      <c r="BB890" s="577"/>
      <c r="BC890" s="577"/>
      <c r="BD890" s="577"/>
      <c r="BE890" s="577"/>
      <c r="BF890" s="577"/>
      <c r="BG890" s="577"/>
      <c r="BH890" s="577"/>
      <c r="BI890" s="577"/>
      <c r="BJ890" s="577"/>
      <c r="BK890" s="577"/>
      <c r="BL890" s="577"/>
      <c r="BM890" s="577"/>
      <c r="BN890" s="577"/>
      <c r="BO890" s="577"/>
      <c r="BP890" s="577"/>
      <c r="BQ890" s="577"/>
      <c r="BR890" s="577"/>
      <c r="BS890" s="577"/>
      <c r="BT890" s="577"/>
      <c r="BU890" s="577"/>
      <c r="BV890" s="577"/>
      <c r="BW890" s="577"/>
      <c r="BX890" s="577"/>
      <c r="BY890" s="577"/>
      <c r="BZ890" s="577"/>
      <c r="CA890" s="577"/>
      <c r="CB890" s="577"/>
      <c r="CC890" s="577"/>
      <c r="CD890" s="577"/>
      <c r="CE890" s="577"/>
      <c r="CF890" s="577"/>
      <c r="CG890" s="577"/>
      <c r="CH890" s="577"/>
      <c r="CI890" s="577"/>
      <c r="CJ890" s="577"/>
      <c r="CK890" s="577"/>
      <c r="CL890" s="577"/>
      <c r="CM890" s="577"/>
      <c r="CN890" s="577"/>
      <c r="CO890" s="578"/>
      <c r="CP890" s="578"/>
      <c r="CQ890" s="578"/>
      <c r="CR890" s="578"/>
      <c r="CS890" s="578"/>
      <c r="CT890" s="578"/>
      <c r="CU890" s="578"/>
      <c r="CV890" s="578"/>
      <c r="CW890" s="578"/>
      <c r="CX890" s="578"/>
      <c r="CY890" s="578"/>
      <c r="CZ890" s="578"/>
      <c r="DA890" s="578"/>
      <c r="DB890" s="578"/>
      <c r="DC890" s="578"/>
    </row>
    <row r="891" ht="23.25" customHeight="1">
      <c r="A891" s="447"/>
      <c r="B891" s="577"/>
      <c r="C891" s="578"/>
      <c r="D891" s="555"/>
      <c r="E891" s="555"/>
      <c r="F891" s="578"/>
      <c r="G891" s="578"/>
      <c r="H891" s="578"/>
      <c r="I891" s="578"/>
      <c r="J891" s="578"/>
      <c r="K891" s="578"/>
      <c r="L891" s="578"/>
      <c r="M891" s="578"/>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7"/>
      <c r="AU891" s="577"/>
      <c r="AV891" s="577"/>
      <c r="AW891" s="577"/>
      <c r="AX891" s="577"/>
      <c r="AY891" s="577"/>
      <c r="AZ891" s="577"/>
      <c r="BA891" s="577"/>
      <c r="BB891" s="577"/>
      <c r="BC891" s="577"/>
      <c r="BD891" s="577"/>
      <c r="BE891" s="577"/>
      <c r="BF891" s="577"/>
      <c r="BG891" s="577"/>
      <c r="BH891" s="577"/>
      <c r="BI891" s="577"/>
      <c r="BJ891" s="577"/>
      <c r="BK891" s="577"/>
      <c r="BL891" s="577"/>
      <c r="BM891" s="577"/>
      <c r="BN891" s="577"/>
      <c r="BO891" s="577"/>
      <c r="BP891" s="577"/>
      <c r="BQ891" s="577"/>
      <c r="BR891" s="577"/>
      <c r="BS891" s="577"/>
      <c r="BT891" s="577"/>
      <c r="BU891" s="577"/>
      <c r="BV891" s="577"/>
      <c r="BW891" s="577"/>
      <c r="BX891" s="577"/>
      <c r="BY891" s="577"/>
      <c r="BZ891" s="577"/>
      <c r="CA891" s="577"/>
      <c r="CB891" s="577"/>
      <c r="CC891" s="577"/>
      <c r="CD891" s="577"/>
      <c r="CE891" s="577"/>
      <c r="CF891" s="577"/>
      <c r="CG891" s="577"/>
      <c r="CH891" s="577"/>
      <c r="CI891" s="577"/>
      <c r="CJ891" s="577"/>
      <c r="CK891" s="577"/>
      <c r="CL891" s="577"/>
      <c r="CM891" s="577"/>
      <c r="CN891" s="577"/>
      <c r="CO891" s="578"/>
      <c r="CP891" s="578"/>
      <c r="CQ891" s="578"/>
      <c r="CR891" s="578"/>
      <c r="CS891" s="578"/>
      <c r="CT891" s="578"/>
      <c r="CU891" s="578"/>
      <c r="CV891" s="578"/>
      <c r="CW891" s="578"/>
      <c r="CX891" s="578"/>
      <c r="CY891" s="578"/>
      <c r="CZ891" s="578"/>
      <c r="DA891" s="578"/>
      <c r="DB891" s="578"/>
      <c r="DC891" s="578"/>
    </row>
    <row r="892" ht="23.25" customHeight="1">
      <c r="A892" s="447"/>
      <c r="B892" s="577"/>
      <c r="C892" s="578"/>
      <c r="D892" s="555"/>
      <c r="E892" s="555"/>
      <c r="F892" s="578"/>
      <c r="G892" s="578"/>
      <c r="H892" s="578"/>
      <c r="I892" s="578"/>
      <c r="J892" s="578"/>
      <c r="K892" s="578"/>
      <c r="L892" s="578"/>
      <c r="M892" s="578"/>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7"/>
      <c r="AU892" s="577"/>
      <c r="AV892" s="577"/>
      <c r="AW892" s="577"/>
      <c r="AX892" s="577"/>
      <c r="AY892" s="577"/>
      <c r="AZ892" s="577"/>
      <c r="BA892" s="577"/>
      <c r="BB892" s="577"/>
      <c r="BC892" s="577"/>
      <c r="BD892" s="577"/>
      <c r="BE892" s="577"/>
      <c r="BF892" s="577"/>
      <c r="BG892" s="577"/>
      <c r="BH892" s="577"/>
      <c r="BI892" s="577"/>
      <c r="BJ892" s="577"/>
      <c r="BK892" s="577"/>
      <c r="BL892" s="577"/>
      <c r="BM892" s="577"/>
      <c r="BN892" s="577"/>
      <c r="BO892" s="577"/>
      <c r="BP892" s="577"/>
      <c r="BQ892" s="577"/>
      <c r="BR892" s="577"/>
      <c r="BS892" s="577"/>
      <c r="BT892" s="577"/>
      <c r="BU892" s="577"/>
      <c r="BV892" s="577"/>
      <c r="BW892" s="577"/>
      <c r="BX892" s="577"/>
      <c r="BY892" s="577"/>
      <c r="BZ892" s="577"/>
      <c r="CA892" s="577"/>
      <c r="CB892" s="577"/>
      <c r="CC892" s="577"/>
      <c r="CD892" s="577"/>
      <c r="CE892" s="577"/>
      <c r="CF892" s="577"/>
      <c r="CG892" s="577"/>
      <c r="CH892" s="577"/>
      <c r="CI892" s="577"/>
      <c r="CJ892" s="577"/>
      <c r="CK892" s="577"/>
      <c r="CL892" s="577"/>
      <c r="CM892" s="577"/>
      <c r="CN892" s="577"/>
      <c r="CO892" s="578"/>
      <c r="CP892" s="578"/>
      <c r="CQ892" s="578"/>
      <c r="CR892" s="578"/>
      <c r="CS892" s="578"/>
      <c r="CT892" s="578"/>
      <c r="CU892" s="578"/>
      <c r="CV892" s="578"/>
      <c r="CW892" s="578"/>
      <c r="CX892" s="578"/>
      <c r="CY892" s="578"/>
      <c r="CZ892" s="578"/>
      <c r="DA892" s="578"/>
      <c r="DB892" s="578"/>
      <c r="DC892" s="578"/>
    </row>
    <row r="893" ht="23.25" customHeight="1">
      <c r="A893" s="447"/>
      <c r="B893" s="577"/>
      <c r="C893" s="578"/>
      <c r="D893" s="555"/>
      <c r="E893" s="555"/>
      <c r="F893" s="578"/>
      <c r="G893" s="578"/>
      <c r="H893" s="578"/>
      <c r="I893" s="578"/>
      <c r="J893" s="578"/>
      <c r="K893" s="578"/>
      <c r="L893" s="578"/>
      <c r="M893" s="578"/>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7"/>
      <c r="AU893" s="577"/>
      <c r="AV893" s="577"/>
      <c r="AW893" s="577"/>
      <c r="AX893" s="577"/>
      <c r="AY893" s="577"/>
      <c r="AZ893" s="577"/>
      <c r="BA893" s="577"/>
      <c r="BB893" s="577"/>
      <c r="BC893" s="577"/>
      <c r="BD893" s="577"/>
      <c r="BE893" s="577"/>
      <c r="BF893" s="577"/>
      <c r="BG893" s="577"/>
      <c r="BH893" s="577"/>
      <c r="BI893" s="577"/>
      <c r="BJ893" s="577"/>
      <c r="BK893" s="577"/>
      <c r="BL893" s="577"/>
      <c r="BM893" s="577"/>
      <c r="BN893" s="577"/>
      <c r="BO893" s="577"/>
      <c r="BP893" s="577"/>
      <c r="BQ893" s="577"/>
      <c r="BR893" s="577"/>
      <c r="BS893" s="577"/>
      <c r="BT893" s="577"/>
      <c r="BU893" s="577"/>
      <c r="BV893" s="577"/>
      <c r="BW893" s="577"/>
      <c r="BX893" s="577"/>
      <c r="BY893" s="577"/>
      <c r="BZ893" s="577"/>
      <c r="CA893" s="577"/>
      <c r="CB893" s="577"/>
      <c r="CC893" s="577"/>
      <c r="CD893" s="577"/>
      <c r="CE893" s="577"/>
      <c r="CF893" s="577"/>
      <c r="CG893" s="577"/>
      <c r="CH893" s="577"/>
      <c r="CI893" s="577"/>
      <c r="CJ893" s="577"/>
      <c r="CK893" s="577"/>
      <c r="CL893" s="577"/>
      <c r="CM893" s="577"/>
      <c r="CN893" s="577"/>
      <c r="CO893" s="578"/>
      <c r="CP893" s="578"/>
      <c r="CQ893" s="578"/>
      <c r="CR893" s="578"/>
      <c r="CS893" s="578"/>
      <c r="CT893" s="578"/>
      <c r="CU893" s="578"/>
      <c r="CV893" s="578"/>
      <c r="CW893" s="578"/>
      <c r="CX893" s="578"/>
      <c r="CY893" s="578"/>
      <c r="CZ893" s="578"/>
      <c r="DA893" s="578"/>
      <c r="DB893" s="578"/>
      <c r="DC893" s="578"/>
    </row>
    <row r="894" ht="23.25" customHeight="1">
      <c r="A894" s="447"/>
      <c r="B894" s="577"/>
      <c r="C894" s="578"/>
      <c r="D894" s="555"/>
      <c r="E894" s="555"/>
      <c r="F894" s="578"/>
      <c r="G894" s="578"/>
      <c r="H894" s="578"/>
      <c r="I894" s="578"/>
      <c r="J894" s="578"/>
      <c r="K894" s="578"/>
      <c r="L894" s="578"/>
      <c r="M894" s="578"/>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7"/>
      <c r="AU894" s="577"/>
      <c r="AV894" s="577"/>
      <c r="AW894" s="577"/>
      <c r="AX894" s="577"/>
      <c r="AY894" s="577"/>
      <c r="AZ894" s="577"/>
      <c r="BA894" s="577"/>
      <c r="BB894" s="577"/>
      <c r="BC894" s="577"/>
      <c r="BD894" s="577"/>
      <c r="BE894" s="577"/>
      <c r="BF894" s="577"/>
      <c r="BG894" s="577"/>
      <c r="BH894" s="577"/>
      <c r="BI894" s="577"/>
      <c r="BJ894" s="577"/>
      <c r="BK894" s="577"/>
      <c r="BL894" s="577"/>
      <c r="BM894" s="577"/>
      <c r="BN894" s="577"/>
      <c r="BO894" s="577"/>
      <c r="BP894" s="577"/>
      <c r="BQ894" s="577"/>
      <c r="BR894" s="577"/>
      <c r="BS894" s="577"/>
      <c r="BT894" s="577"/>
      <c r="BU894" s="577"/>
      <c r="BV894" s="577"/>
      <c r="BW894" s="577"/>
      <c r="BX894" s="577"/>
      <c r="BY894" s="577"/>
      <c r="BZ894" s="577"/>
      <c r="CA894" s="577"/>
      <c r="CB894" s="577"/>
      <c r="CC894" s="577"/>
      <c r="CD894" s="577"/>
      <c r="CE894" s="577"/>
      <c r="CF894" s="577"/>
      <c r="CG894" s="577"/>
      <c r="CH894" s="577"/>
      <c r="CI894" s="577"/>
      <c r="CJ894" s="577"/>
      <c r="CK894" s="577"/>
      <c r="CL894" s="577"/>
      <c r="CM894" s="577"/>
      <c r="CN894" s="577"/>
      <c r="CO894" s="578"/>
      <c r="CP894" s="578"/>
      <c r="CQ894" s="578"/>
      <c r="CR894" s="578"/>
      <c r="CS894" s="578"/>
      <c r="CT894" s="578"/>
      <c r="CU894" s="578"/>
      <c r="CV894" s="578"/>
      <c r="CW894" s="578"/>
      <c r="CX894" s="578"/>
      <c r="CY894" s="578"/>
      <c r="CZ894" s="578"/>
      <c r="DA894" s="578"/>
      <c r="DB894" s="578"/>
      <c r="DC894" s="578"/>
    </row>
    <row r="895" ht="23.25" customHeight="1">
      <c r="A895" s="447"/>
      <c r="B895" s="577"/>
      <c r="C895" s="578"/>
      <c r="D895" s="555"/>
      <c r="E895" s="555"/>
      <c r="F895" s="578"/>
      <c r="G895" s="578"/>
      <c r="H895" s="578"/>
      <c r="I895" s="578"/>
      <c r="J895" s="578"/>
      <c r="K895" s="578"/>
      <c r="L895" s="578"/>
      <c r="M895" s="578"/>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7"/>
      <c r="AU895" s="577"/>
      <c r="AV895" s="577"/>
      <c r="AW895" s="577"/>
      <c r="AX895" s="577"/>
      <c r="AY895" s="577"/>
      <c r="AZ895" s="577"/>
      <c r="BA895" s="577"/>
      <c r="BB895" s="577"/>
      <c r="BC895" s="577"/>
      <c r="BD895" s="577"/>
      <c r="BE895" s="577"/>
      <c r="BF895" s="577"/>
      <c r="BG895" s="577"/>
      <c r="BH895" s="577"/>
      <c r="BI895" s="577"/>
      <c r="BJ895" s="577"/>
      <c r="BK895" s="577"/>
      <c r="BL895" s="577"/>
      <c r="BM895" s="577"/>
      <c r="BN895" s="577"/>
      <c r="BO895" s="577"/>
      <c r="BP895" s="577"/>
      <c r="BQ895" s="577"/>
      <c r="BR895" s="577"/>
      <c r="BS895" s="577"/>
      <c r="BT895" s="577"/>
      <c r="BU895" s="577"/>
      <c r="BV895" s="577"/>
      <c r="BW895" s="577"/>
      <c r="BX895" s="577"/>
      <c r="BY895" s="577"/>
      <c r="BZ895" s="577"/>
      <c r="CA895" s="577"/>
      <c r="CB895" s="577"/>
      <c r="CC895" s="577"/>
      <c r="CD895" s="577"/>
      <c r="CE895" s="577"/>
      <c r="CF895" s="577"/>
      <c r="CG895" s="577"/>
      <c r="CH895" s="577"/>
      <c r="CI895" s="577"/>
      <c r="CJ895" s="577"/>
      <c r="CK895" s="577"/>
      <c r="CL895" s="577"/>
      <c r="CM895" s="577"/>
      <c r="CN895" s="577"/>
      <c r="CO895" s="578"/>
      <c r="CP895" s="578"/>
      <c r="CQ895" s="578"/>
      <c r="CR895" s="578"/>
      <c r="CS895" s="578"/>
      <c r="CT895" s="578"/>
      <c r="CU895" s="578"/>
      <c r="CV895" s="578"/>
      <c r="CW895" s="578"/>
      <c r="CX895" s="578"/>
      <c r="CY895" s="578"/>
      <c r="CZ895" s="578"/>
      <c r="DA895" s="578"/>
      <c r="DB895" s="578"/>
      <c r="DC895" s="578"/>
    </row>
    <row r="896" ht="23.25" customHeight="1">
      <c r="A896" s="447"/>
      <c r="B896" s="577"/>
      <c r="C896" s="578"/>
      <c r="D896" s="555"/>
      <c r="E896" s="555"/>
      <c r="F896" s="578"/>
      <c r="G896" s="578"/>
      <c r="H896" s="578"/>
      <c r="I896" s="578"/>
      <c r="J896" s="578"/>
      <c r="K896" s="578"/>
      <c r="L896" s="578"/>
      <c r="M896" s="578"/>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7"/>
      <c r="AV896" s="57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8"/>
      <c r="CP896" s="578"/>
      <c r="CQ896" s="578"/>
      <c r="CR896" s="578"/>
      <c r="CS896" s="578"/>
      <c r="CT896" s="578"/>
      <c r="CU896" s="578"/>
      <c r="CV896" s="578"/>
      <c r="CW896" s="578"/>
      <c r="CX896" s="578"/>
      <c r="CY896" s="578"/>
      <c r="CZ896" s="578"/>
      <c r="DA896" s="578"/>
      <c r="DB896" s="578"/>
      <c r="DC896" s="578"/>
    </row>
    <row r="897" ht="23.25" customHeight="1">
      <c r="A897" s="447"/>
      <c r="B897" s="577"/>
      <c r="C897" s="578"/>
      <c r="D897" s="555"/>
      <c r="E897" s="555"/>
      <c r="F897" s="578"/>
      <c r="G897" s="578"/>
      <c r="H897" s="578"/>
      <c r="I897" s="578"/>
      <c r="J897" s="578"/>
      <c r="K897" s="578"/>
      <c r="L897" s="578"/>
      <c r="M897" s="578"/>
      <c r="N897" s="577"/>
      <c r="O897" s="577"/>
      <c r="P897" s="577"/>
      <c r="Q897" s="577"/>
      <c r="R897" s="577"/>
      <c r="S897" s="577"/>
      <c r="T897" s="577"/>
      <c r="U897" s="577"/>
      <c r="V897" s="577"/>
      <c r="W897" s="577"/>
      <c r="X897" s="577"/>
      <c r="Y897" s="577"/>
      <c r="Z897" s="577"/>
      <c r="AA897" s="577"/>
      <c r="AB897" s="577"/>
      <c r="AC897" s="577"/>
      <c r="AD897" s="577"/>
      <c r="AE897" s="577"/>
      <c r="AF897" s="577"/>
      <c r="AG897" s="577"/>
      <c r="AH897" s="577"/>
      <c r="AI897" s="577"/>
      <c r="AJ897" s="577"/>
      <c r="AK897" s="577"/>
      <c r="AL897" s="577"/>
      <c r="AM897" s="577"/>
      <c r="AN897" s="577"/>
      <c r="AO897" s="577"/>
      <c r="AP897" s="577"/>
      <c r="AQ897" s="577"/>
      <c r="AR897" s="577"/>
      <c r="AS897" s="577"/>
      <c r="AT897" s="577"/>
      <c r="AU897" s="577"/>
      <c r="AV897" s="57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8"/>
      <c r="CP897" s="578"/>
      <c r="CQ897" s="578"/>
      <c r="CR897" s="578"/>
      <c r="CS897" s="578"/>
      <c r="CT897" s="578"/>
      <c r="CU897" s="578"/>
      <c r="CV897" s="578"/>
      <c r="CW897" s="578"/>
      <c r="CX897" s="578"/>
      <c r="CY897" s="578"/>
      <c r="CZ897" s="578"/>
      <c r="DA897" s="578"/>
      <c r="DB897" s="578"/>
      <c r="DC897" s="578"/>
    </row>
    <row r="898" ht="23.25" customHeight="1">
      <c r="A898" s="447"/>
      <c r="B898" s="577"/>
      <c r="C898" s="578"/>
      <c r="D898" s="555"/>
      <c r="E898" s="555"/>
      <c r="F898" s="578"/>
      <c r="G898" s="578"/>
      <c r="H898" s="578"/>
      <c r="I898" s="578"/>
      <c r="J898" s="578"/>
      <c r="K898" s="578"/>
      <c r="L898" s="578"/>
      <c r="M898" s="578"/>
      <c r="N898" s="577"/>
      <c r="O898" s="577"/>
      <c r="P898" s="577"/>
      <c r="Q898" s="577"/>
      <c r="R898" s="577"/>
      <c r="S898" s="577"/>
      <c r="T898" s="577"/>
      <c r="U898" s="577"/>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7"/>
      <c r="AV898" s="57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8"/>
      <c r="CP898" s="578"/>
      <c r="CQ898" s="578"/>
      <c r="CR898" s="578"/>
      <c r="CS898" s="578"/>
      <c r="CT898" s="578"/>
      <c r="CU898" s="578"/>
      <c r="CV898" s="578"/>
      <c r="CW898" s="578"/>
      <c r="CX898" s="578"/>
      <c r="CY898" s="578"/>
      <c r="CZ898" s="578"/>
      <c r="DA898" s="578"/>
      <c r="DB898" s="578"/>
      <c r="DC898" s="578"/>
    </row>
    <row r="899" ht="23.25" customHeight="1">
      <c r="A899" s="447"/>
      <c r="B899" s="577"/>
      <c r="C899" s="578"/>
      <c r="D899" s="555"/>
      <c r="E899" s="555"/>
      <c r="F899" s="578"/>
      <c r="G899" s="578"/>
      <c r="H899" s="578"/>
      <c r="I899" s="578"/>
      <c r="J899" s="578"/>
      <c r="K899" s="578"/>
      <c r="L899" s="578"/>
      <c r="M899" s="578"/>
      <c r="N899" s="577"/>
      <c r="O899" s="577"/>
      <c r="P899" s="577"/>
      <c r="Q899" s="577"/>
      <c r="R899" s="577"/>
      <c r="S899" s="577"/>
      <c r="T899" s="577"/>
      <c r="U899" s="577"/>
      <c r="V899" s="577"/>
      <c r="W899" s="577"/>
      <c r="X899" s="577"/>
      <c r="Y899" s="577"/>
      <c r="Z899" s="577"/>
      <c r="AA899" s="577"/>
      <c r="AB899" s="577"/>
      <c r="AC899" s="577"/>
      <c r="AD899" s="577"/>
      <c r="AE899" s="577"/>
      <c r="AF899" s="577"/>
      <c r="AG899" s="577"/>
      <c r="AH899" s="577"/>
      <c r="AI899" s="577"/>
      <c r="AJ899" s="577"/>
      <c r="AK899" s="577"/>
      <c r="AL899" s="577"/>
      <c r="AM899" s="577"/>
      <c r="AN899" s="577"/>
      <c r="AO899" s="577"/>
      <c r="AP899" s="577"/>
      <c r="AQ899" s="577"/>
      <c r="AR899" s="577"/>
      <c r="AS899" s="577"/>
      <c r="AT899" s="577"/>
      <c r="AU899" s="577"/>
      <c r="AV899" s="57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8"/>
      <c r="CP899" s="578"/>
      <c r="CQ899" s="578"/>
      <c r="CR899" s="578"/>
      <c r="CS899" s="578"/>
      <c r="CT899" s="578"/>
      <c r="CU899" s="578"/>
      <c r="CV899" s="578"/>
      <c r="CW899" s="578"/>
      <c r="CX899" s="578"/>
      <c r="CY899" s="578"/>
      <c r="CZ899" s="578"/>
      <c r="DA899" s="578"/>
      <c r="DB899" s="578"/>
      <c r="DC899" s="578"/>
    </row>
    <row r="900" ht="23.25" customHeight="1">
      <c r="A900" s="447"/>
      <c r="B900" s="577"/>
      <c r="C900" s="578"/>
      <c r="D900" s="555"/>
      <c r="E900" s="555"/>
      <c r="F900" s="578"/>
      <c r="G900" s="578"/>
      <c r="H900" s="578"/>
      <c r="I900" s="578"/>
      <c r="J900" s="578"/>
      <c r="K900" s="578"/>
      <c r="L900" s="578"/>
      <c r="M900" s="578"/>
      <c r="N900" s="577"/>
      <c r="O900" s="577"/>
      <c r="P900" s="577"/>
      <c r="Q900" s="577"/>
      <c r="R900" s="577"/>
      <c r="S900" s="577"/>
      <c r="T900" s="577"/>
      <c r="U900" s="577"/>
      <c r="V900" s="577"/>
      <c r="W900" s="577"/>
      <c r="X900" s="577"/>
      <c r="Y900" s="577"/>
      <c r="Z900" s="577"/>
      <c r="AA900" s="577"/>
      <c r="AB900" s="577"/>
      <c r="AC900" s="577"/>
      <c r="AD900" s="577"/>
      <c r="AE900" s="577"/>
      <c r="AF900" s="577"/>
      <c r="AG900" s="577"/>
      <c r="AH900" s="577"/>
      <c r="AI900" s="577"/>
      <c r="AJ900" s="577"/>
      <c r="AK900" s="577"/>
      <c r="AL900" s="577"/>
      <c r="AM900" s="577"/>
      <c r="AN900" s="577"/>
      <c r="AO900" s="577"/>
      <c r="AP900" s="577"/>
      <c r="AQ900" s="577"/>
      <c r="AR900" s="577"/>
      <c r="AS900" s="577"/>
      <c r="AT900" s="577"/>
      <c r="AU900" s="577"/>
      <c r="AV900" s="577"/>
      <c r="AW900" s="577"/>
      <c r="AX900" s="577"/>
      <c r="AY900" s="577"/>
      <c r="AZ900" s="577"/>
      <c r="BA900" s="577"/>
      <c r="BB900" s="577"/>
      <c r="BC900" s="577"/>
      <c r="BD900" s="577"/>
      <c r="BE900" s="577"/>
      <c r="BF900" s="577"/>
      <c r="BG900" s="577"/>
      <c r="BH900" s="577"/>
      <c r="BI900" s="577"/>
      <c r="BJ900" s="577"/>
      <c r="BK900" s="577"/>
      <c r="BL900" s="577"/>
      <c r="BM900" s="577"/>
      <c r="BN900" s="577"/>
      <c r="BO900" s="577"/>
      <c r="BP900" s="577"/>
      <c r="BQ900" s="577"/>
      <c r="BR900" s="577"/>
      <c r="BS900" s="577"/>
      <c r="BT900" s="577"/>
      <c r="BU900" s="577"/>
      <c r="BV900" s="577"/>
      <c r="BW900" s="577"/>
      <c r="BX900" s="577"/>
      <c r="BY900" s="577"/>
      <c r="BZ900" s="577"/>
      <c r="CA900" s="577"/>
      <c r="CB900" s="577"/>
      <c r="CC900" s="577"/>
      <c r="CD900" s="577"/>
      <c r="CE900" s="577"/>
      <c r="CF900" s="577"/>
      <c r="CG900" s="577"/>
      <c r="CH900" s="577"/>
      <c r="CI900" s="577"/>
      <c r="CJ900" s="577"/>
      <c r="CK900" s="577"/>
      <c r="CL900" s="577"/>
      <c r="CM900" s="577"/>
      <c r="CN900" s="577"/>
      <c r="CO900" s="578"/>
      <c r="CP900" s="578"/>
      <c r="CQ900" s="578"/>
      <c r="CR900" s="578"/>
      <c r="CS900" s="578"/>
      <c r="CT900" s="578"/>
      <c r="CU900" s="578"/>
      <c r="CV900" s="578"/>
      <c r="CW900" s="578"/>
      <c r="CX900" s="578"/>
      <c r="CY900" s="578"/>
      <c r="CZ900" s="578"/>
      <c r="DA900" s="578"/>
      <c r="DB900" s="578"/>
      <c r="DC900" s="578"/>
    </row>
    <row r="901" ht="23.25" customHeight="1">
      <c r="A901" s="447"/>
      <c r="B901" s="577"/>
      <c r="C901" s="578"/>
      <c r="D901" s="555"/>
      <c r="E901" s="555"/>
      <c r="F901" s="578"/>
      <c r="G901" s="578"/>
      <c r="H901" s="578"/>
      <c r="I901" s="578"/>
      <c r="J901" s="578"/>
      <c r="K901" s="578"/>
      <c r="L901" s="578"/>
      <c r="M901" s="578"/>
      <c r="N901" s="577"/>
      <c r="O901" s="577"/>
      <c r="P901" s="577"/>
      <c r="Q901" s="577"/>
      <c r="R901" s="577"/>
      <c r="S901" s="577"/>
      <c r="T901" s="577"/>
      <c r="U901" s="577"/>
      <c r="V901" s="577"/>
      <c r="W901" s="577"/>
      <c r="X901" s="577"/>
      <c r="Y901" s="577"/>
      <c r="Z901" s="577"/>
      <c r="AA901" s="577"/>
      <c r="AB901" s="577"/>
      <c r="AC901" s="577"/>
      <c r="AD901" s="577"/>
      <c r="AE901" s="577"/>
      <c r="AF901" s="577"/>
      <c r="AG901" s="577"/>
      <c r="AH901" s="577"/>
      <c r="AI901" s="577"/>
      <c r="AJ901" s="577"/>
      <c r="AK901" s="577"/>
      <c r="AL901" s="577"/>
      <c r="AM901" s="577"/>
      <c r="AN901" s="577"/>
      <c r="AO901" s="577"/>
      <c r="AP901" s="577"/>
      <c r="AQ901" s="577"/>
      <c r="AR901" s="577"/>
      <c r="AS901" s="577"/>
      <c r="AT901" s="577"/>
      <c r="AU901" s="577"/>
      <c r="AV901" s="577"/>
      <c r="AW901" s="577"/>
      <c r="AX901" s="577"/>
      <c r="AY901" s="577"/>
      <c r="AZ901" s="577"/>
      <c r="BA901" s="577"/>
      <c r="BB901" s="577"/>
      <c r="BC901" s="577"/>
      <c r="BD901" s="577"/>
      <c r="BE901" s="577"/>
      <c r="BF901" s="577"/>
      <c r="BG901" s="577"/>
      <c r="BH901" s="577"/>
      <c r="BI901" s="577"/>
      <c r="BJ901" s="577"/>
      <c r="BK901" s="577"/>
      <c r="BL901" s="577"/>
      <c r="BM901" s="577"/>
      <c r="BN901" s="577"/>
      <c r="BO901" s="577"/>
      <c r="BP901" s="577"/>
      <c r="BQ901" s="577"/>
      <c r="BR901" s="577"/>
      <c r="BS901" s="577"/>
      <c r="BT901" s="577"/>
      <c r="BU901" s="577"/>
      <c r="BV901" s="577"/>
      <c r="BW901" s="577"/>
      <c r="BX901" s="577"/>
      <c r="BY901" s="577"/>
      <c r="BZ901" s="577"/>
      <c r="CA901" s="577"/>
      <c r="CB901" s="577"/>
      <c r="CC901" s="577"/>
      <c r="CD901" s="577"/>
      <c r="CE901" s="577"/>
      <c r="CF901" s="577"/>
      <c r="CG901" s="577"/>
      <c r="CH901" s="577"/>
      <c r="CI901" s="577"/>
      <c r="CJ901" s="577"/>
      <c r="CK901" s="577"/>
      <c r="CL901" s="577"/>
      <c r="CM901" s="577"/>
      <c r="CN901" s="577"/>
      <c r="CO901" s="578"/>
      <c r="CP901" s="578"/>
      <c r="CQ901" s="578"/>
      <c r="CR901" s="578"/>
      <c r="CS901" s="578"/>
      <c r="CT901" s="578"/>
      <c r="CU901" s="578"/>
      <c r="CV901" s="578"/>
      <c r="CW901" s="578"/>
      <c r="CX901" s="578"/>
      <c r="CY901" s="578"/>
      <c r="CZ901" s="578"/>
      <c r="DA901" s="578"/>
      <c r="DB901" s="578"/>
      <c r="DC901" s="578"/>
    </row>
    <row r="902" ht="23.25" customHeight="1">
      <c r="A902" s="447"/>
      <c r="B902" s="577"/>
      <c r="C902" s="578"/>
      <c r="D902" s="555"/>
      <c r="E902" s="555"/>
      <c r="F902" s="578"/>
      <c r="G902" s="578"/>
      <c r="H902" s="578"/>
      <c r="I902" s="578"/>
      <c r="J902" s="578"/>
      <c r="K902" s="578"/>
      <c r="L902" s="578"/>
      <c r="M902" s="578"/>
      <c r="N902" s="577"/>
      <c r="O902" s="577"/>
      <c r="P902" s="577"/>
      <c r="Q902" s="577"/>
      <c r="R902" s="577"/>
      <c r="S902" s="577"/>
      <c r="T902" s="577"/>
      <c r="U902" s="577"/>
      <c r="V902" s="577"/>
      <c r="W902" s="577"/>
      <c r="X902" s="577"/>
      <c r="Y902" s="577"/>
      <c r="Z902" s="577"/>
      <c r="AA902" s="577"/>
      <c r="AB902" s="577"/>
      <c r="AC902" s="577"/>
      <c r="AD902" s="577"/>
      <c r="AE902" s="577"/>
      <c r="AF902" s="577"/>
      <c r="AG902" s="577"/>
      <c r="AH902" s="577"/>
      <c r="AI902" s="577"/>
      <c r="AJ902" s="577"/>
      <c r="AK902" s="577"/>
      <c r="AL902" s="577"/>
      <c r="AM902" s="577"/>
      <c r="AN902" s="577"/>
      <c r="AO902" s="577"/>
      <c r="AP902" s="577"/>
      <c r="AQ902" s="577"/>
      <c r="AR902" s="577"/>
      <c r="AS902" s="577"/>
      <c r="AT902" s="577"/>
      <c r="AU902" s="577"/>
      <c r="AV902" s="577"/>
      <c r="AW902" s="577"/>
      <c r="AX902" s="577"/>
      <c r="AY902" s="577"/>
      <c r="AZ902" s="577"/>
      <c r="BA902" s="577"/>
      <c r="BB902" s="577"/>
      <c r="BC902" s="577"/>
      <c r="BD902" s="577"/>
      <c r="BE902" s="577"/>
      <c r="BF902" s="577"/>
      <c r="BG902" s="577"/>
      <c r="BH902" s="577"/>
      <c r="BI902" s="577"/>
      <c r="BJ902" s="577"/>
      <c r="BK902" s="577"/>
      <c r="BL902" s="577"/>
      <c r="BM902" s="577"/>
      <c r="BN902" s="577"/>
      <c r="BO902" s="577"/>
      <c r="BP902" s="577"/>
      <c r="BQ902" s="577"/>
      <c r="BR902" s="577"/>
      <c r="BS902" s="577"/>
      <c r="BT902" s="577"/>
      <c r="BU902" s="577"/>
      <c r="BV902" s="577"/>
      <c r="BW902" s="577"/>
      <c r="BX902" s="577"/>
      <c r="BY902" s="577"/>
      <c r="BZ902" s="577"/>
      <c r="CA902" s="577"/>
      <c r="CB902" s="577"/>
      <c r="CC902" s="577"/>
      <c r="CD902" s="577"/>
      <c r="CE902" s="577"/>
      <c r="CF902" s="577"/>
      <c r="CG902" s="577"/>
      <c r="CH902" s="577"/>
      <c r="CI902" s="577"/>
      <c r="CJ902" s="577"/>
      <c r="CK902" s="577"/>
      <c r="CL902" s="577"/>
      <c r="CM902" s="577"/>
      <c r="CN902" s="577"/>
      <c r="CO902" s="578"/>
      <c r="CP902" s="578"/>
      <c r="CQ902" s="578"/>
      <c r="CR902" s="578"/>
      <c r="CS902" s="578"/>
      <c r="CT902" s="578"/>
      <c r="CU902" s="578"/>
      <c r="CV902" s="578"/>
      <c r="CW902" s="578"/>
      <c r="CX902" s="578"/>
      <c r="CY902" s="578"/>
      <c r="CZ902" s="578"/>
      <c r="DA902" s="578"/>
      <c r="DB902" s="578"/>
      <c r="DC902" s="578"/>
    </row>
    <row r="903" ht="23.25" customHeight="1">
      <c r="A903" s="447"/>
      <c r="B903" s="577"/>
      <c r="C903" s="578"/>
      <c r="D903" s="555"/>
      <c r="E903" s="555"/>
      <c r="F903" s="578"/>
      <c r="G903" s="578"/>
      <c r="H903" s="578"/>
      <c r="I903" s="578"/>
      <c r="J903" s="578"/>
      <c r="K903" s="578"/>
      <c r="L903" s="578"/>
      <c r="M903" s="578"/>
      <c r="N903" s="577"/>
      <c r="O903" s="577"/>
      <c r="P903" s="577"/>
      <c r="Q903" s="577"/>
      <c r="R903" s="577"/>
      <c r="S903" s="577"/>
      <c r="T903" s="577"/>
      <c r="U903" s="577"/>
      <c r="V903" s="577"/>
      <c r="W903" s="577"/>
      <c r="X903" s="577"/>
      <c r="Y903" s="577"/>
      <c r="Z903" s="577"/>
      <c r="AA903" s="577"/>
      <c r="AB903" s="577"/>
      <c r="AC903" s="577"/>
      <c r="AD903" s="577"/>
      <c r="AE903" s="577"/>
      <c r="AF903" s="577"/>
      <c r="AG903" s="577"/>
      <c r="AH903" s="577"/>
      <c r="AI903" s="577"/>
      <c r="AJ903" s="577"/>
      <c r="AK903" s="577"/>
      <c r="AL903" s="577"/>
      <c r="AM903" s="577"/>
      <c r="AN903" s="577"/>
      <c r="AO903" s="577"/>
      <c r="AP903" s="577"/>
      <c r="AQ903" s="577"/>
      <c r="AR903" s="577"/>
      <c r="AS903" s="577"/>
      <c r="AT903" s="577"/>
      <c r="AU903" s="577"/>
      <c r="AV903" s="577"/>
      <c r="AW903" s="577"/>
      <c r="AX903" s="577"/>
      <c r="AY903" s="577"/>
      <c r="AZ903" s="577"/>
      <c r="BA903" s="577"/>
      <c r="BB903" s="577"/>
      <c r="BC903" s="577"/>
      <c r="BD903" s="577"/>
      <c r="BE903" s="577"/>
      <c r="BF903" s="577"/>
      <c r="BG903" s="577"/>
      <c r="BH903" s="577"/>
      <c r="BI903" s="577"/>
      <c r="BJ903" s="577"/>
      <c r="BK903" s="577"/>
      <c r="BL903" s="577"/>
      <c r="BM903" s="577"/>
      <c r="BN903" s="577"/>
      <c r="BO903" s="577"/>
      <c r="BP903" s="577"/>
      <c r="BQ903" s="577"/>
      <c r="BR903" s="577"/>
      <c r="BS903" s="577"/>
      <c r="BT903" s="577"/>
      <c r="BU903" s="577"/>
      <c r="BV903" s="577"/>
      <c r="BW903" s="577"/>
      <c r="BX903" s="577"/>
      <c r="BY903" s="577"/>
      <c r="BZ903" s="577"/>
      <c r="CA903" s="577"/>
      <c r="CB903" s="577"/>
      <c r="CC903" s="577"/>
      <c r="CD903" s="577"/>
      <c r="CE903" s="577"/>
      <c r="CF903" s="577"/>
      <c r="CG903" s="577"/>
      <c r="CH903" s="577"/>
      <c r="CI903" s="577"/>
      <c r="CJ903" s="577"/>
      <c r="CK903" s="577"/>
      <c r="CL903" s="577"/>
      <c r="CM903" s="577"/>
      <c r="CN903" s="577"/>
      <c r="CO903" s="578"/>
      <c r="CP903" s="578"/>
      <c r="CQ903" s="578"/>
      <c r="CR903" s="578"/>
      <c r="CS903" s="578"/>
      <c r="CT903" s="578"/>
      <c r="CU903" s="578"/>
      <c r="CV903" s="578"/>
      <c r="CW903" s="578"/>
      <c r="CX903" s="578"/>
      <c r="CY903" s="578"/>
      <c r="CZ903" s="578"/>
      <c r="DA903" s="578"/>
      <c r="DB903" s="578"/>
      <c r="DC903" s="578"/>
    </row>
    <row r="904" ht="23.25" customHeight="1">
      <c r="A904" s="447"/>
      <c r="B904" s="577"/>
      <c r="C904" s="578"/>
      <c r="D904" s="555"/>
      <c r="E904" s="555"/>
      <c r="F904" s="578"/>
      <c r="G904" s="578"/>
      <c r="H904" s="578"/>
      <c r="I904" s="578"/>
      <c r="J904" s="578"/>
      <c r="K904" s="578"/>
      <c r="L904" s="578"/>
      <c r="M904" s="578"/>
      <c r="N904" s="577"/>
      <c r="O904" s="577"/>
      <c r="P904" s="577"/>
      <c r="Q904" s="577"/>
      <c r="R904" s="577"/>
      <c r="S904" s="577"/>
      <c r="T904" s="577"/>
      <c r="U904" s="577"/>
      <c r="V904" s="577"/>
      <c r="W904" s="577"/>
      <c r="X904" s="577"/>
      <c r="Y904" s="577"/>
      <c r="Z904" s="577"/>
      <c r="AA904" s="577"/>
      <c r="AB904" s="577"/>
      <c r="AC904" s="577"/>
      <c r="AD904" s="577"/>
      <c r="AE904" s="577"/>
      <c r="AF904" s="577"/>
      <c r="AG904" s="577"/>
      <c r="AH904" s="577"/>
      <c r="AI904" s="577"/>
      <c r="AJ904" s="577"/>
      <c r="AK904" s="577"/>
      <c r="AL904" s="577"/>
      <c r="AM904" s="577"/>
      <c r="AN904" s="577"/>
      <c r="AO904" s="577"/>
      <c r="AP904" s="577"/>
      <c r="AQ904" s="577"/>
      <c r="AR904" s="577"/>
      <c r="AS904" s="577"/>
      <c r="AT904" s="577"/>
      <c r="AU904" s="577"/>
      <c r="AV904" s="577"/>
      <c r="AW904" s="577"/>
      <c r="AX904" s="577"/>
      <c r="AY904" s="577"/>
      <c r="AZ904" s="577"/>
      <c r="BA904" s="577"/>
      <c r="BB904" s="577"/>
      <c r="BC904" s="577"/>
      <c r="BD904" s="577"/>
      <c r="BE904" s="577"/>
      <c r="BF904" s="577"/>
      <c r="BG904" s="577"/>
      <c r="BH904" s="577"/>
      <c r="BI904" s="577"/>
      <c r="BJ904" s="577"/>
      <c r="BK904" s="577"/>
      <c r="BL904" s="577"/>
      <c r="BM904" s="577"/>
      <c r="BN904" s="577"/>
      <c r="BO904" s="577"/>
      <c r="BP904" s="577"/>
      <c r="BQ904" s="577"/>
      <c r="BR904" s="577"/>
      <c r="BS904" s="577"/>
      <c r="BT904" s="577"/>
      <c r="BU904" s="577"/>
      <c r="BV904" s="577"/>
      <c r="BW904" s="577"/>
      <c r="BX904" s="577"/>
      <c r="BY904" s="577"/>
      <c r="BZ904" s="577"/>
      <c r="CA904" s="577"/>
      <c r="CB904" s="577"/>
      <c r="CC904" s="577"/>
      <c r="CD904" s="577"/>
      <c r="CE904" s="577"/>
      <c r="CF904" s="577"/>
      <c r="CG904" s="577"/>
      <c r="CH904" s="577"/>
      <c r="CI904" s="577"/>
      <c r="CJ904" s="577"/>
      <c r="CK904" s="577"/>
      <c r="CL904" s="577"/>
      <c r="CM904" s="577"/>
      <c r="CN904" s="577"/>
      <c r="CO904" s="578"/>
      <c r="CP904" s="578"/>
      <c r="CQ904" s="578"/>
      <c r="CR904" s="578"/>
      <c r="CS904" s="578"/>
      <c r="CT904" s="578"/>
      <c r="CU904" s="578"/>
      <c r="CV904" s="578"/>
      <c r="CW904" s="578"/>
      <c r="CX904" s="578"/>
      <c r="CY904" s="578"/>
      <c r="CZ904" s="578"/>
      <c r="DA904" s="578"/>
      <c r="DB904" s="578"/>
      <c r="DC904" s="578"/>
    </row>
    <row r="905" ht="23.25" customHeight="1">
      <c r="A905" s="447"/>
      <c r="B905" s="577"/>
      <c r="C905" s="578"/>
      <c r="D905" s="555"/>
      <c r="E905" s="555"/>
      <c r="F905" s="578"/>
      <c r="G905" s="578"/>
      <c r="H905" s="578"/>
      <c r="I905" s="578"/>
      <c r="J905" s="578"/>
      <c r="K905" s="578"/>
      <c r="L905" s="578"/>
      <c r="M905" s="578"/>
      <c r="N905" s="577"/>
      <c r="O905" s="577"/>
      <c r="P905" s="577"/>
      <c r="Q905" s="577"/>
      <c r="R905" s="577"/>
      <c r="S905" s="577"/>
      <c r="T905" s="577"/>
      <c r="U905" s="577"/>
      <c r="V905" s="577"/>
      <c r="W905" s="577"/>
      <c r="X905" s="577"/>
      <c r="Y905" s="577"/>
      <c r="Z905" s="577"/>
      <c r="AA905" s="577"/>
      <c r="AB905" s="577"/>
      <c r="AC905" s="577"/>
      <c r="AD905" s="577"/>
      <c r="AE905" s="577"/>
      <c r="AF905" s="577"/>
      <c r="AG905" s="577"/>
      <c r="AH905" s="577"/>
      <c r="AI905" s="577"/>
      <c r="AJ905" s="577"/>
      <c r="AK905" s="577"/>
      <c r="AL905" s="577"/>
      <c r="AM905" s="577"/>
      <c r="AN905" s="577"/>
      <c r="AO905" s="577"/>
      <c r="AP905" s="577"/>
      <c r="AQ905" s="577"/>
      <c r="AR905" s="577"/>
      <c r="AS905" s="577"/>
      <c r="AT905" s="577"/>
      <c r="AU905" s="577"/>
      <c r="AV905" s="577"/>
      <c r="AW905" s="577"/>
      <c r="AX905" s="577"/>
      <c r="AY905" s="577"/>
      <c r="AZ905" s="577"/>
      <c r="BA905" s="577"/>
      <c r="BB905" s="577"/>
      <c r="BC905" s="577"/>
      <c r="BD905" s="577"/>
      <c r="BE905" s="577"/>
      <c r="BF905" s="577"/>
      <c r="BG905" s="577"/>
      <c r="BH905" s="577"/>
      <c r="BI905" s="577"/>
      <c r="BJ905" s="577"/>
      <c r="BK905" s="577"/>
      <c r="BL905" s="577"/>
      <c r="BM905" s="577"/>
      <c r="BN905" s="577"/>
      <c r="BO905" s="577"/>
      <c r="BP905" s="577"/>
      <c r="BQ905" s="577"/>
      <c r="BR905" s="577"/>
      <c r="BS905" s="577"/>
      <c r="BT905" s="577"/>
      <c r="BU905" s="577"/>
      <c r="BV905" s="577"/>
      <c r="BW905" s="577"/>
      <c r="BX905" s="577"/>
      <c r="BY905" s="577"/>
      <c r="BZ905" s="577"/>
      <c r="CA905" s="577"/>
      <c r="CB905" s="577"/>
      <c r="CC905" s="577"/>
      <c r="CD905" s="577"/>
      <c r="CE905" s="577"/>
      <c r="CF905" s="577"/>
      <c r="CG905" s="577"/>
      <c r="CH905" s="577"/>
      <c r="CI905" s="577"/>
      <c r="CJ905" s="577"/>
      <c r="CK905" s="577"/>
      <c r="CL905" s="577"/>
      <c r="CM905" s="577"/>
      <c r="CN905" s="577"/>
      <c r="CO905" s="578"/>
      <c r="CP905" s="578"/>
      <c r="CQ905" s="578"/>
      <c r="CR905" s="578"/>
      <c r="CS905" s="578"/>
      <c r="CT905" s="578"/>
      <c r="CU905" s="578"/>
      <c r="CV905" s="578"/>
      <c r="CW905" s="578"/>
      <c r="CX905" s="578"/>
      <c r="CY905" s="578"/>
      <c r="CZ905" s="578"/>
      <c r="DA905" s="578"/>
      <c r="DB905" s="578"/>
      <c r="DC905" s="578"/>
    </row>
    <row r="906" ht="23.25" customHeight="1">
      <c r="A906" s="447"/>
      <c r="B906" s="577"/>
      <c r="C906" s="578"/>
      <c r="D906" s="555"/>
      <c r="E906" s="555"/>
      <c r="F906" s="578"/>
      <c r="G906" s="578"/>
      <c r="H906" s="578"/>
      <c r="I906" s="578"/>
      <c r="J906" s="578"/>
      <c r="K906" s="578"/>
      <c r="L906" s="578"/>
      <c r="M906" s="578"/>
      <c r="N906" s="577"/>
      <c r="O906" s="577"/>
      <c r="P906" s="577"/>
      <c r="Q906" s="577"/>
      <c r="R906" s="577"/>
      <c r="S906" s="577"/>
      <c r="T906" s="577"/>
      <c r="U906" s="577"/>
      <c r="V906" s="577"/>
      <c r="W906" s="577"/>
      <c r="X906" s="577"/>
      <c r="Y906" s="577"/>
      <c r="Z906" s="577"/>
      <c r="AA906" s="577"/>
      <c r="AB906" s="577"/>
      <c r="AC906" s="577"/>
      <c r="AD906" s="577"/>
      <c r="AE906" s="577"/>
      <c r="AF906" s="577"/>
      <c r="AG906" s="577"/>
      <c r="AH906" s="577"/>
      <c r="AI906" s="577"/>
      <c r="AJ906" s="577"/>
      <c r="AK906" s="577"/>
      <c r="AL906" s="577"/>
      <c r="AM906" s="577"/>
      <c r="AN906" s="577"/>
      <c r="AO906" s="577"/>
      <c r="AP906" s="577"/>
      <c r="AQ906" s="577"/>
      <c r="AR906" s="577"/>
      <c r="AS906" s="577"/>
      <c r="AT906" s="577"/>
      <c r="AU906" s="577"/>
      <c r="AV906" s="577"/>
      <c r="AW906" s="577"/>
      <c r="AX906" s="577"/>
      <c r="AY906" s="577"/>
      <c r="AZ906" s="577"/>
      <c r="BA906" s="577"/>
      <c r="BB906" s="577"/>
      <c r="BC906" s="577"/>
      <c r="BD906" s="577"/>
      <c r="BE906" s="577"/>
      <c r="BF906" s="577"/>
      <c r="BG906" s="577"/>
      <c r="BH906" s="577"/>
      <c r="BI906" s="577"/>
      <c r="BJ906" s="577"/>
      <c r="BK906" s="577"/>
      <c r="BL906" s="577"/>
      <c r="BM906" s="577"/>
      <c r="BN906" s="577"/>
      <c r="BO906" s="577"/>
      <c r="BP906" s="577"/>
      <c r="BQ906" s="577"/>
      <c r="BR906" s="577"/>
      <c r="BS906" s="577"/>
      <c r="BT906" s="577"/>
      <c r="BU906" s="577"/>
      <c r="BV906" s="577"/>
      <c r="BW906" s="577"/>
      <c r="BX906" s="577"/>
      <c r="BY906" s="577"/>
      <c r="BZ906" s="577"/>
      <c r="CA906" s="577"/>
      <c r="CB906" s="577"/>
      <c r="CC906" s="577"/>
      <c r="CD906" s="577"/>
      <c r="CE906" s="577"/>
      <c r="CF906" s="577"/>
      <c r="CG906" s="577"/>
      <c r="CH906" s="577"/>
      <c r="CI906" s="577"/>
      <c r="CJ906" s="577"/>
      <c r="CK906" s="577"/>
      <c r="CL906" s="577"/>
      <c r="CM906" s="577"/>
      <c r="CN906" s="577"/>
      <c r="CO906" s="578"/>
      <c r="CP906" s="578"/>
      <c r="CQ906" s="578"/>
      <c r="CR906" s="578"/>
      <c r="CS906" s="578"/>
      <c r="CT906" s="578"/>
      <c r="CU906" s="578"/>
      <c r="CV906" s="578"/>
      <c r="CW906" s="578"/>
      <c r="CX906" s="578"/>
      <c r="CY906" s="578"/>
      <c r="CZ906" s="578"/>
      <c r="DA906" s="578"/>
      <c r="DB906" s="578"/>
      <c r="DC906" s="578"/>
    </row>
    <row r="907" ht="23.25" customHeight="1">
      <c r="A907" s="447"/>
      <c r="B907" s="577"/>
      <c r="C907" s="578"/>
      <c r="D907" s="555"/>
      <c r="E907" s="555"/>
      <c r="F907" s="578"/>
      <c r="G907" s="578"/>
      <c r="H907" s="578"/>
      <c r="I907" s="578"/>
      <c r="J907" s="578"/>
      <c r="K907" s="578"/>
      <c r="L907" s="578"/>
      <c r="M907" s="578"/>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7"/>
      <c r="BS907" s="577"/>
      <c r="BT907" s="577"/>
      <c r="BU907" s="577"/>
      <c r="BV907" s="577"/>
      <c r="BW907" s="577"/>
      <c r="BX907" s="577"/>
      <c r="BY907" s="577"/>
      <c r="BZ907" s="577"/>
      <c r="CA907" s="577"/>
      <c r="CB907" s="577"/>
      <c r="CC907" s="577"/>
      <c r="CD907" s="577"/>
      <c r="CE907" s="577"/>
      <c r="CF907" s="577"/>
      <c r="CG907" s="577"/>
      <c r="CH907" s="577"/>
      <c r="CI907" s="577"/>
      <c r="CJ907" s="577"/>
      <c r="CK907" s="577"/>
      <c r="CL907" s="577"/>
      <c r="CM907" s="577"/>
      <c r="CN907" s="577"/>
      <c r="CO907" s="578"/>
      <c r="CP907" s="578"/>
      <c r="CQ907" s="578"/>
      <c r="CR907" s="578"/>
      <c r="CS907" s="578"/>
      <c r="CT907" s="578"/>
      <c r="CU907" s="578"/>
      <c r="CV907" s="578"/>
      <c r="CW907" s="578"/>
      <c r="CX907" s="578"/>
      <c r="CY907" s="578"/>
      <c r="CZ907" s="578"/>
      <c r="DA907" s="578"/>
      <c r="DB907" s="578"/>
      <c r="DC907" s="578"/>
    </row>
    <row r="908" ht="23.25" customHeight="1">
      <c r="A908" s="447"/>
      <c r="B908" s="577"/>
      <c r="C908" s="578"/>
      <c r="D908" s="555"/>
      <c r="E908" s="555"/>
      <c r="F908" s="578"/>
      <c r="G908" s="578"/>
      <c r="H908" s="578"/>
      <c r="I908" s="578"/>
      <c r="J908" s="578"/>
      <c r="K908" s="578"/>
      <c r="L908" s="578"/>
      <c r="M908" s="578"/>
      <c r="N908" s="577"/>
      <c r="O908" s="577"/>
      <c r="P908" s="577"/>
      <c r="Q908" s="577"/>
      <c r="R908" s="577"/>
      <c r="S908" s="577"/>
      <c r="T908" s="577"/>
      <c r="U908" s="577"/>
      <c r="V908" s="577"/>
      <c r="W908" s="577"/>
      <c r="X908" s="577"/>
      <c r="Y908" s="577"/>
      <c r="Z908" s="577"/>
      <c r="AA908" s="577"/>
      <c r="AB908" s="577"/>
      <c r="AC908" s="577"/>
      <c r="AD908" s="577"/>
      <c r="AE908" s="577"/>
      <c r="AF908" s="577"/>
      <c r="AG908" s="577"/>
      <c r="AH908" s="577"/>
      <c r="AI908" s="577"/>
      <c r="AJ908" s="577"/>
      <c r="AK908" s="577"/>
      <c r="AL908" s="577"/>
      <c r="AM908" s="577"/>
      <c r="AN908" s="577"/>
      <c r="AO908" s="577"/>
      <c r="AP908" s="577"/>
      <c r="AQ908" s="577"/>
      <c r="AR908" s="577"/>
      <c r="AS908" s="577"/>
      <c r="AT908" s="577"/>
      <c r="AU908" s="577"/>
      <c r="AV908" s="577"/>
      <c r="AW908" s="577"/>
      <c r="AX908" s="577"/>
      <c r="AY908" s="577"/>
      <c r="AZ908" s="577"/>
      <c r="BA908" s="577"/>
      <c r="BB908" s="577"/>
      <c r="BC908" s="577"/>
      <c r="BD908" s="577"/>
      <c r="BE908" s="577"/>
      <c r="BF908" s="577"/>
      <c r="BG908" s="577"/>
      <c r="BH908" s="577"/>
      <c r="BI908" s="577"/>
      <c r="BJ908" s="577"/>
      <c r="BK908" s="577"/>
      <c r="BL908" s="577"/>
      <c r="BM908" s="577"/>
      <c r="BN908" s="577"/>
      <c r="BO908" s="577"/>
      <c r="BP908" s="577"/>
      <c r="BQ908" s="577"/>
      <c r="BR908" s="577"/>
      <c r="BS908" s="577"/>
      <c r="BT908" s="577"/>
      <c r="BU908" s="577"/>
      <c r="BV908" s="577"/>
      <c r="BW908" s="577"/>
      <c r="BX908" s="577"/>
      <c r="BY908" s="577"/>
      <c r="BZ908" s="577"/>
      <c r="CA908" s="577"/>
      <c r="CB908" s="577"/>
      <c r="CC908" s="577"/>
      <c r="CD908" s="577"/>
      <c r="CE908" s="577"/>
      <c r="CF908" s="577"/>
      <c r="CG908" s="577"/>
      <c r="CH908" s="577"/>
      <c r="CI908" s="577"/>
      <c r="CJ908" s="577"/>
      <c r="CK908" s="577"/>
      <c r="CL908" s="577"/>
      <c r="CM908" s="577"/>
      <c r="CN908" s="577"/>
      <c r="CO908" s="578"/>
      <c r="CP908" s="578"/>
      <c r="CQ908" s="578"/>
      <c r="CR908" s="578"/>
      <c r="CS908" s="578"/>
      <c r="CT908" s="578"/>
      <c r="CU908" s="578"/>
      <c r="CV908" s="578"/>
      <c r="CW908" s="578"/>
      <c r="CX908" s="578"/>
      <c r="CY908" s="578"/>
      <c r="CZ908" s="578"/>
      <c r="DA908" s="578"/>
      <c r="DB908" s="578"/>
      <c r="DC908" s="578"/>
    </row>
    <row r="909" ht="23.25" customHeight="1">
      <c r="A909" s="447"/>
      <c r="B909" s="577"/>
      <c r="C909" s="578"/>
      <c r="D909" s="555"/>
      <c r="E909" s="555"/>
      <c r="F909" s="578"/>
      <c r="G909" s="578"/>
      <c r="H909" s="578"/>
      <c r="I909" s="578"/>
      <c r="J909" s="578"/>
      <c r="K909" s="578"/>
      <c r="L909" s="578"/>
      <c r="M909" s="578"/>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7"/>
      <c r="BS909" s="577"/>
      <c r="BT909" s="577"/>
      <c r="BU909" s="577"/>
      <c r="BV909" s="577"/>
      <c r="BW909" s="577"/>
      <c r="BX909" s="577"/>
      <c r="BY909" s="577"/>
      <c r="BZ909" s="577"/>
      <c r="CA909" s="577"/>
      <c r="CB909" s="577"/>
      <c r="CC909" s="577"/>
      <c r="CD909" s="577"/>
      <c r="CE909" s="577"/>
      <c r="CF909" s="577"/>
      <c r="CG909" s="577"/>
      <c r="CH909" s="577"/>
      <c r="CI909" s="577"/>
      <c r="CJ909" s="577"/>
      <c r="CK909" s="577"/>
      <c r="CL909" s="577"/>
      <c r="CM909" s="577"/>
      <c r="CN909" s="577"/>
      <c r="CO909" s="578"/>
      <c r="CP909" s="578"/>
      <c r="CQ909" s="578"/>
      <c r="CR909" s="578"/>
      <c r="CS909" s="578"/>
      <c r="CT909" s="578"/>
      <c r="CU909" s="578"/>
      <c r="CV909" s="578"/>
      <c r="CW909" s="578"/>
      <c r="CX909" s="578"/>
      <c r="CY909" s="578"/>
      <c r="CZ909" s="578"/>
      <c r="DA909" s="578"/>
      <c r="DB909" s="578"/>
      <c r="DC909" s="578"/>
    </row>
    <row r="910" ht="23.25" customHeight="1">
      <c r="A910" s="447"/>
      <c r="B910" s="577"/>
      <c r="C910" s="578"/>
      <c r="D910" s="555"/>
      <c r="E910" s="555"/>
      <c r="F910" s="578"/>
      <c r="G910" s="578"/>
      <c r="H910" s="578"/>
      <c r="I910" s="578"/>
      <c r="J910" s="578"/>
      <c r="K910" s="578"/>
      <c r="L910" s="578"/>
      <c r="M910" s="578"/>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7"/>
      <c r="BS910" s="577"/>
      <c r="BT910" s="577"/>
      <c r="BU910" s="577"/>
      <c r="BV910" s="577"/>
      <c r="BW910" s="577"/>
      <c r="BX910" s="577"/>
      <c r="BY910" s="577"/>
      <c r="BZ910" s="577"/>
      <c r="CA910" s="577"/>
      <c r="CB910" s="577"/>
      <c r="CC910" s="577"/>
      <c r="CD910" s="577"/>
      <c r="CE910" s="577"/>
      <c r="CF910" s="577"/>
      <c r="CG910" s="577"/>
      <c r="CH910" s="577"/>
      <c r="CI910" s="577"/>
      <c r="CJ910" s="577"/>
      <c r="CK910" s="577"/>
      <c r="CL910" s="577"/>
      <c r="CM910" s="577"/>
      <c r="CN910" s="577"/>
      <c r="CO910" s="578"/>
      <c r="CP910" s="578"/>
      <c r="CQ910" s="578"/>
      <c r="CR910" s="578"/>
      <c r="CS910" s="578"/>
      <c r="CT910" s="578"/>
      <c r="CU910" s="578"/>
      <c r="CV910" s="578"/>
      <c r="CW910" s="578"/>
      <c r="CX910" s="578"/>
      <c r="CY910" s="578"/>
      <c r="CZ910" s="578"/>
      <c r="DA910" s="578"/>
      <c r="DB910" s="578"/>
      <c r="DC910" s="578"/>
    </row>
    <row r="911" ht="23.25" customHeight="1">
      <c r="A911" s="447"/>
      <c r="B911" s="577"/>
      <c r="C911" s="578"/>
      <c r="D911" s="555"/>
      <c r="E911" s="555"/>
      <c r="F911" s="578"/>
      <c r="G911" s="578"/>
      <c r="H911" s="578"/>
      <c r="I911" s="578"/>
      <c r="J911" s="578"/>
      <c r="K911" s="578"/>
      <c r="L911" s="578"/>
      <c r="M911" s="578"/>
      <c r="N911" s="577"/>
      <c r="O911" s="577"/>
      <c r="P911" s="577"/>
      <c r="Q911" s="577"/>
      <c r="R911" s="577"/>
      <c r="S911" s="577"/>
      <c r="T911" s="577"/>
      <c r="U911" s="577"/>
      <c r="V911" s="577"/>
      <c r="W911" s="577"/>
      <c r="X911" s="577"/>
      <c r="Y911" s="577"/>
      <c r="Z911" s="577"/>
      <c r="AA911" s="577"/>
      <c r="AB911" s="577"/>
      <c r="AC911" s="577"/>
      <c r="AD911" s="577"/>
      <c r="AE911" s="577"/>
      <c r="AF911" s="577"/>
      <c r="AG911" s="577"/>
      <c r="AH911" s="577"/>
      <c r="AI911" s="577"/>
      <c r="AJ911" s="577"/>
      <c r="AK911" s="577"/>
      <c r="AL911" s="577"/>
      <c r="AM911" s="577"/>
      <c r="AN911" s="577"/>
      <c r="AO911" s="577"/>
      <c r="AP911" s="577"/>
      <c r="AQ911" s="577"/>
      <c r="AR911" s="577"/>
      <c r="AS911" s="577"/>
      <c r="AT911" s="577"/>
      <c r="AU911" s="577"/>
      <c r="AV911" s="577"/>
      <c r="AW911" s="577"/>
      <c r="AX911" s="577"/>
      <c r="AY911" s="577"/>
      <c r="AZ911" s="577"/>
      <c r="BA911" s="577"/>
      <c r="BB911" s="577"/>
      <c r="BC911" s="577"/>
      <c r="BD911" s="577"/>
      <c r="BE911" s="577"/>
      <c r="BF911" s="577"/>
      <c r="BG911" s="577"/>
      <c r="BH911" s="577"/>
      <c r="BI911" s="577"/>
      <c r="BJ911" s="577"/>
      <c r="BK911" s="577"/>
      <c r="BL911" s="577"/>
      <c r="BM911" s="577"/>
      <c r="BN911" s="577"/>
      <c r="BO911" s="577"/>
      <c r="BP911" s="577"/>
      <c r="BQ911" s="577"/>
      <c r="BR911" s="577"/>
      <c r="BS911" s="577"/>
      <c r="BT911" s="577"/>
      <c r="BU911" s="577"/>
      <c r="BV911" s="577"/>
      <c r="BW911" s="577"/>
      <c r="BX911" s="577"/>
      <c r="BY911" s="577"/>
      <c r="BZ911" s="577"/>
      <c r="CA911" s="577"/>
      <c r="CB911" s="577"/>
      <c r="CC911" s="577"/>
      <c r="CD911" s="577"/>
      <c r="CE911" s="577"/>
      <c r="CF911" s="577"/>
      <c r="CG911" s="577"/>
      <c r="CH911" s="577"/>
      <c r="CI911" s="577"/>
      <c r="CJ911" s="577"/>
      <c r="CK911" s="577"/>
      <c r="CL911" s="577"/>
      <c r="CM911" s="577"/>
      <c r="CN911" s="577"/>
      <c r="CO911" s="578"/>
      <c r="CP911" s="578"/>
      <c r="CQ911" s="578"/>
      <c r="CR911" s="578"/>
      <c r="CS911" s="578"/>
      <c r="CT911" s="578"/>
      <c r="CU911" s="578"/>
      <c r="CV911" s="578"/>
      <c r="CW911" s="578"/>
      <c r="CX911" s="578"/>
      <c r="CY911" s="578"/>
      <c r="CZ911" s="578"/>
      <c r="DA911" s="578"/>
      <c r="DB911" s="578"/>
      <c r="DC911" s="578"/>
    </row>
    <row r="912" ht="23.25" customHeight="1">
      <c r="A912" s="447"/>
      <c r="B912" s="577"/>
      <c r="C912" s="578"/>
      <c r="D912" s="555"/>
      <c r="E912" s="555"/>
      <c r="F912" s="578"/>
      <c r="G912" s="578"/>
      <c r="H912" s="578"/>
      <c r="I912" s="578"/>
      <c r="J912" s="578"/>
      <c r="K912" s="578"/>
      <c r="L912" s="578"/>
      <c r="M912" s="578"/>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7"/>
      <c r="BS912" s="577"/>
      <c r="BT912" s="577"/>
      <c r="BU912" s="577"/>
      <c r="BV912" s="577"/>
      <c r="BW912" s="577"/>
      <c r="BX912" s="577"/>
      <c r="BY912" s="577"/>
      <c r="BZ912" s="577"/>
      <c r="CA912" s="577"/>
      <c r="CB912" s="577"/>
      <c r="CC912" s="577"/>
      <c r="CD912" s="577"/>
      <c r="CE912" s="577"/>
      <c r="CF912" s="577"/>
      <c r="CG912" s="577"/>
      <c r="CH912" s="577"/>
      <c r="CI912" s="577"/>
      <c r="CJ912" s="577"/>
      <c r="CK912" s="577"/>
      <c r="CL912" s="577"/>
      <c r="CM912" s="577"/>
      <c r="CN912" s="577"/>
      <c r="CO912" s="578"/>
      <c r="CP912" s="578"/>
      <c r="CQ912" s="578"/>
      <c r="CR912" s="578"/>
      <c r="CS912" s="578"/>
      <c r="CT912" s="578"/>
      <c r="CU912" s="578"/>
      <c r="CV912" s="578"/>
      <c r="CW912" s="578"/>
      <c r="CX912" s="578"/>
      <c r="CY912" s="578"/>
      <c r="CZ912" s="578"/>
      <c r="DA912" s="578"/>
      <c r="DB912" s="578"/>
      <c r="DC912" s="578"/>
    </row>
    <row r="913" ht="23.25" customHeight="1">
      <c r="A913" s="447"/>
      <c r="B913" s="577"/>
      <c r="C913" s="578"/>
      <c r="D913" s="555"/>
      <c r="E913" s="555"/>
      <c r="F913" s="578"/>
      <c r="G913" s="578"/>
      <c r="H913" s="578"/>
      <c r="I913" s="578"/>
      <c r="J913" s="578"/>
      <c r="K913" s="578"/>
      <c r="L913" s="578"/>
      <c r="M913" s="578"/>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7"/>
      <c r="BS913" s="577"/>
      <c r="BT913" s="577"/>
      <c r="BU913" s="577"/>
      <c r="BV913" s="577"/>
      <c r="BW913" s="577"/>
      <c r="BX913" s="577"/>
      <c r="BY913" s="577"/>
      <c r="BZ913" s="577"/>
      <c r="CA913" s="577"/>
      <c r="CB913" s="577"/>
      <c r="CC913" s="577"/>
      <c r="CD913" s="577"/>
      <c r="CE913" s="577"/>
      <c r="CF913" s="577"/>
      <c r="CG913" s="577"/>
      <c r="CH913" s="577"/>
      <c r="CI913" s="577"/>
      <c r="CJ913" s="577"/>
      <c r="CK913" s="577"/>
      <c r="CL913" s="577"/>
      <c r="CM913" s="577"/>
      <c r="CN913" s="577"/>
      <c r="CO913" s="578"/>
      <c r="CP913" s="578"/>
      <c r="CQ913" s="578"/>
      <c r="CR913" s="578"/>
      <c r="CS913" s="578"/>
      <c r="CT913" s="578"/>
      <c r="CU913" s="578"/>
      <c r="CV913" s="578"/>
      <c r="CW913" s="578"/>
      <c r="CX913" s="578"/>
      <c r="CY913" s="578"/>
      <c r="CZ913" s="578"/>
      <c r="DA913" s="578"/>
      <c r="DB913" s="578"/>
      <c r="DC913" s="578"/>
    </row>
    <row r="914" ht="23.25" customHeight="1">
      <c r="A914" s="447"/>
      <c r="B914" s="577"/>
      <c r="C914" s="578"/>
      <c r="D914" s="555"/>
      <c r="E914" s="555"/>
      <c r="F914" s="578"/>
      <c r="G914" s="578"/>
      <c r="H914" s="578"/>
      <c r="I914" s="578"/>
      <c r="J914" s="578"/>
      <c r="K914" s="578"/>
      <c r="L914" s="578"/>
      <c r="M914" s="578"/>
      <c r="N914" s="577"/>
      <c r="O914" s="577"/>
      <c r="P914" s="577"/>
      <c r="Q914" s="577"/>
      <c r="R914" s="577"/>
      <c r="S914" s="577"/>
      <c r="T914" s="577"/>
      <c r="U914" s="577"/>
      <c r="V914" s="577"/>
      <c r="W914" s="577"/>
      <c r="X914" s="577"/>
      <c r="Y914" s="577"/>
      <c r="Z914" s="577"/>
      <c r="AA914" s="577"/>
      <c r="AB914" s="577"/>
      <c r="AC914" s="577"/>
      <c r="AD914" s="577"/>
      <c r="AE914" s="577"/>
      <c r="AF914" s="577"/>
      <c r="AG914" s="577"/>
      <c r="AH914" s="577"/>
      <c r="AI914" s="577"/>
      <c r="AJ914" s="577"/>
      <c r="AK914" s="577"/>
      <c r="AL914" s="577"/>
      <c r="AM914" s="577"/>
      <c r="AN914" s="577"/>
      <c r="AO914" s="577"/>
      <c r="AP914" s="577"/>
      <c r="AQ914" s="577"/>
      <c r="AR914" s="577"/>
      <c r="AS914" s="577"/>
      <c r="AT914" s="577"/>
      <c r="AU914" s="577"/>
      <c r="AV914" s="577"/>
      <c r="AW914" s="577"/>
      <c r="AX914" s="577"/>
      <c r="AY914" s="577"/>
      <c r="AZ914" s="577"/>
      <c r="BA914" s="577"/>
      <c r="BB914" s="577"/>
      <c r="BC914" s="577"/>
      <c r="BD914" s="577"/>
      <c r="BE914" s="577"/>
      <c r="BF914" s="577"/>
      <c r="BG914" s="577"/>
      <c r="BH914" s="577"/>
      <c r="BI914" s="577"/>
      <c r="BJ914" s="577"/>
      <c r="BK914" s="577"/>
      <c r="BL914" s="577"/>
      <c r="BM914" s="577"/>
      <c r="BN914" s="577"/>
      <c r="BO914" s="577"/>
      <c r="BP914" s="577"/>
      <c r="BQ914" s="577"/>
      <c r="BR914" s="577"/>
      <c r="BS914" s="577"/>
      <c r="BT914" s="577"/>
      <c r="BU914" s="577"/>
      <c r="BV914" s="577"/>
      <c r="BW914" s="577"/>
      <c r="BX914" s="577"/>
      <c r="BY914" s="577"/>
      <c r="BZ914" s="577"/>
      <c r="CA914" s="577"/>
      <c r="CB914" s="577"/>
      <c r="CC914" s="577"/>
      <c r="CD914" s="577"/>
      <c r="CE914" s="577"/>
      <c r="CF914" s="577"/>
      <c r="CG914" s="577"/>
      <c r="CH914" s="577"/>
      <c r="CI914" s="577"/>
      <c r="CJ914" s="577"/>
      <c r="CK914" s="577"/>
      <c r="CL914" s="577"/>
      <c r="CM914" s="577"/>
      <c r="CN914" s="577"/>
      <c r="CO914" s="578"/>
      <c r="CP914" s="578"/>
      <c r="CQ914" s="578"/>
      <c r="CR914" s="578"/>
      <c r="CS914" s="578"/>
      <c r="CT914" s="578"/>
      <c r="CU914" s="578"/>
      <c r="CV914" s="578"/>
      <c r="CW914" s="578"/>
      <c r="CX914" s="578"/>
      <c r="CY914" s="578"/>
      <c r="CZ914" s="578"/>
      <c r="DA914" s="578"/>
      <c r="DB914" s="578"/>
      <c r="DC914" s="578"/>
    </row>
    <row r="915" ht="23.25" customHeight="1">
      <c r="A915" s="447"/>
      <c r="B915" s="577"/>
      <c r="C915" s="578"/>
      <c r="D915" s="555"/>
      <c r="E915" s="555"/>
      <c r="F915" s="578"/>
      <c r="G915" s="578"/>
      <c r="H915" s="578"/>
      <c r="I915" s="578"/>
      <c r="J915" s="578"/>
      <c r="K915" s="578"/>
      <c r="L915" s="578"/>
      <c r="M915" s="578"/>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7"/>
      <c r="BS915" s="577"/>
      <c r="BT915" s="577"/>
      <c r="BU915" s="577"/>
      <c r="BV915" s="577"/>
      <c r="BW915" s="577"/>
      <c r="BX915" s="577"/>
      <c r="BY915" s="577"/>
      <c r="BZ915" s="577"/>
      <c r="CA915" s="577"/>
      <c r="CB915" s="577"/>
      <c r="CC915" s="577"/>
      <c r="CD915" s="577"/>
      <c r="CE915" s="577"/>
      <c r="CF915" s="577"/>
      <c r="CG915" s="577"/>
      <c r="CH915" s="577"/>
      <c r="CI915" s="577"/>
      <c r="CJ915" s="577"/>
      <c r="CK915" s="577"/>
      <c r="CL915" s="577"/>
      <c r="CM915" s="577"/>
      <c r="CN915" s="577"/>
      <c r="CO915" s="578"/>
      <c r="CP915" s="578"/>
      <c r="CQ915" s="578"/>
      <c r="CR915" s="578"/>
      <c r="CS915" s="578"/>
      <c r="CT915" s="578"/>
      <c r="CU915" s="578"/>
      <c r="CV915" s="578"/>
      <c r="CW915" s="578"/>
      <c r="CX915" s="578"/>
      <c r="CY915" s="578"/>
      <c r="CZ915" s="578"/>
      <c r="DA915" s="578"/>
      <c r="DB915" s="578"/>
      <c r="DC915" s="578"/>
    </row>
    <row r="916" ht="23.25" customHeight="1">
      <c r="A916" s="447"/>
      <c r="B916" s="577"/>
      <c r="C916" s="578"/>
      <c r="D916" s="555"/>
      <c r="E916" s="555"/>
      <c r="F916" s="578"/>
      <c r="G916" s="578"/>
      <c r="H916" s="578"/>
      <c r="I916" s="578"/>
      <c r="J916" s="578"/>
      <c r="K916" s="578"/>
      <c r="L916" s="578"/>
      <c r="M916" s="578"/>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7"/>
      <c r="BS916" s="577"/>
      <c r="BT916" s="577"/>
      <c r="BU916" s="577"/>
      <c r="BV916" s="577"/>
      <c r="BW916" s="577"/>
      <c r="BX916" s="577"/>
      <c r="BY916" s="577"/>
      <c r="BZ916" s="577"/>
      <c r="CA916" s="577"/>
      <c r="CB916" s="577"/>
      <c r="CC916" s="577"/>
      <c r="CD916" s="577"/>
      <c r="CE916" s="577"/>
      <c r="CF916" s="577"/>
      <c r="CG916" s="577"/>
      <c r="CH916" s="577"/>
      <c r="CI916" s="577"/>
      <c r="CJ916" s="577"/>
      <c r="CK916" s="577"/>
      <c r="CL916" s="577"/>
      <c r="CM916" s="577"/>
      <c r="CN916" s="577"/>
      <c r="CO916" s="578"/>
      <c r="CP916" s="578"/>
      <c r="CQ916" s="578"/>
      <c r="CR916" s="578"/>
      <c r="CS916" s="578"/>
      <c r="CT916" s="578"/>
      <c r="CU916" s="578"/>
      <c r="CV916" s="578"/>
      <c r="CW916" s="578"/>
      <c r="CX916" s="578"/>
      <c r="CY916" s="578"/>
      <c r="CZ916" s="578"/>
      <c r="DA916" s="578"/>
      <c r="DB916" s="578"/>
      <c r="DC916" s="578"/>
    </row>
    <row r="917" ht="23.25" customHeight="1">
      <c r="A917" s="447"/>
      <c r="B917" s="577"/>
      <c r="C917" s="578"/>
      <c r="D917" s="555"/>
      <c r="E917" s="555"/>
      <c r="F917" s="578"/>
      <c r="G917" s="578"/>
      <c r="H917" s="578"/>
      <c r="I917" s="578"/>
      <c r="J917" s="578"/>
      <c r="K917" s="578"/>
      <c r="L917" s="578"/>
      <c r="M917" s="578"/>
      <c r="N917" s="577"/>
      <c r="O917" s="577"/>
      <c r="P917" s="577"/>
      <c r="Q917" s="577"/>
      <c r="R917" s="577"/>
      <c r="S917" s="577"/>
      <c r="T917" s="577"/>
      <c r="U917" s="577"/>
      <c r="V917" s="577"/>
      <c r="W917" s="577"/>
      <c r="X917" s="577"/>
      <c r="Y917" s="577"/>
      <c r="Z917" s="577"/>
      <c r="AA917" s="577"/>
      <c r="AB917" s="577"/>
      <c r="AC917" s="577"/>
      <c r="AD917" s="577"/>
      <c r="AE917" s="577"/>
      <c r="AF917" s="577"/>
      <c r="AG917" s="577"/>
      <c r="AH917" s="577"/>
      <c r="AI917" s="577"/>
      <c r="AJ917" s="577"/>
      <c r="AK917" s="577"/>
      <c r="AL917" s="577"/>
      <c r="AM917" s="577"/>
      <c r="AN917" s="577"/>
      <c r="AO917" s="577"/>
      <c r="AP917" s="577"/>
      <c r="AQ917" s="577"/>
      <c r="AR917" s="577"/>
      <c r="AS917" s="577"/>
      <c r="AT917" s="577"/>
      <c r="AU917" s="577"/>
      <c r="AV917" s="577"/>
      <c r="AW917" s="577"/>
      <c r="AX917" s="577"/>
      <c r="AY917" s="577"/>
      <c r="AZ917" s="577"/>
      <c r="BA917" s="577"/>
      <c r="BB917" s="577"/>
      <c r="BC917" s="577"/>
      <c r="BD917" s="577"/>
      <c r="BE917" s="577"/>
      <c r="BF917" s="577"/>
      <c r="BG917" s="577"/>
      <c r="BH917" s="577"/>
      <c r="BI917" s="577"/>
      <c r="BJ917" s="577"/>
      <c r="BK917" s="577"/>
      <c r="BL917" s="577"/>
      <c r="BM917" s="577"/>
      <c r="BN917" s="577"/>
      <c r="BO917" s="577"/>
      <c r="BP917" s="577"/>
      <c r="BQ917" s="577"/>
      <c r="BR917" s="577"/>
      <c r="BS917" s="577"/>
      <c r="BT917" s="577"/>
      <c r="BU917" s="577"/>
      <c r="BV917" s="577"/>
      <c r="BW917" s="577"/>
      <c r="BX917" s="577"/>
      <c r="BY917" s="577"/>
      <c r="BZ917" s="577"/>
      <c r="CA917" s="577"/>
      <c r="CB917" s="577"/>
      <c r="CC917" s="577"/>
      <c r="CD917" s="577"/>
      <c r="CE917" s="577"/>
      <c r="CF917" s="577"/>
      <c r="CG917" s="577"/>
      <c r="CH917" s="577"/>
      <c r="CI917" s="577"/>
      <c r="CJ917" s="577"/>
      <c r="CK917" s="577"/>
      <c r="CL917" s="577"/>
      <c r="CM917" s="577"/>
      <c r="CN917" s="577"/>
      <c r="CO917" s="578"/>
      <c r="CP917" s="578"/>
      <c r="CQ917" s="578"/>
      <c r="CR917" s="578"/>
      <c r="CS917" s="578"/>
      <c r="CT917" s="578"/>
      <c r="CU917" s="578"/>
      <c r="CV917" s="578"/>
      <c r="CW917" s="578"/>
      <c r="CX917" s="578"/>
      <c r="CY917" s="578"/>
      <c r="CZ917" s="578"/>
      <c r="DA917" s="578"/>
      <c r="DB917" s="578"/>
      <c r="DC917" s="578"/>
    </row>
    <row r="918" ht="23.25" customHeight="1">
      <c r="A918" s="447"/>
      <c r="B918" s="577"/>
      <c r="C918" s="578"/>
      <c r="D918" s="555"/>
      <c r="E918" s="555"/>
      <c r="F918" s="578"/>
      <c r="G918" s="578"/>
      <c r="H918" s="578"/>
      <c r="I918" s="578"/>
      <c r="J918" s="578"/>
      <c r="K918" s="578"/>
      <c r="L918" s="578"/>
      <c r="M918" s="578"/>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7"/>
      <c r="BS918" s="577"/>
      <c r="BT918" s="577"/>
      <c r="BU918" s="577"/>
      <c r="BV918" s="577"/>
      <c r="BW918" s="577"/>
      <c r="BX918" s="577"/>
      <c r="BY918" s="577"/>
      <c r="BZ918" s="577"/>
      <c r="CA918" s="577"/>
      <c r="CB918" s="577"/>
      <c r="CC918" s="577"/>
      <c r="CD918" s="577"/>
      <c r="CE918" s="577"/>
      <c r="CF918" s="577"/>
      <c r="CG918" s="577"/>
      <c r="CH918" s="577"/>
      <c r="CI918" s="577"/>
      <c r="CJ918" s="577"/>
      <c r="CK918" s="577"/>
      <c r="CL918" s="577"/>
      <c r="CM918" s="577"/>
      <c r="CN918" s="577"/>
      <c r="CO918" s="578"/>
      <c r="CP918" s="578"/>
      <c r="CQ918" s="578"/>
      <c r="CR918" s="578"/>
      <c r="CS918" s="578"/>
      <c r="CT918" s="578"/>
      <c r="CU918" s="578"/>
      <c r="CV918" s="578"/>
      <c r="CW918" s="578"/>
      <c r="CX918" s="578"/>
      <c r="CY918" s="578"/>
      <c r="CZ918" s="578"/>
      <c r="DA918" s="578"/>
      <c r="DB918" s="578"/>
      <c r="DC918" s="578"/>
    </row>
    <row r="919" ht="23.25" customHeight="1">
      <c r="A919" s="447"/>
      <c r="B919" s="577"/>
      <c r="C919" s="578"/>
      <c r="D919" s="555"/>
      <c r="E919" s="555"/>
      <c r="F919" s="578"/>
      <c r="G919" s="578"/>
      <c r="H919" s="578"/>
      <c r="I919" s="578"/>
      <c r="J919" s="578"/>
      <c r="K919" s="578"/>
      <c r="L919" s="578"/>
      <c r="M919" s="578"/>
      <c r="N919" s="577"/>
      <c r="O919" s="577"/>
      <c r="P919" s="577"/>
      <c r="Q919" s="577"/>
      <c r="R919" s="577"/>
      <c r="S919" s="577"/>
      <c r="T919" s="577"/>
      <c r="U919" s="577"/>
      <c r="V919" s="577"/>
      <c r="W919" s="577"/>
      <c r="X919" s="577"/>
      <c r="Y919" s="577"/>
      <c r="Z919" s="577"/>
      <c r="AA919" s="577"/>
      <c r="AB919" s="577"/>
      <c r="AC919" s="577"/>
      <c r="AD919" s="577"/>
      <c r="AE919" s="577"/>
      <c r="AF919" s="577"/>
      <c r="AG919" s="577"/>
      <c r="AH919" s="577"/>
      <c r="AI919" s="577"/>
      <c r="AJ919" s="577"/>
      <c r="AK919" s="577"/>
      <c r="AL919" s="577"/>
      <c r="AM919" s="577"/>
      <c r="AN919" s="577"/>
      <c r="AO919" s="577"/>
      <c r="AP919" s="577"/>
      <c r="AQ919" s="577"/>
      <c r="AR919" s="577"/>
      <c r="AS919" s="577"/>
      <c r="AT919" s="577"/>
      <c r="AU919" s="577"/>
      <c r="AV919" s="577"/>
      <c r="AW919" s="577"/>
      <c r="AX919" s="577"/>
      <c r="AY919" s="577"/>
      <c r="AZ919" s="577"/>
      <c r="BA919" s="577"/>
      <c r="BB919" s="577"/>
      <c r="BC919" s="577"/>
      <c r="BD919" s="577"/>
      <c r="BE919" s="577"/>
      <c r="BF919" s="577"/>
      <c r="BG919" s="577"/>
      <c r="BH919" s="577"/>
      <c r="BI919" s="577"/>
      <c r="BJ919" s="577"/>
      <c r="BK919" s="577"/>
      <c r="BL919" s="577"/>
      <c r="BM919" s="577"/>
      <c r="BN919" s="577"/>
      <c r="BO919" s="577"/>
      <c r="BP919" s="577"/>
      <c r="BQ919" s="577"/>
      <c r="BR919" s="577"/>
      <c r="BS919" s="577"/>
      <c r="BT919" s="577"/>
      <c r="BU919" s="577"/>
      <c r="BV919" s="577"/>
      <c r="BW919" s="577"/>
      <c r="BX919" s="577"/>
      <c r="BY919" s="577"/>
      <c r="BZ919" s="577"/>
      <c r="CA919" s="577"/>
      <c r="CB919" s="577"/>
      <c r="CC919" s="577"/>
      <c r="CD919" s="577"/>
      <c r="CE919" s="577"/>
      <c r="CF919" s="577"/>
      <c r="CG919" s="577"/>
      <c r="CH919" s="577"/>
      <c r="CI919" s="577"/>
      <c r="CJ919" s="577"/>
      <c r="CK919" s="577"/>
      <c r="CL919" s="577"/>
      <c r="CM919" s="577"/>
      <c r="CN919" s="577"/>
      <c r="CO919" s="578"/>
      <c r="CP919" s="578"/>
      <c r="CQ919" s="578"/>
      <c r="CR919" s="578"/>
      <c r="CS919" s="578"/>
      <c r="CT919" s="578"/>
      <c r="CU919" s="578"/>
      <c r="CV919" s="578"/>
      <c r="CW919" s="578"/>
      <c r="CX919" s="578"/>
      <c r="CY919" s="578"/>
      <c r="CZ919" s="578"/>
      <c r="DA919" s="578"/>
      <c r="DB919" s="578"/>
      <c r="DC919" s="578"/>
    </row>
    <row r="920" ht="23.25" customHeight="1">
      <c r="A920" s="447"/>
      <c r="B920" s="577"/>
      <c r="C920" s="578"/>
      <c r="D920" s="555"/>
      <c r="E920" s="555"/>
      <c r="F920" s="578"/>
      <c r="G920" s="578"/>
      <c r="H920" s="578"/>
      <c r="I920" s="578"/>
      <c r="J920" s="578"/>
      <c r="K920" s="578"/>
      <c r="L920" s="578"/>
      <c r="M920" s="578"/>
      <c r="N920" s="577"/>
      <c r="O920" s="577"/>
      <c r="P920" s="577"/>
      <c r="Q920" s="577"/>
      <c r="R920" s="577"/>
      <c r="S920" s="577"/>
      <c r="T920" s="577"/>
      <c r="U920" s="577"/>
      <c r="V920" s="577"/>
      <c r="W920" s="577"/>
      <c r="X920" s="577"/>
      <c r="Y920" s="577"/>
      <c r="Z920" s="577"/>
      <c r="AA920" s="577"/>
      <c r="AB920" s="577"/>
      <c r="AC920" s="577"/>
      <c r="AD920" s="577"/>
      <c r="AE920" s="577"/>
      <c r="AF920" s="577"/>
      <c r="AG920" s="577"/>
      <c r="AH920" s="577"/>
      <c r="AI920" s="577"/>
      <c r="AJ920" s="577"/>
      <c r="AK920" s="577"/>
      <c r="AL920" s="577"/>
      <c r="AM920" s="577"/>
      <c r="AN920" s="577"/>
      <c r="AO920" s="577"/>
      <c r="AP920" s="577"/>
      <c r="AQ920" s="577"/>
      <c r="AR920" s="577"/>
      <c r="AS920" s="577"/>
      <c r="AT920" s="577"/>
      <c r="AU920" s="577"/>
      <c r="AV920" s="577"/>
      <c r="AW920" s="577"/>
      <c r="AX920" s="577"/>
      <c r="AY920" s="577"/>
      <c r="AZ920" s="577"/>
      <c r="BA920" s="577"/>
      <c r="BB920" s="577"/>
      <c r="BC920" s="577"/>
      <c r="BD920" s="577"/>
      <c r="BE920" s="577"/>
      <c r="BF920" s="577"/>
      <c r="BG920" s="577"/>
      <c r="BH920" s="577"/>
      <c r="BI920" s="577"/>
      <c r="BJ920" s="577"/>
      <c r="BK920" s="577"/>
      <c r="BL920" s="577"/>
      <c r="BM920" s="577"/>
      <c r="BN920" s="577"/>
      <c r="BO920" s="577"/>
      <c r="BP920" s="577"/>
      <c r="BQ920" s="577"/>
      <c r="BR920" s="577"/>
      <c r="BS920" s="577"/>
      <c r="BT920" s="577"/>
      <c r="BU920" s="577"/>
      <c r="BV920" s="577"/>
      <c r="BW920" s="577"/>
      <c r="BX920" s="577"/>
      <c r="BY920" s="577"/>
      <c r="BZ920" s="577"/>
      <c r="CA920" s="577"/>
      <c r="CB920" s="577"/>
      <c r="CC920" s="577"/>
      <c r="CD920" s="577"/>
      <c r="CE920" s="577"/>
      <c r="CF920" s="577"/>
      <c r="CG920" s="577"/>
      <c r="CH920" s="577"/>
      <c r="CI920" s="577"/>
      <c r="CJ920" s="577"/>
      <c r="CK920" s="577"/>
      <c r="CL920" s="577"/>
      <c r="CM920" s="577"/>
      <c r="CN920" s="577"/>
      <c r="CO920" s="578"/>
      <c r="CP920" s="578"/>
      <c r="CQ920" s="578"/>
      <c r="CR920" s="578"/>
      <c r="CS920" s="578"/>
      <c r="CT920" s="578"/>
      <c r="CU920" s="578"/>
      <c r="CV920" s="578"/>
      <c r="CW920" s="578"/>
      <c r="CX920" s="578"/>
      <c r="CY920" s="578"/>
      <c r="CZ920" s="578"/>
      <c r="DA920" s="578"/>
      <c r="DB920" s="578"/>
      <c r="DC920" s="578"/>
    </row>
    <row r="921" ht="23.25" customHeight="1">
      <c r="A921" s="447"/>
      <c r="B921" s="577"/>
      <c r="C921" s="578"/>
      <c r="D921" s="555"/>
      <c r="E921" s="555"/>
      <c r="F921" s="578"/>
      <c r="G921" s="578"/>
      <c r="H921" s="578"/>
      <c r="I921" s="578"/>
      <c r="J921" s="578"/>
      <c r="K921" s="578"/>
      <c r="L921" s="578"/>
      <c r="M921" s="578"/>
      <c r="N921" s="577"/>
      <c r="O921" s="577"/>
      <c r="P921" s="577"/>
      <c r="Q921" s="577"/>
      <c r="R921" s="577"/>
      <c r="S921" s="577"/>
      <c r="T921" s="577"/>
      <c r="U921" s="577"/>
      <c r="V921" s="577"/>
      <c r="W921" s="577"/>
      <c r="X921" s="577"/>
      <c r="Y921" s="577"/>
      <c r="Z921" s="577"/>
      <c r="AA921" s="577"/>
      <c r="AB921" s="577"/>
      <c r="AC921" s="577"/>
      <c r="AD921" s="577"/>
      <c r="AE921" s="577"/>
      <c r="AF921" s="577"/>
      <c r="AG921" s="577"/>
      <c r="AH921" s="577"/>
      <c r="AI921" s="577"/>
      <c r="AJ921" s="577"/>
      <c r="AK921" s="577"/>
      <c r="AL921" s="577"/>
      <c r="AM921" s="577"/>
      <c r="AN921" s="577"/>
      <c r="AO921" s="577"/>
      <c r="AP921" s="577"/>
      <c r="AQ921" s="577"/>
      <c r="AR921" s="577"/>
      <c r="AS921" s="577"/>
      <c r="AT921" s="577"/>
      <c r="AU921" s="577"/>
      <c r="AV921" s="577"/>
      <c r="AW921" s="577"/>
      <c r="AX921" s="577"/>
      <c r="AY921" s="577"/>
      <c r="AZ921" s="577"/>
      <c r="BA921" s="577"/>
      <c r="BB921" s="577"/>
      <c r="BC921" s="577"/>
      <c r="BD921" s="577"/>
      <c r="BE921" s="577"/>
      <c r="BF921" s="577"/>
      <c r="BG921" s="577"/>
      <c r="BH921" s="577"/>
      <c r="BI921" s="577"/>
      <c r="BJ921" s="577"/>
      <c r="BK921" s="577"/>
      <c r="BL921" s="577"/>
      <c r="BM921" s="577"/>
      <c r="BN921" s="577"/>
      <c r="BO921" s="577"/>
      <c r="BP921" s="577"/>
      <c r="BQ921" s="577"/>
      <c r="BR921" s="577"/>
      <c r="BS921" s="577"/>
      <c r="BT921" s="577"/>
      <c r="BU921" s="577"/>
      <c r="BV921" s="577"/>
      <c r="BW921" s="577"/>
      <c r="BX921" s="577"/>
      <c r="BY921" s="577"/>
      <c r="BZ921" s="577"/>
      <c r="CA921" s="577"/>
      <c r="CB921" s="577"/>
      <c r="CC921" s="577"/>
      <c r="CD921" s="577"/>
      <c r="CE921" s="577"/>
      <c r="CF921" s="577"/>
      <c r="CG921" s="577"/>
      <c r="CH921" s="577"/>
      <c r="CI921" s="577"/>
      <c r="CJ921" s="577"/>
      <c r="CK921" s="577"/>
      <c r="CL921" s="577"/>
      <c r="CM921" s="577"/>
      <c r="CN921" s="577"/>
      <c r="CO921" s="578"/>
      <c r="CP921" s="578"/>
      <c r="CQ921" s="578"/>
      <c r="CR921" s="578"/>
      <c r="CS921" s="578"/>
      <c r="CT921" s="578"/>
      <c r="CU921" s="578"/>
      <c r="CV921" s="578"/>
      <c r="CW921" s="578"/>
      <c r="CX921" s="578"/>
      <c r="CY921" s="578"/>
      <c r="CZ921" s="578"/>
      <c r="DA921" s="578"/>
      <c r="DB921" s="578"/>
      <c r="DC921" s="578"/>
    </row>
    <row r="922" ht="23.25" customHeight="1">
      <c r="A922" s="447"/>
      <c r="B922" s="577"/>
      <c r="C922" s="578"/>
      <c r="D922" s="555"/>
      <c r="E922" s="555"/>
      <c r="F922" s="578"/>
      <c r="G922" s="578"/>
      <c r="H922" s="578"/>
      <c r="I922" s="578"/>
      <c r="J922" s="578"/>
      <c r="K922" s="578"/>
      <c r="L922" s="578"/>
      <c r="M922" s="578"/>
      <c r="N922" s="577"/>
      <c r="O922" s="577"/>
      <c r="P922" s="577"/>
      <c r="Q922" s="577"/>
      <c r="R922" s="577"/>
      <c r="S922" s="577"/>
      <c r="T922" s="577"/>
      <c r="U922" s="577"/>
      <c r="V922" s="577"/>
      <c r="W922" s="577"/>
      <c r="X922" s="577"/>
      <c r="Y922" s="577"/>
      <c r="Z922" s="577"/>
      <c r="AA922" s="577"/>
      <c r="AB922" s="577"/>
      <c r="AC922" s="577"/>
      <c r="AD922" s="577"/>
      <c r="AE922" s="577"/>
      <c r="AF922" s="577"/>
      <c r="AG922" s="577"/>
      <c r="AH922" s="577"/>
      <c r="AI922" s="577"/>
      <c r="AJ922" s="577"/>
      <c r="AK922" s="577"/>
      <c r="AL922" s="577"/>
      <c r="AM922" s="577"/>
      <c r="AN922" s="577"/>
      <c r="AO922" s="577"/>
      <c r="AP922" s="577"/>
      <c r="AQ922" s="577"/>
      <c r="AR922" s="577"/>
      <c r="AS922" s="577"/>
      <c r="AT922" s="577"/>
      <c r="AU922" s="577"/>
      <c r="AV922" s="577"/>
      <c r="AW922" s="577"/>
      <c r="AX922" s="577"/>
      <c r="AY922" s="577"/>
      <c r="AZ922" s="577"/>
      <c r="BA922" s="577"/>
      <c r="BB922" s="577"/>
      <c r="BC922" s="577"/>
      <c r="BD922" s="577"/>
      <c r="BE922" s="577"/>
      <c r="BF922" s="577"/>
      <c r="BG922" s="577"/>
      <c r="BH922" s="577"/>
      <c r="BI922" s="577"/>
      <c r="BJ922" s="577"/>
      <c r="BK922" s="577"/>
      <c r="BL922" s="577"/>
      <c r="BM922" s="577"/>
      <c r="BN922" s="577"/>
      <c r="BO922" s="577"/>
      <c r="BP922" s="577"/>
      <c r="BQ922" s="577"/>
      <c r="BR922" s="577"/>
      <c r="BS922" s="577"/>
      <c r="BT922" s="577"/>
      <c r="BU922" s="577"/>
      <c r="BV922" s="577"/>
      <c r="BW922" s="577"/>
      <c r="BX922" s="577"/>
      <c r="BY922" s="577"/>
      <c r="BZ922" s="577"/>
      <c r="CA922" s="577"/>
      <c r="CB922" s="577"/>
      <c r="CC922" s="577"/>
      <c r="CD922" s="577"/>
      <c r="CE922" s="577"/>
      <c r="CF922" s="577"/>
      <c r="CG922" s="577"/>
      <c r="CH922" s="577"/>
      <c r="CI922" s="577"/>
      <c r="CJ922" s="577"/>
      <c r="CK922" s="577"/>
      <c r="CL922" s="577"/>
      <c r="CM922" s="577"/>
      <c r="CN922" s="577"/>
      <c r="CO922" s="578"/>
      <c r="CP922" s="578"/>
      <c r="CQ922" s="578"/>
      <c r="CR922" s="578"/>
      <c r="CS922" s="578"/>
      <c r="CT922" s="578"/>
      <c r="CU922" s="578"/>
      <c r="CV922" s="578"/>
      <c r="CW922" s="578"/>
      <c r="CX922" s="578"/>
      <c r="CY922" s="578"/>
      <c r="CZ922" s="578"/>
      <c r="DA922" s="578"/>
      <c r="DB922" s="578"/>
      <c r="DC922" s="578"/>
    </row>
    <row r="923" ht="23.25" customHeight="1">
      <c r="A923" s="447"/>
      <c r="B923" s="577"/>
      <c r="C923" s="578"/>
      <c r="D923" s="555"/>
      <c r="E923" s="555"/>
      <c r="F923" s="578"/>
      <c r="G923" s="578"/>
      <c r="H923" s="578"/>
      <c r="I923" s="578"/>
      <c r="J923" s="578"/>
      <c r="K923" s="578"/>
      <c r="L923" s="578"/>
      <c r="M923" s="578"/>
      <c r="N923" s="577"/>
      <c r="O923" s="577"/>
      <c r="P923" s="577"/>
      <c r="Q923" s="577"/>
      <c r="R923" s="577"/>
      <c r="S923" s="577"/>
      <c r="T923" s="577"/>
      <c r="U923" s="577"/>
      <c r="V923" s="577"/>
      <c r="W923" s="577"/>
      <c r="X923" s="577"/>
      <c r="Y923" s="577"/>
      <c r="Z923" s="577"/>
      <c r="AA923" s="577"/>
      <c r="AB923" s="577"/>
      <c r="AC923" s="577"/>
      <c r="AD923" s="577"/>
      <c r="AE923" s="577"/>
      <c r="AF923" s="577"/>
      <c r="AG923" s="577"/>
      <c r="AH923" s="577"/>
      <c r="AI923" s="577"/>
      <c r="AJ923" s="577"/>
      <c r="AK923" s="577"/>
      <c r="AL923" s="577"/>
      <c r="AM923" s="577"/>
      <c r="AN923" s="577"/>
      <c r="AO923" s="577"/>
      <c r="AP923" s="577"/>
      <c r="AQ923" s="577"/>
      <c r="AR923" s="577"/>
      <c r="AS923" s="577"/>
      <c r="AT923" s="577"/>
      <c r="AU923" s="577"/>
      <c r="AV923" s="577"/>
      <c r="AW923" s="577"/>
      <c r="AX923" s="577"/>
      <c r="AY923" s="577"/>
      <c r="AZ923" s="577"/>
      <c r="BA923" s="577"/>
      <c r="BB923" s="577"/>
      <c r="BC923" s="577"/>
      <c r="BD923" s="577"/>
      <c r="BE923" s="577"/>
      <c r="BF923" s="577"/>
      <c r="BG923" s="577"/>
      <c r="BH923" s="577"/>
      <c r="BI923" s="577"/>
      <c r="BJ923" s="577"/>
      <c r="BK923" s="577"/>
      <c r="BL923" s="577"/>
      <c r="BM923" s="577"/>
      <c r="BN923" s="577"/>
      <c r="BO923" s="577"/>
      <c r="BP923" s="577"/>
      <c r="BQ923" s="577"/>
      <c r="BR923" s="577"/>
      <c r="BS923" s="577"/>
      <c r="BT923" s="577"/>
      <c r="BU923" s="577"/>
      <c r="BV923" s="577"/>
      <c r="BW923" s="577"/>
      <c r="BX923" s="577"/>
      <c r="BY923" s="577"/>
      <c r="BZ923" s="577"/>
      <c r="CA923" s="577"/>
      <c r="CB923" s="577"/>
      <c r="CC923" s="577"/>
      <c r="CD923" s="577"/>
      <c r="CE923" s="577"/>
      <c r="CF923" s="577"/>
      <c r="CG923" s="577"/>
      <c r="CH923" s="577"/>
      <c r="CI923" s="577"/>
      <c r="CJ923" s="577"/>
      <c r="CK923" s="577"/>
      <c r="CL923" s="577"/>
      <c r="CM923" s="577"/>
      <c r="CN923" s="577"/>
      <c r="CO923" s="578"/>
      <c r="CP923" s="578"/>
      <c r="CQ923" s="578"/>
      <c r="CR923" s="578"/>
      <c r="CS923" s="578"/>
      <c r="CT923" s="578"/>
      <c r="CU923" s="578"/>
      <c r="CV923" s="578"/>
      <c r="CW923" s="578"/>
      <c r="CX923" s="578"/>
      <c r="CY923" s="578"/>
      <c r="CZ923" s="578"/>
      <c r="DA923" s="578"/>
      <c r="DB923" s="578"/>
      <c r="DC923" s="578"/>
    </row>
    <row r="924" ht="23.25" customHeight="1">
      <c r="A924" s="447"/>
      <c r="B924" s="577"/>
      <c r="C924" s="578"/>
      <c r="D924" s="555"/>
      <c r="E924" s="555"/>
      <c r="F924" s="578"/>
      <c r="G924" s="578"/>
      <c r="H924" s="578"/>
      <c r="I924" s="578"/>
      <c r="J924" s="578"/>
      <c r="K924" s="578"/>
      <c r="L924" s="578"/>
      <c r="M924" s="578"/>
      <c r="N924" s="577"/>
      <c r="O924" s="577"/>
      <c r="P924" s="577"/>
      <c r="Q924" s="577"/>
      <c r="R924" s="577"/>
      <c r="S924" s="577"/>
      <c r="T924" s="577"/>
      <c r="U924" s="577"/>
      <c r="V924" s="577"/>
      <c r="W924" s="577"/>
      <c r="X924" s="577"/>
      <c r="Y924" s="577"/>
      <c r="Z924" s="577"/>
      <c r="AA924" s="577"/>
      <c r="AB924" s="577"/>
      <c r="AC924" s="577"/>
      <c r="AD924" s="577"/>
      <c r="AE924" s="577"/>
      <c r="AF924" s="577"/>
      <c r="AG924" s="577"/>
      <c r="AH924" s="577"/>
      <c r="AI924" s="577"/>
      <c r="AJ924" s="577"/>
      <c r="AK924" s="577"/>
      <c r="AL924" s="577"/>
      <c r="AM924" s="577"/>
      <c r="AN924" s="577"/>
      <c r="AO924" s="577"/>
      <c r="AP924" s="577"/>
      <c r="AQ924" s="577"/>
      <c r="AR924" s="577"/>
      <c r="AS924" s="577"/>
      <c r="AT924" s="577"/>
      <c r="AU924" s="577"/>
      <c r="AV924" s="577"/>
      <c r="AW924" s="577"/>
      <c r="AX924" s="577"/>
      <c r="AY924" s="577"/>
      <c r="AZ924" s="577"/>
      <c r="BA924" s="577"/>
      <c r="BB924" s="577"/>
      <c r="BC924" s="577"/>
      <c r="BD924" s="577"/>
      <c r="BE924" s="577"/>
      <c r="BF924" s="577"/>
      <c r="BG924" s="577"/>
      <c r="BH924" s="577"/>
      <c r="BI924" s="577"/>
      <c r="BJ924" s="577"/>
      <c r="BK924" s="577"/>
      <c r="BL924" s="577"/>
      <c r="BM924" s="577"/>
      <c r="BN924" s="577"/>
      <c r="BO924" s="577"/>
      <c r="BP924" s="577"/>
      <c r="BQ924" s="577"/>
      <c r="BR924" s="577"/>
      <c r="BS924" s="577"/>
      <c r="BT924" s="577"/>
      <c r="BU924" s="577"/>
      <c r="BV924" s="577"/>
      <c r="BW924" s="577"/>
      <c r="BX924" s="577"/>
      <c r="BY924" s="577"/>
      <c r="BZ924" s="577"/>
      <c r="CA924" s="577"/>
      <c r="CB924" s="577"/>
      <c r="CC924" s="577"/>
      <c r="CD924" s="577"/>
      <c r="CE924" s="577"/>
      <c r="CF924" s="577"/>
      <c r="CG924" s="577"/>
      <c r="CH924" s="577"/>
      <c r="CI924" s="577"/>
      <c r="CJ924" s="577"/>
      <c r="CK924" s="577"/>
      <c r="CL924" s="577"/>
      <c r="CM924" s="577"/>
      <c r="CN924" s="577"/>
      <c r="CO924" s="578"/>
      <c r="CP924" s="578"/>
      <c r="CQ924" s="578"/>
      <c r="CR924" s="578"/>
      <c r="CS924" s="578"/>
      <c r="CT924" s="578"/>
      <c r="CU924" s="578"/>
      <c r="CV924" s="578"/>
      <c r="CW924" s="578"/>
      <c r="CX924" s="578"/>
      <c r="CY924" s="578"/>
      <c r="CZ924" s="578"/>
      <c r="DA924" s="578"/>
      <c r="DB924" s="578"/>
      <c r="DC924" s="578"/>
    </row>
    <row r="925" ht="23.25" customHeight="1">
      <c r="A925" s="447"/>
      <c r="B925" s="577"/>
      <c r="C925" s="578"/>
      <c r="D925" s="555"/>
      <c r="E925" s="555"/>
      <c r="F925" s="578"/>
      <c r="G925" s="578"/>
      <c r="H925" s="578"/>
      <c r="I925" s="578"/>
      <c r="J925" s="578"/>
      <c r="K925" s="578"/>
      <c r="L925" s="578"/>
      <c r="M925" s="578"/>
      <c r="N925" s="577"/>
      <c r="O925" s="577"/>
      <c r="P925" s="577"/>
      <c r="Q925" s="577"/>
      <c r="R925" s="577"/>
      <c r="S925" s="577"/>
      <c r="T925" s="577"/>
      <c r="U925" s="577"/>
      <c r="V925" s="577"/>
      <c r="W925" s="577"/>
      <c r="X925" s="577"/>
      <c r="Y925" s="577"/>
      <c r="Z925" s="577"/>
      <c r="AA925" s="577"/>
      <c r="AB925" s="577"/>
      <c r="AC925" s="577"/>
      <c r="AD925" s="577"/>
      <c r="AE925" s="577"/>
      <c r="AF925" s="577"/>
      <c r="AG925" s="577"/>
      <c r="AH925" s="577"/>
      <c r="AI925" s="577"/>
      <c r="AJ925" s="577"/>
      <c r="AK925" s="577"/>
      <c r="AL925" s="577"/>
      <c r="AM925" s="577"/>
      <c r="AN925" s="577"/>
      <c r="AO925" s="577"/>
      <c r="AP925" s="577"/>
      <c r="AQ925" s="577"/>
      <c r="AR925" s="577"/>
      <c r="AS925" s="577"/>
      <c r="AT925" s="577"/>
      <c r="AU925" s="577"/>
      <c r="AV925" s="577"/>
      <c r="AW925" s="577"/>
      <c r="AX925" s="577"/>
      <c r="AY925" s="577"/>
      <c r="AZ925" s="577"/>
      <c r="BA925" s="577"/>
      <c r="BB925" s="577"/>
      <c r="BC925" s="577"/>
      <c r="BD925" s="577"/>
      <c r="BE925" s="577"/>
      <c r="BF925" s="577"/>
      <c r="BG925" s="577"/>
      <c r="BH925" s="577"/>
      <c r="BI925" s="577"/>
      <c r="BJ925" s="577"/>
      <c r="BK925" s="577"/>
      <c r="BL925" s="577"/>
      <c r="BM925" s="577"/>
      <c r="BN925" s="577"/>
      <c r="BO925" s="577"/>
      <c r="BP925" s="577"/>
      <c r="BQ925" s="577"/>
      <c r="BR925" s="577"/>
      <c r="BS925" s="577"/>
      <c r="BT925" s="577"/>
      <c r="BU925" s="577"/>
      <c r="BV925" s="577"/>
      <c r="BW925" s="577"/>
      <c r="BX925" s="577"/>
      <c r="BY925" s="577"/>
      <c r="BZ925" s="577"/>
      <c r="CA925" s="577"/>
      <c r="CB925" s="577"/>
      <c r="CC925" s="577"/>
      <c r="CD925" s="577"/>
      <c r="CE925" s="577"/>
      <c r="CF925" s="577"/>
      <c r="CG925" s="577"/>
      <c r="CH925" s="577"/>
      <c r="CI925" s="577"/>
      <c r="CJ925" s="577"/>
      <c r="CK925" s="577"/>
      <c r="CL925" s="577"/>
      <c r="CM925" s="577"/>
      <c r="CN925" s="577"/>
      <c r="CO925" s="578"/>
      <c r="CP925" s="578"/>
      <c r="CQ925" s="578"/>
      <c r="CR925" s="578"/>
      <c r="CS925" s="578"/>
      <c r="CT925" s="578"/>
      <c r="CU925" s="578"/>
      <c r="CV925" s="578"/>
      <c r="CW925" s="578"/>
      <c r="CX925" s="578"/>
      <c r="CY925" s="578"/>
      <c r="CZ925" s="578"/>
      <c r="DA925" s="578"/>
      <c r="DB925" s="578"/>
      <c r="DC925" s="578"/>
    </row>
    <row r="926" ht="23.25" customHeight="1">
      <c r="A926" s="447"/>
      <c r="B926" s="577"/>
      <c r="C926" s="578"/>
      <c r="D926" s="555"/>
      <c r="E926" s="555"/>
      <c r="F926" s="578"/>
      <c r="G926" s="578"/>
      <c r="H926" s="578"/>
      <c r="I926" s="578"/>
      <c r="J926" s="578"/>
      <c r="K926" s="578"/>
      <c r="L926" s="578"/>
      <c r="M926" s="578"/>
      <c r="N926" s="577"/>
      <c r="O926" s="577"/>
      <c r="P926" s="577"/>
      <c r="Q926" s="577"/>
      <c r="R926" s="577"/>
      <c r="S926" s="577"/>
      <c r="T926" s="577"/>
      <c r="U926" s="577"/>
      <c r="V926" s="577"/>
      <c r="W926" s="577"/>
      <c r="X926" s="577"/>
      <c r="Y926" s="577"/>
      <c r="Z926" s="577"/>
      <c r="AA926" s="577"/>
      <c r="AB926" s="577"/>
      <c r="AC926" s="577"/>
      <c r="AD926" s="577"/>
      <c r="AE926" s="577"/>
      <c r="AF926" s="577"/>
      <c r="AG926" s="577"/>
      <c r="AH926" s="577"/>
      <c r="AI926" s="577"/>
      <c r="AJ926" s="577"/>
      <c r="AK926" s="577"/>
      <c r="AL926" s="577"/>
      <c r="AM926" s="577"/>
      <c r="AN926" s="577"/>
      <c r="AO926" s="577"/>
      <c r="AP926" s="577"/>
      <c r="AQ926" s="577"/>
      <c r="AR926" s="577"/>
      <c r="AS926" s="577"/>
      <c r="AT926" s="577"/>
      <c r="AU926" s="577"/>
      <c r="AV926" s="577"/>
      <c r="AW926" s="577"/>
      <c r="AX926" s="577"/>
      <c r="AY926" s="577"/>
      <c r="AZ926" s="577"/>
      <c r="BA926" s="577"/>
      <c r="BB926" s="577"/>
      <c r="BC926" s="577"/>
      <c r="BD926" s="577"/>
      <c r="BE926" s="577"/>
      <c r="BF926" s="577"/>
      <c r="BG926" s="577"/>
      <c r="BH926" s="577"/>
      <c r="BI926" s="577"/>
      <c r="BJ926" s="577"/>
      <c r="BK926" s="577"/>
      <c r="BL926" s="577"/>
      <c r="BM926" s="577"/>
      <c r="BN926" s="577"/>
      <c r="BO926" s="577"/>
      <c r="BP926" s="577"/>
      <c r="BQ926" s="577"/>
      <c r="BR926" s="577"/>
      <c r="BS926" s="577"/>
      <c r="BT926" s="577"/>
      <c r="BU926" s="577"/>
      <c r="BV926" s="577"/>
      <c r="BW926" s="577"/>
      <c r="BX926" s="577"/>
      <c r="BY926" s="577"/>
      <c r="BZ926" s="577"/>
      <c r="CA926" s="577"/>
      <c r="CB926" s="577"/>
      <c r="CC926" s="577"/>
      <c r="CD926" s="577"/>
      <c r="CE926" s="577"/>
      <c r="CF926" s="577"/>
      <c r="CG926" s="577"/>
      <c r="CH926" s="577"/>
      <c r="CI926" s="577"/>
      <c r="CJ926" s="577"/>
      <c r="CK926" s="577"/>
      <c r="CL926" s="577"/>
      <c r="CM926" s="577"/>
      <c r="CN926" s="577"/>
      <c r="CO926" s="578"/>
      <c r="CP926" s="578"/>
      <c r="CQ926" s="578"/>
      <c r="CR926" s="578"/>
      <c r="CS926" s="578"/>
      <c r="CT926" s="578"/>
      <c r="CU926" s="578"/>
      <c r="CV926" s="578"/>
      <c r="CW926" s="578"/>
      <c r="CX926" s="578"/>
      <c r="CY926" s="578"/>
      <c r="CZ926" s="578"/>
      <c r="DA926" s="578"/>
      <c r="DB926" s="578"/>
      <c r="DC926" s="578"/>
    </row>
    <row r="927" ht="23.25" customHeight="1">
      <c r="A927" s="447"/>
      <c r="B927" s="577"/>
      <c r="C927" s="578"/>
      <c r="D927" s="555"/>
      <c r="E927" s="555"/>
      <c r="F927" s="578"/>
      <c r="G927" s="578"/>
      <c r="H927" s="578"/>
      <c r="I927" s="578"/>
      <c r="J927" s="578"/>
      <c r="K927" s="578"/>
      <c r="L927" s="578"/>
      <c r="M927" s="578"/>
      <c r="N927" s="577"/>
      <c r="O927" s="577"/>
      <c r="P927" s="577"/>
      <c r="Q927" s="577"/>
      <c r="R927" s="577"/>
      <c r="S927" s="577"/>
      <c r="T927" s="577"/>
      <c r="U927" s="577"/>
      <c r="V927" s="577"/>
      <c r="W927" s="577"/>
      <c r="X927" s="577"/>
      <c r="Y927" s="577"/>
      <c r="Z927" s="577"/>
      <c r="AA927" s="577"/>
      <c r="AB927" s="577"/>
      <c r="AC927" s="577"/>
      <c r="AD927" s="577"/>
      <c r="AE927" s="577"/>
      <c r="AF927" s="577"/>
      <c r="AG927" s="577"/>
      <c r="AH927" s="577"/>
      <c r="AI927" s="577"/>
      <c r="AJ927" s="577"/>
      <c r="AK927" s="577"/>
      <c r="AL927" s="577"/>
      <c r="AM927" s="577"/>
      <c r="AN927" s="577"/>
      <c r="AO927" s="577"/>
      <c r="AP927" s="577"/>
      <c r="AQ927" s="577"/>
      <c r="AR927" s="577"/>
      <c r="AS927" s="577"/>
      <c r="AT927" s="577"/>
      <c r="AU927" s="577"/>
      <c r="AV927" s="577"/>
      <c r="AW927" s="577"/>
      <c r="AX927" s="577"/>
      <c r="AY927" s="577"/>
      <c r="AZ927" s="577"/>
      <c r="BA927" s="577"/>
      <c r="BB927" s="577"/>
      <c r="BC927" s="577"/>
      <c r="BD927" s="577"/>
      <c r="BE927" s="577"/>
      <c r="BF927" s="577"/>
      <c r="BG927" s="577"/>
      <c r="BH927" s="577"/>
      <c r="BI927" s="577"/>
      <c r="BJ927" s="577"/>
      <c r="BK927" s="577"/>
      <c r="BL927" s="577"/>
      <c r="BM927" s="577"/>
      <c r="BN927" s="577"/>
      <c r="BO927" s="577"/>
      <c r="BP927" s="577"/>
      <c r="BQ927" s="577"/>
      <c r="BR927" s="577"/>
      <c r="BS927" s="577"/>
      <c r="BT927" s="577"/>
      <c r="BU927" s="577"/>
      <c r="BV927" s="577"/>
      <c r="BW927" s="577"/>
      <c r="BX927" s="577"/>
      <c r="BY927" s="577"/>
      <c r="BZ927" s="577"/>
      <c r="CA927" s="577"/>
      <c r="CB927" s="577"/>
      <c r="CC927" s="577"/>
      <c r="CD927" s="577"/>
      <c r="CE927" s="577"/>
      <c r="CF927" s="577"/>
      <c r="CG927" s="577"/>
      <c r="CH927" s="577"/>
      <c r="CI927" s="577"/>
      <c r="CJ927" s="577"/>
      <c r="CK927" s="577"/>
      <c r="CL927" s="577"/>
      <c r="CM927" s="577"/>
      <c r="CN927" s="577"/>
      <c r="CO927" s="578"/>
      <c r="CP927" s="578"/>
      <c r="CQ927" s="578"/>
      <c r="CR927" s="578"/>
      <c r="CS927" s="578"/>
      <c r="CT927" s="578"/>
      <c r="CU927" s="578"/>
      <c r="CV927" s="578"/>
      <c r="CW927" s="578"/>
      <c r="CX927" s="578"/>
      <c r="CY927" s="578"/>
      <c r="CZ927" s="578"/>
      <c r="DA927" s="578"/>
      <c r="DB927" s="578"/>
      <c r="DC927" s="578"/>
    </row>
    <row r="928" ht="23.25" customHeight="1">
      <c r="A928" s="447"/>
      <c r="B928" s="577"/>
      <c r="C928" s="578"/>
      <c r="D928" s="555"/>
      <c r="E928" s="555"/>
      <c r="F928" s="578"/>
      <c r="G928" s="578"/>
      <c r="H928" s="578"/>
      <c r="I928" s="578"/>
      <c r="J928" s="578"/>
      <c r="K928" s="578"/>
      <c r="L928" s="578"/>
      <c r="M928" s="578"/>
      <c r="N928" s="577"/>
      <c r="O928" s="577"/>
      <c r="P928" s="577"/>
      <c r="Q928" s="577"/>
      <c r="R928" s="577"/>
      <c r="S928" s="577"/>
      <c r="T928" s="577"/>
      <c r="U928" s="577"/>
      <c r="V928" s="577"/>
      <c r="W928" s="577"/>
      <c r="X928" s="577"/>
      <c r="Y928" s="577"/>
      <c r="Z928" s="577"/>
      <c r="AA928" s="577"/>
      <c r="AB928" s="577"/>
      <c r="AC928" s="577"/>
      <c r="AD928" s="577"/>
      <c r="AE928" s="577"/>
      <c r="AF928" s="577"/>
      <c r="AG928" s="577"/>
      <c r="AH928" s="577"/>
      <c r="AI928" s="577"/>
      <c r="AJ928" s="577"/>
      <c r="AK928" s="577"/>
      <c r="AL928" s="577"/>
      <c r="AM928" s="577"/>
      <c r="AN928" s="577"/>
      <c r="AO928" s="577"/>
      <c r="AP928" s="577"/>
      <c r="AQ928" s="577"/>
      <c r="AR928" s="577"/>
      <c r="AS928" s="577"/>
      <c r="AT928" s="577"/>
      <c r="AU928" s="577"/>
      <c r="AV928" s="577"/>
      <c r="AW928" s="577"/>
      <c r="AX928" s="577"/>
      <c r="AY928" s="577"/>
      <c r="AZ928" s="577"/>
      <c r="BA928" s="577"/>
      <c r="BB928" s="577"/>
      <c r="BC928" s="577"/>
      <c r="BD928" s="577"/>
      <c r="BE928" s="577"/>
      <c r="BF928" s="577"/>
      <c r="BG928" s="577"/>
      <c r="BH928" s="577"/>
      <c r="BI928" s="577"/>
      <c r="BJ928" s="577"/>
      <c r="BK928" s="577"/>
      <c r="BL928" s="577"/>
      <c r="BM928" s="577"/>
      <c r="BN928" s="577"/>
      <c r="BO928" s="577"/>
      <c r="BP928" s="577"/>
      <c r="BQ928" s="577"/>
      <c r="BR928" s="577"/>
      <c r="BS928" s="577"/>
      <c r="BT928" s="577"/>
      <c r="BU928" s="577"/>
      <c r="BV928" s="577"/>
      <c r="BW928" s="577"/>
      <c r="BX928" s="577"/>
      <c r="BY928" s="577"/>
      <c r="BZ928" s="577"/>
      <c r="CA928" s="577"/>
      <c r="CB928" s="577"/>
      <c r="CC928" s="577"/>
      <c r="CD928" s="577"/>
      <c r="CE928" s="577"/>
      <c r="CF928" s="577"/>
      <c r="CG928" s="577"/>
      <c r="CH928" s="577"/>
      <c r="CI928" s="577"/>
      <c r="CJ928" s="577"/>
      <c r="CK928" s="577"/>
      <c r="CL928" s="577"/>
      <c r="CM928" s="577"/>
      <c r="CN928" s="577"/>
      <c r="CO928" s="578"/>
      <c r="CP928" s="578"/>
      <c r="CQ928" s="578"/>
      <c r="CR928" s="578"/>
      <c r="CS928" s="578"/>
      <c r="CT928" s="578"/>
      <c r="CU928" s="578"/>
      <c r="CV928" s="578"/>
      <c r="CW928" s="578"/>
      <c r="CX928" s="578"/>
      <c r="CY928" s="578"/>
      <c r="CZ928" s="578"/>
      <c r="DA928" s="578"/>
      <c r="DB928" s="578"/>
      <c r="DC928" s="578"/>
    </row>
    <row r="929" ht="23.25" customHeight="1">
      <c r="A929" s="447"/>
      <c r="B929" s="577"/>
      <c r="C929" s="578"/>
      <c r="D929" s="555"/>
      <c r="E929" s="555"/>
      <c r="F929" s="578"/>
      <c r="G929" s="578"/>
      <c r="H929" s="578"/>
      <c r="I929" s="578"/>
      <c r="J929" s="578"/>
      <c r="K929" s="578"/>
      <c r="L929" s="578"/>
      <c r="M929" s="578"/>
      <c r="N929" s="577"/>
      <c r="O929" s="577"/>
      <c r="P929" s="577"/>
      <c r="Q929" s="577"/>
      <c r="R929" s="577"/>
      <c r="S929" s="577"/>
      <c r="T929" s="577"/>
      <c r="U929" s="577"/>
      <c r="V929" s="577"/>
      <c r="W929" s="577"/>
      <c r="X929" s="577"/>
      <c r="Y929" s="577"/>
      <c r="Z929" s="577"/>
      <c r="AA929" s="577"/>
      <c r="AB929" s="577"/>
      <c r="AC929" s="577"/>
      <c r="AD929" s="577"/>
      <c r="AE929" s="577"/>
      <c r="AF929" s="577"/>
      <c r="AG929" s="577"/>
      <c r="AH929" s="577"/>
      <c r="AI929" s="577"/>
      <c r="AJ929" s="577"/>
      <c r="AK929" s="577"/>
      <c r="AL929" s="577"/>
      <c r="AM929" s="577"/>
      <c r="AN929" s="577"/>
      <c r="AO929" s="577"/>
      <c r="AP929" s="577"/>
      <c r="AQ929" s="577"/>
      <c r="AR929" s="577"/>
      <c r="AS929" s="577"/>
      <c r="AT929" s="577"/>
      <c r="AU929" s="577"/>
      <c r="AV929" s="577"/>
      <c r="AW929" s="577"/>
      <c r="AX929" s="577"/>
      <c r="AY929" s="577"/>
      <c r="AZ929" s="577"/>
      <c r="BA929" s="577"/>
      <c r="BB929" s="577"/>
      <c r="BC929" s="577"/>
      <c r="BD929" s="577"/>
      <c r="BE929" s="577"/>
      <c r="BF929" s="577"/>
      <c r="BG929" s="577"/>
      <c r="BH929" s="577"/>
      <c r="BI929" s="577"/>
      <c r="BJ929" s="577"/>
      <c r="BK929" s="577"/>
      <c r="BL929" s="577"/>
      <c r="BM929" s="577"/>
      <c r="BN929" s="577"/>
      <c r="BO929" s="577"/>
      <c r="BP929" s="577"/>
      <c r="BQ929" s="577"/>
      <c r="BR929" s="577"/>
      <c r="BS929" s="577"/>
      <c r="BT929" s="577"/>
      <c r="BU929" s="577"/>
      <c r="BV929" s="577"/>
      <c r="BW929" s="577"/>
      <c r="BX929" s="577"/>
      <c r="BY929" s="577"/>
      <c r="BZ929" s="577"/>
      <c r="CA929" s="577"/>
      <c r="CB929" s="577"/>
      <c r="CC929" s="577"/>
      <c r="CD929" s="577"/>
      <c r="CE929" s="577"/>
      <c r="CF929" s="577"/>
      <c r="CG929" s="577"/>
      <c r="CH929" s="577"/>
      <c r="CI929" s="577"/>
      <c r="CJ929" s="577"/>
      <c r="CK929" s="577"/>
      <c r="CL929" s="577"/>
      <c r="CM929" s="577"/>
      <c r="CN929" s="577"/>
      <c r="CO929" s="578"/>
      <c r="CP929" s="578"/>
      <c r="CQ929" s="578"/>
      <c r="CR929" s="578"/>
      <c r="CS929" s="578"/>
      <c r="CT929" s="578"/>
      <c r="CU929" s="578"/>
      <c r="CV929" s="578"/>
      <c r="CW929" s="578"/>
      <c r="CX929" s="578"/>
      <c r="CY929" s="578"/>
      <c r="CZ929" s="578"/>
      <c r="DA929" s="578"/>
      <c r="DB929" s="578"/>
      <c r="DC929" s="578"/>
    </row>
    <row r="930" ht="23.25" customHeight="1">
      <c r="A930" s="447"/>
      <c r="B930" s="577"/>
      <c r="C930" s="578"/>
      <c r="D930" s="555"/>
      <c r="E930" s="555"/>
      <c r="F930" s="578"/>
      <c r="G930" s="578"/>
      <c r="H930" s="578"/>
      <c r="I930" s="578"/>
      <c r="J930" s="578"/>
      <c r="K930" s="578"/>
      <c r="L930" s="578"/>
      <c r="M930" s="578"/>
      <c r="N930" s="577"/>
      <c r="O930" s="577"/>
      <c r="P930" s="577"/>
      <c r="Q930" s="577"/>
      <c r="R930" s="577"/>
      <c r="S930" s="577"/>
      <c r="T930" s="577"/>
      <c r="U930" s="577"/>
      <c r="V930" s="577"/>
      <c r="W930" s="577"/>
      <c r="X930" s="577"/>
      <c r="Y930" s="577"/>
      <c r="Z930" s="577"/>
      <c r="AA930" s="577"/>
      <c r="AB930" s="577"/>
      <c r="AC930" s="577"/>
      <c r="AD930" s="577"/>
      <c r="AE930" s="577"/>
      <c r="AF930" s="577"/>
      <c r="AG930" s="577"/>
      <c r="AH930" s="577"/>
      <c r="AI930" s="577"/>
      <c r="AJ930" s="577"/>
      <c r="AK930" s="577"/>
      <c r="AL930" s="577"/>
      <c r="AM930" s="577"/>
      <c r="AN930" s="577"/>
      <c r="AO930" s="577"/>
      <c r="AP930" s="577"/>
      <c r="AQ930" s="577"/>
      <c r="AR930" s="577"/>
      <c r="AS930" s="577"/>
      <c r="AT930" s="577"/>
      <c r="AU930" s="577"/>
      <c r="AV930" s="577"/>
      <c r="AW930" s="577"/>
      <c r="AX930" s="577"/>
      <c r="AY930" s="577"/>
      <c r="AZ930" s="577"/>
      <c r="BA930" s="577"/>
      <c r="BB930" s="577"/>
      <c r="BC930" s="577"/>
      <c r="BD930" s="577"/>
      <c r="BE930" s="577"/>
      <c r="BF930" s="577"/>
      <c r="BG930" s="577"/>
      <c r="BH930" s="577"/>
      <c r="BI930" s="577"/>
      <c r="BJ930" s="577"/>
      <c r="BK930" s="577"/>
      <c r="BL930" s="577"/>
      <c r="BM930" s="577"/>
      <c r="BN930" s="577"/>
      <c r="BO930" s="577"/>
      <c r="BP930" s="577"/>
      <c r="BQ930" s="577"/>
      <c r="BR930" s="577"/>
      <c r="BS930" s="577"/>
      <c r="BT930" s="577"/>
      <c r="BU930" s="577"/>
      <c r="BV930" s="577"/>
      <c r="BW930" s="577"/>
      <c r="BX930" s="577"/>
      <c r="BY930" s="577"/>
      <c r="BZ930" s="577"/>
      <c r="CA930" s="577"/>
      <c r="CB930" s="577"/>
      <c r="CC930" s="577"/>
      <c r="CD930" s="577"/>
      <c r="CE930" s="577"/>
      <c r="CF930" s="577"/>
      <c r="CG930" s="577"/>
      <c r="CH930" s="577"/>
      <c r="CI930" s="577"/>
      <c r="CJ930" s="577"/>
      <c r="CK930" s="577"/>
      <c r="CL930" s="577"/>
      <c r="CM930" s="577"/>
      <c r="CN930" s="577"/>
      <c r="CO930" s="578"/>
      <c r="CP930" s="578"/>
      <c r="CQ930" s="578"/>
      <c r="CR930" s="578"/>
      <c r="CS930" s="578"/>
      <c r="CT930" s="578"/>
      <c r="CU930" s="578"/>
      <c r="CV930" s="578"/>
      <c r="CW930" s="578"/>
      <c r="CX930" s="578"/>
      <c r="CY930" s="578"/>
      <c r="CZ930" s="578"/>
      <c r="DA930" s="578"/>
      <c r="DB930" s="578"/>
      <c r="DC930" s="578"/>
    </row>
    <row r="931" ht="23.25" customHeight="1">
      <c r="A931" s="447"/>
      <c r="B931" s="577"/>
      <c r="C931" s="578"/>
      <c r="D931" s="555"/>
      <c r="E931" s="555"/>
      <c r="F931" s="578"/>
      <c r="G931" s="578"/>
      <c r="H931" s="578"/>
      <c r="I931" s="578"/>
      <c r="J931" s="578"/>
      <c r="K931" s="578"/>
      <c r="L931" s="578"/>
      <c r="M931" s="578"/>
      <c r="N931" s="577"/>
      <c r="O931" s="577"/>
      <c r="P931" s="577"/>
      <c r="Q931" s="577"/>
      <c r="R931" s="577"/>
      <c r="S931" s="577"/>
      <c r="T931" s="577"/>
      <c r="U931" s="577"/>
      <c r="V931" s="577"/>
      <c r="W931" s="577"/>
      <c r="X931" s="577"/>
      <c r="Y931" s="577"/>
      <c r="Z931" s="577"/>
      <c r="AA931" s="577"/>
      <c r="AB931" s="577"/>
      <c r="AC931" s="577"/>
      <c r="AD931" s="577"/>
      <c r="AE931" s="577"/>
      <c r="AF931" s="577"/>
      <c r="AG931" s="577"/>
      <c r="AH931" s="577"/>
      <c r="AI931" s="577"/>
      <c r="AJ931" s="577"/>
      <c r="AK931" s="577"/>
      <c r="AL931" s="577"/>
      <c r="AM931" s="577"/>
      <c r="AN931" s="577"/>
      <c r="AO931" s="577"/>
      <c r="AP931" s="577"/>
      <c r="AQ931" s="577"/>
      <c r="AR931" s="577"/>
      <c r="AS931" s="577"/>
      <c r="AT931" s="577"/>
      <c r="AU931" s="577"/>
      <c r="AV931" s="577"/>
      <c r="AW931" s="577"/>
      <c r="AX931" s="577"/>
      <c r="AY931" s="577"/>
      <c r="AZ931" s="577"/>
      <c r="BA931" s="577"/>
      <c r="BB931" s="577"/>
      <c r="BC931" s="577"/>
      <c r="BD931" s="577"/>
      <c r="BE931" s="577"/>
      <c r="BF931" s="577"/>
      <c r="BG931" s="577"/>
      <c r="BH931" s="577"/>
      <c r="BI931" s="577"/>
      <c r="BJ931" s="577"/>
      <c r="BK931" s="577"/>
      <c r="BL931" s="577"/>
      <c r="BM931" s="577"/>
      <c r="BN931" s="577"/>
      <c r="BO931" s="577"/>
      <c r="BP931" s="577"/>
      <c r="BQ931" s="577"/>
      <c r="BR931" s="577"/>
      <c r="BS931" s="577"/>
      <c r="BT931" s="577"/>
      <c r="BU931" s="577"/>
      <c r="BV931" s="577"/>
      <c r="BW931" s="577"/>
      <c r="BX931" s="577"/>
      <c r="BY931" s="577"/>
      <c r="BZ931" s="577"/>
      <c r="CA931" s="577"/>
      <c r="CB931" s="577"/>
      <c r="CC931" s="577"/>
      <c r="CD931" s="577"/>
      <c r="CE931" s="577"/>
      <c r="CF931" s="577"/>
      <c r="CG931" s="577"/>
      <c r="CH931" s="577"/>
      <c r="CI931" s="577"/>
      <c r="CJ931" s="577"/>
      <c r="CK931" s="577"/>
      <c r="CL931" s="577"/>
      <c r="CM931" s="577"/>
      <c r="CN931" s="577"/>
      <c r="CO931" s="578"/>
      <c r="CP931" s="578"/>
      <c r="CQ931" s="578"/>
      <c r="CR931" s="578"/>
      <c r="CS931" s="578"/>
      <c r="CT931" s="578"/>
      <c r="CU931" s="578"/>
      <c r="CV931" s="578"/>
      <c r="CW931" s="578"/>
      <c r="CX931" s="578"/>
      <c r="CY931" s="578"/>
      <c r="CZ931" s="578"/>
      <c r="DA931" s="578"/>
      <c r="DB931" s="578"/>
      <c r="DC931" s="578"/>
    </row>
    <row r="932" ht="23.25" customHeight="1">
      <c r="A932" s="447"/>
      <c r="B932" s="577"/>
      <c r="C932" s="578"/>
      <c r="D932" s="555"/>
      <c r="E932" s="555"/>
      <c r="F932" s="578"/>
      <c r="G932" s="578"/>
      <c r="H932" s="578"/>
      <c r="I932" s="578"/>
      <c r="J932" s="578"/>
      <c r="K932" s="578"/>
      <c r="L932" s="578"/>
      <c r="M932" s="578"/>
      <c r="N932" s="577"/>
      <c r="O932" s="577"/>
      <c r="P932" s="577"/>
      <c r="Q932" s="577"/>
      <c r="R932" s="577"/>
      <c r="S932" s="577"/>
      <c r="T932" s="577"/>
      <c r="U932" s="577"/>
      <c r="V932" s="577"/>
      <c r="W932" s="577"/>
      <c r="X932" s="577"/>
      <c r="Y932" s="577"/>
      <c r="Z932" s="577"/>
      <c r="AA932" s="577"/>
      <c r="AB932" s="577"/>
      <c r="AC932" s="577"/>
      <c r="AD932" s="577"/>
      <c r="AE932" s="577"/>
      <c r="AF932" s="577"/>
      <c r="AG932" s="577"/>
      <c r="AH932" s="577"/>
      <c r="AI932" s="577"/>
      <c r="AJ932" s="577"/>
      <c r="AK932" s="577"/>
      <c r="AL932" s="577"/>
      <c r="AM932" s="577"/>
      <c r="AN932" s="577"/>
      <c r="AO932" s="577"/>
      <c r="AP932" s="577"/>
      <c r="AQ932" s="577"/>
      <c r="AR932" s="577"/>
      <c r="AS932" s="577"/>
      <c r="AT932" s="577"/>
      <c r="AU932" s="577"/>
      <c r="AV932" s="577"/>
      <c r="AW932" s="577"/>
      <c r="AX932" s="577"/>
      <c r="AY932" s="577"/>
      <c r="AZ932" s="577"/>
      <c r="BA932" s="577"/>
      <c r="BB932" s="577"/>
      <c r="BC932" s="577"/>
      <c r="BD932" s="577"/>
      <c r="BE932" s="577"/>
      <c r="BF932" s="577"/>
      <c r="BG932" s="577"/>
      <c r="BH932" s="577"/>
      <c r="BI932" s="577"/>
      <c r="BJ932" s="577"/>
      <c r="BK932" s="577"/>
      <c r="BL932" s="577"/>
      <c r="BM932" s="577"/>
      <c r="BN932" s="577"/>
      <c r="BO932" s="577"/>
      <c r="BP932" s="577"/>
      <c r="BQ932" s="577"/>
      <c r="BR932" s="577"/>
      <c r="BS932" s="577"/>
      <c r="BT932" s="577"/>
      <c r="BU932" s="577"/>
      <c r="BV932" s="577"/>
      <c r="BW932" s="577"/>
      <c r="BX932" s="577"/>
      <c r="BY932" s="577"/>
      <c r="BZ932" s="577"/>
      <c r="CA932" s="577"/>
      <c r="CB932" s="577"/>
      <c r="CC932" s="577"/>
      <c r="CD932" s="577"/>
      <c r="CE932" s="577"/>
      <c r="CF932" s="577"/>
      <c r="CG932" s="577"/>
      <c r="CH932" s="577"/>
      <c r="CI932" s="577"/>
      <c r="CJ932" s="577"/>
      <c r="CK932" s="577"/>
      <c r="CL932" s="577"/>
      <c r="CM932" s="577"/>
      <c r="CN932" s="577"/>
      <c r="CO932" s="578"/>
      <c r="CP932" s="578"/>
      <c r="CQ932" s="578"/>
      <c r="CR932" s="578"/>
      <c r="CS932" s="578"/>
      <c r="CT932" s="578"/>
      <c r="CU932" s="578"/>
      <c r="CV932" s="578"/>
      <c r="CW932" s="578"/>
      <c r="CX932" s="578"/>
      <c r="CY932" s="578"/>
      <c r="CZ932" s="578"/>
      <c r="DA932" s="578"/>
      <c r="DB932" s="578"/>
      <c r="DC932" s="578"/>
    </row>
    <row r="933" ht="23.25" customHeight="1">
      <c r="A933" s="447"/>
      <c r="B933" s="577"/>
      <c r="C933" s="578"/>
      <c r="D933" s="555"/>
      <c r="E933" s="555"/>
      <c r="F933" s="578"/>
      <c r="G933" s="578"/>
      <c r="H933" s="578"/>
      <c r="I933" s="578"/>
      <c r="J933" s="578"/>
      <c r="K933" s="578"/>
      <c r="L933" s="578"/>
      <c r="M933" s="578"/>
      <c r="N933" s="577"/>
      <c r="O933" s="577"/>
      <c r="P933" s="577"/>
      <c r="Q933" s="577"/>
      <c r="R933" s="577"/>
      <c r="S933" s="577"/>
      <c r="T933" s="577"/>
      <c r="U933" s="577"/>
      <c r="V933" s="577"/>
      <c r="W933" s="577"/>
      <c r="X933" s="577"/>
      <c r="Y933" s="577"/>
      <c r="Z933" s="577"/>
      <c r="AA933" s="577"/>
      <c r="AB933" s="577"/>
      <c r="AC933" s="577"/>
      <c r="AD933" s="577"/>
      <c r="AE933" s="577"/>
      <c r="AF933" s="577"/>
      <c r="AG933" s="577"/>
      <c r="AH933" s="577"/>
      <c r="AI933" s="577"/>
      <c r="AJ933" s="577"/>
      <c r="AK933" s="577"/>
      <c r="AL933" s="577"/>
      <c r="AM933" s="577"/>
      <c r="AN933" s="577"/>
      <c r="AO933" s="577"/>
      <c r="AP933" s="577"/>
      <c r="AQ933" s="577"/>
      <c r="AR933" s="577"/>
      <c r="AS933" s="577"/>
      <c r="AT933" s="577"/>
      <c r="AU933" s="577"/>
      <c r="AV933" s="577"/>
      <c r="AW933" s="577"/>
      <c r="AX933" s="577"/>
      <c r="AY933" s="577"/>
      <c r="AZ933" s="577"/>
      <c r="BA933" s="577"/>
      <c r="BB933" s="577"/>
      <c r="BC933" s="577"/>
      <c r="BD933" s="577"/>
      <c r="BE933" s="577"/>
      <c r="BF933" s="577"/>
      <c r="BG933" s="577"/>
      <c r="BH933" s="577"/>
      <c r="BI933" s="577"/>
      <c r="BJ933" s="577"/>
      <c r="BK933" s="577"/>
      <c r="BL933" s="577"/>
      <c r="BM933" s="577"/>
      <c r="BN933" s="577"/>
      <c r="BO933" s="577"/>
      <c r="BP933" s="577"/>
      <c r="BQ933" s="577"/>
      <c r="BR933" s="577"/>
      <c r="BS933" s="577"/>
      <c r="BT933" s="577"/>
      <c r="BU933" s="577"/>
      <c r="BV933" s="577"/>
      <c r="BW933" s="577"/>
      <c r="BX933" s="577"/>
      <c r="BY933" s="577"/>
      <c r="BZ933" s="577"/>
      <c r="CA933" s="577"/>
      <c r="CB933" s="577"/>
      <c r="CC933" s="577"/>
      <c r="CD933" s="577"/>
      <c r="CE933" s="577"/>
      <c r="CF933" s="577"/>
      <c r="CG933" s="577"/>
      <c r="CH933" s="577"/>
      <c r="CI933" s="577"/>
      <c r="CJ933" s="577"/>
      <c r="CK933" s="577"/>
      <c r="CL933" s="577"/>
      <c r="CM933" s="577"/>
      <c r="CN933" s="577"/>
      <c r="CO933" s="578"/>
      <c r="CP933" s="578"/>
      <c r="CQ933" s="578"/>
      <c r="CR933" s="578"/>
      <c r="CS933" s="578"/>
      <c r="CT933" s="578"/>
      <c r="CU933" s="578"/>
      <c r="CV933" s="578"/>
      <c r="CW933" s="578"/>
      <c r="CX933" s="578"/>
      <c r="CY933" s="578"/>
      <c r="CZ933" s="578"/>
      <c r="DA933" s="578"/>
      <c r="DB933" s="578"/>
      <c r="DC933" s="578"/>
    </row>
    <row r="934" ht="23.25" customHeight="1">
      <c r="A934" s="447"/>
      <c r="B934" s="577"/>
      <c r="C934" s="578"/>
      <c r="D934" s="555"/>
      <c r="E934" s="555"/>
      <c r="F934" s="578"/>
      <c r="G934" s="578"/>
      <c r="H934" s="578"/>
      <c r="I934" s="578"/>
      <c r="J934" s="578"/>
      <c r="K934" s="578"/>
      <c r="L934" s="578"/>
      <c r="M934" s="578"/>
      <c r="N934" s="577"/>
      <c r="O934" s="577"/>
      <c r="P934" s="577"/>
      <c r="Q934" s="577"/>
      <c r="R934" s="577"/>
      <c r="S934" s="577"/>
      <c r="T934" s="577"/>
      <c r="U934" s="577"/>
      <c r="V934" s="577"/>
      <c r="W934" s="577"/>
      <c r="X934" s="577"/>
      <c r="Y934" s="577"/>
      <c r="Z934" s="577"/>
      <c r="AA934" s="577"/>
      <c r="AB934" s="577"/>
      <c r="AC934" s="577"/>
      <c r="AD934" s="577"/>
      <c r="AE934" s="577"/>
      <c r="AF934" s="577"/>
      <c r="AG934" s="577"/>
      <c r="AH934" s="577"/>
      <c r="AI934" s="577"/>
      <c r="AJ934" s="577"/>
      <c r="AK934" s="577"/>
      <c r="AL934" s="577"/>
      <c r="AM934" s="577"/>
      <c r="AN934" s="577"/>
      <c r="AO934" s="577"/>
      <c r="AP934" s="577"/>
      <c r="AQ934" s="577"/>
      <c r="AR934" s="577"/>
      <c r="AS934" s="577"/>
      <c r="AT934" s="577"/>
      <c r="AU934" s="577"/>
      <c r="AV934" s="577"/>
      <c r="AW934" s="577"/>
      <c r="AX934" s="577"/>
      <c r="AY934" s="577"/>
      <c r="AZ934" s="577"/>
      <c r="BA934" s="577"/>
      <c r="BB934" s="577"/>
      <c r="BC934" s="577"/>
      <c r="BD934" s="577"/>
      <c r="BE934" s="577"/>
      <c r="BF934" s="577"/>
      <c r="BG934" s="577"/>
      <c r="BH934" s="577"/>
      <c r="BI934" s="577"/>
      <c r="BJ934" s="577"/>
      <c r="BK934" s="577"/>
      <c r="BL934" s="577"/>
      <c r="BM934" s="577"/>
      <c r="BN934" s="577"/>
      <c r="BO934" s="577"/>
      <c r="BP934" s="577"/>
      <c r="BQ934" s="577"/>
      <c r="BR934" s="577"/>
      <c r="BS934" s="577"/>
      <c r="BT934" s="577"/>
      <c r="BU934" s="577"/>
      <c r="BV934" s="577"/>
      <c r="BW934" s="577"/>
      <c r="BX934" s="577"/>
      <c r="BY934" s="577"/>
      <c r="BZ934" s="577"/>
      <c r="CA934" s="577"/>
      <c r="CB934" s="577"/>
      <c r="CC934" s="577"/>
      <c r="CD934" s="577"/>
      <c r="CE934" s="577"/>
      <c r="CF934" s="577"/>
      <c r="CG934" s="577"/>
      <c r="CH934" s="577"/>
      <c r="CI934" s="577"/>
      <c r="CJ934" s="577"/>
      <c r="CK934" s="577"/>
      <c r="CL934" s="577"/>
      <c r="CM934" s="577"/>
      <c r="CN934" s="577"/>
      <c r="CO934" s="578"/>
      <c r="CP934" s="578"/>
      <c r="CQ934" s="578"/>
      <c r="CR934" s="578"/>
      <c r="CS934" s="578"/>
      <c r="CT934" s="578"/>
      <c r="CU934" s="578"/>
      <c r="CV934" s="578"/>
      <c r="CW934" s="578"/>
      <c r="CX934" s="578"/>
      <c r="CY934" s="578"/>
      <c r="CZ934" s="578"/>
      <c r="DA934" s="578"/>
      <c r="DB934" s="578"/>
      <c r="DC934" s="578"/>
    </row>
    <row r="935" ht="23.25" customHeight="1">
      <c r="A935" s="447"/>
      <c r="B935" s="577"/>
      <c r="C935" s="578"/>
      <c r="D935" s="555"/>
      <c r="E935" s="555"/>
      <c r="F935" s="578"/>
      <c r="G935" s="578"/>
      <c r="H935" s="578"/>
      <c r="I935" s="578"/>
      <c r="J935" s="578"/>
      <c r="K935" s="578"/>
      <c r="L935" s="578"/>
      <c r="M935" s="578"/>
      <c r="N935" s="577"/>
      <c r="O935" s="577"/>
      <c r="P935" s="577"/>
      <c r="Q935" s="577"/>
      <c r="R935" s="577"/>
      <c r="S935" s="577"/>
      <c r="T935" s="577"/>
      <c r="U935" s="577"/>
      <c r="V935" s="577"/>
      <c r="W935" s="577"/>
      <c r="X935" s="577"/>
      <c r="Y935" s="577"/>
      <c r="Z935" s="577"/>
      <c r="AA935" s="577"/>
      <c r="AB935" s="577"/>
      <c r="AC935" s="577"/>
      <c r="AD935" s="577"/>
      <c r="AE935" s="577"/>
      <c r="AF935" s="577"/>
      <c r="AG935" s="577"/>
      <c r="AH935" s="577"/>
      <c r="AI935" s="577"/>
      <c r="AJ935" s="577"/>
      <c r="AK935" s="577"/>
      <c r="AL935" s="577"/>
      <c r="AM935" s="577"/>
      <c r="AN935" s="577"/>
      <c r="AO935" s="577"/>
      <c r="AP935" s="577"/>
      <c r="AQ935" s="577"/>
      <c r="AR935" s="577"/>
      <c r="AS935" s="577"/>
      <c r="AT935" s="577"/>
      <c r="AU935" s="577"/>
      <c r="AV935" s="577"/>
      <c r="AW935" s="577"/>
      <c r="AX935" s="577"/>
      <c r="AY935" s="577"/>
      <c r="AZ935" s="577"/>
      <c r="BA935" s="577"/>
      <c r="BB935" s="577"/>
      <c r="BC935" s="577"/>
      <c r="BD935" s="577"/>
      <c r="BE935" s="577"/>
      <c r="BF935" s="577"/>
      <c r="BG935" s="577"/>
      <c r="BH935" s="577"/>
      <c r="BI935" s="577"/>
      <c r="BJ935" s="577"/>
      <c r="BK935" s="577"/>
      <c r="BL935" s="577"/>
      <c r="BM935" s="577"/>
      <c r="BN935" s="577"/>
      <c r="BO935" s="577"/>
      <c r="BP935" s="577"/>
      <c r="BQ935" s="577"/>
      <c r="BR935" s="577"/>
      <c r="BS935" s="577"/>
      <c r="BT935" s="577"/>
      <c r="BU935" s="577"/>
      <c r="BV935" s="577"/>
      <c r="BW935" s="577"/>
      <c r="BX935" s="577"/>
      <c r="BY935" s="577"/>
      <c r="BZ935" s="577"/>
      <c r="CA935" s="577"/>
      <c r="CB935" s="577"/>
      <c r="CC935" s="577"/>
      <c r="CD935" s="577"/>
      <c r="CE935" s="577"/>
      <c r="CF935" s="577"/>
      <c r="CG935" s="577"/>
      <c r="CH935" s="577"/>
      <c r="CI935" s="577"/>
      <c r="CJ935" s="577"/>
      <c r="CK935" s="577"/>
      <c r="CL935" s="577"/>
      <c r="CM935" s="577"/>
      <c r="CN935" s="577"/>
      <c r="CO935" s="578"/>
      <c r="CP935" s="578"/>
      <c r="CQ935" s="578"/>
      <c r="CR935" s="578"/>
      <c r="CS935" s="578"/>
      <c r="CT935" s="578"/>
      <c r="CU935" s="578"/>
      <c r="CV935" s="578"/>
      <c r="CW935" s="578"/>
      <c r="CX935" s="578"/>
      <c r="CY935" s="578"/>
      <c r="CZ935" s="578"/>
      <c r="DA935" s="578"/>
      <c r="DB935" s="578"/>
      <c r="DC935" s="578"/>
    </row>
    <row r="936" ht="23.25" customHeight="1">
      <c r="A936" s="447"/>
      <c r="B936" s="577"/>
      <c r="C936" s="578"/>
      <c r="D936" s="555"/>
      <c r="E936" s="555"/>
      <c r="F936" s="578"/>
      <c r="G936" s="578"/>
      <c r="H936" s="578"/>
      <c r="I936" s="578"/>
      <c r="J936" s="578"/>
      <c r="K936" s="578"/>
      <c r="L936" s="578"/>
      <c r="M936" s="578"/>
      <c r="N936" s="577"/>
      <c r="O936" s="577"/>
      <c r="P936" s="577"/>
      <c r="Q936" s="577"/>
      <c r="R936" s="577"/>
      <c r="S936" s="577"/>
      <c r="T936" s="577"/>
      <c r="U936" s="577"/>
      <c r="V936" s="577"/>
      <c r="W936" s="577"/>
      <c r="X936" s="577"/>
      <c r="Y936" s="577"/>
      <c r="Z936" s="577"/>
      <c r="AA936" s="577"/>
      <c r="AB936" s="577"/>
      <c r="AC936" s="577"/>
      <c r="AD936" s="577"/>
      <c r="AE936" s="577"/>
      <c r="AF936" s="577"/>
      <c r="AG936" s="577"/>
      <c r="AH936" s="577"/>
      <c r="AI936" s="577"/>
      <c r="AJ936" s="577"/>
      <c r="AK936" s="577"/>
      <c r="AL936" s="577"/>
      <c r="AM936" s="577"/>
      <c r="AN936" s="577"/>
      <c r="AO936" s="577"/>
      <c r="AP936" s="577"/>
      <c r="AQ936" s="577"/>
      <c r="AR936" s="577"/>
      <c r="AS936" s="577"/>
      <c r="AT936" s="577"/>
      <c r="AU936" s="577"/>
      <c r="AV936" s="577"/>
      <c r="AW936" s="577"/>
      <c r="AX936" s="577"/>
      <c r="AY936" s="577"/>
      <c r="AZ936" s="577"/>
      <c r="BA936" s="577"/>
      <c r="BB936" s="577"/>
      <c r="BC936" s="577"/>
      <c r="BD936" s="577"/>
      <c r="BE936" s="577"/>
      <c r="BF936" s="577"/>
      <c r="BG936" s="577"/>
      <c r="BH936" s="577"/>
      <c r="BI936" s="577"/>
      <c r="BJ936" s="577"/>
      <c r="BK936" s="577"/>
      <c r="BL936" s="577"/>
      <c r="BM936" s="577"/>
      <c r="BN936" s="577"/>
      <c r="BO936" s="577"/>
      <c r="BP936" s="577"/>
      <c r="BQ936" s="577"/>
      <c r="BR936" s="577"/>
      <c r="BS936" s="577"/>
      <c r="BT936" s="577"/>
      <c r="BU936" s="577"/>
      <c r="BV936" s="577"/>
      <c r="BW936" s="577"/>
      <c r="BX936" s="577"/>
      <c r="BY936" s="577"/>
      <c r="BZ936" s="577"/>
      <c r="CA936" s="577"/>
      <c r="CB936" s="577"/>
      <c r="CC936" s="577"/>
      <c r="CD936" s="577"/>
      <c r="CE936" s="577"/>
      <c r="CF936" s="577"/>
      <c r="CG936" s="577"/>
      <c r="CH936" s="577"/>
      <c r="CI936" s="577"/>
      <c r="CJ936" s="577"/>
      <c r="CK936" s="577"/>
      <c r="CL936" s="577"/>
      <c r="CM936" s="577"/>
      <c r="CN936" s="577"/>
      <c r="CO936" s="578"/>
      <c r="CP936" s="578"/>
      <c r="CQ936" s="578"/>
      <c r="CR936" s="578"/>
      <c r="CS936" s="578"/>
      <c r="CT936" s="578"/>
      <c r="CU936" s="578"/>
      <c r="CV936" s="578"/>
      <c r="CW936" s="578"/>
      <c r="CX936" s="578"/>
      <c r="CY936" s="578"/>
      <c r="CZ936" s="578"/>
      <c r="DA936" s="578"/>
      <c r="DB936" s="578"/>
      <c r="DC936" s="578"/>
    </row>
    <row r="937" ht="23.25" customHeight="1">
      <c r="A937" s="447"/>
      <c r="B937" s="577"/>
      <c r="C937" s="578"/>
      <c r="D937" s="555"/>
      <c r="E937" s="555"/>
      <c r="F937" s="578"/>
      <c r="G937" s="578"/>
      <c r="H937" s="578"/>
      <c r="I937" s="578"/>
      <c r="J937" s="578"/>
      <c r="K937" s="578"/>
      <c r="L937" s="578"/>
      <c r="M937" s="578"/>
      <c r="N937" s="577"/>
      <c r="O937" s="577"/>
      <c r="P937" s="577"/>
      <c r="Q937" s="577"/>
      <c r="R937" s="577"/>
      <c r="S937" s="577"/>
      <c r="T937" s="577"/>
      <c r="U937" s="577"/>
      <c r="V937" s="577"/>
      <c r="W937" s="577"/>
      <c r="X937" s="577"/>
      <c r="Y937" s="577"/>
      <c r="Z937" s="577"/>
      <c r="AA937" s="577"/>
      <c r="AB937" s="577"/>
      <c r="AC937" s="577"/>
      <c r="AD937" s="577"/>
      <c r="AE937" s="577"/>
      <c r="AF937" s="577"/>
      <c r="AG937" s="577"/>
      <c r="AH937" s="577"/>
      <c r="AI937" s="577"/>
      <c r="AJ937" s="577"/>
      <c r="AK937" s="577"/>
      <c r="AL937" s="577"/>
      <c r="AM937" s="577"/>
      <c r="AN937" s="577"/>
      <c r="AO937" s="577"/>
      <c r="AP937" s="577"/>
      <c r="AQ937" s="577"/>
      <c r="AR937" s="577"/>
      <c r="AS937" s="577"/>
      <c r="AT937" s="577"/>
      <c r="AU937" s="577"/>
      <c r="AV937" s="577"/>
      <c r="AW937" s="577"/>
      <c r="AX937" s="577"/>
      <c r="AY937" s="577"/>
      <c r="AZ937" s="577"/>
      <c r="BA937" s="577"/>
      <c r="BB937" s="577"/>
      <c r="BC937" s="577"/>
      <c r="BD937" s="577"/>
      <c r="BE937" s="577"/>
      <c r="BF937" s="577"/>
      <c r="BG937" s="577"/>
      <c r="BH937" s="577"/>
      <c r="BI937" s="577"/>
      <c r="BJ937" s="577"/>
      <c r="BK937" s="577"/>
      <c r="BL937" s="577"/>
      <c r="BM937" s="577"/>
      <c r="BN937" s="577"/>
      <c r="BO937" s="577"/>
      <c r="BP937" s="577"/>
      <c r="BQ937" s="577"/>
      <c r="BR937" s="577"/>
      <c r="BS937" s="577"/>
      <c r="BT937" s="577"/>
      <c r="BU937" s="577"/>
      <c r="BV937" s="577"/>
      <c r="BW937" s="577"/>
      <c r="BX937" s="577"/>
      <c r="BY937" s="577"/>
      <c r="BZ937" s="577"/>
      <c r="CA937" s="577"/>
      <c r="CB937" s="577"/>
      <c r="CC937" s="577"/>
      <c r="CD937" s="577"/>
      <c r="CE937" s="577"/>
      <c r="CF937" s="577"/>
      <c r="CG937" s="577"/>
      <c r="CH937" s="577"/>
      <c r="CI937" s="577"/>
      <c r="CJ937" s="577"/>
      <c r="CK937" s="577"/>
      <c r="CL937" s="577"/>
      <c r="CM937" s="577"/>
      <c r="CN937" s="577"/>
      <c r="CO937" s="578"/>
      <c r="CP937" s="578"/>
      <c r="CQ937" s="578"/>
      <c r="CR937" s="578"/>
      <c r="CS937" s="578"/>
      <c r="CT937" s="578"/>
      <c r="CU937" s="578"/>
      <c r="CV937" s="578"/>
      <c r="CW937" s="578"/>
      <c r="CX937" s="578"/>
      <c r="CY937" s="578"/>
      <c r="CZ937" s="578"/>
      <c r="DA937" s="578"/>
      <c r="DB937" s="578"/>
      <c r="DC937" s="578"/>
    </row>
    <row r="938" ht="23.25" customHeight="1">
      <c r="A938" s="447"/>
      <c r="B938" s="577"/>
      <c r="C938" s="578"/>
      <c r="D938" s="555"/>
      <c r="E938" s="555"/>
      <c r="F938" s="578"/>
      <c r="G938" s="578"/>
      <c r="H938" s="578"/>
      <c r="I938" s="578"/>
      <c r="J938" s="578"/>
      <c r="K938" s="578"/>
      <c r="L938" s="578"/>
      <c r="M938" s="578"/>
      <c r="N938" s="577"/>
      <c r="O938" s="577"/>
      <c r="P938" s="577"/>
      <c r="Q938" s="577"/>
      <c r="R938" s="577"/>
      <c r="S938" s="577"/>
      <c r="T938" s="577"/>
      <c r="U938" s="577"/>
      <c r="V938" s="577"/>
      <c r="W938" s="577"/>
      <c r="X938" s="577"/>
      <c r="Y938" s="577"/>
      <c r="Z938" s="577"/>
      <c r="AA938" s="577"/>
      <c r="AB938" s="577"/>
      <c r="AC938" s="577"/>
      <c r="AD938" s="577"/>
      <c r="AE938" s="577"/>
      <c r="AF938" s="577"/>
      <c r="AG938" s="577"/>
      <c r="AH938" s="577"/>
      <c r="AI938" s="577"/>
      <c r="AJ938" s="577"/>
      <c r="AK938" s="577"/>
      <c r="AL938" s="577"/>
      <c r="AM938" s="577"/>
      <c r="AN938" s="577"/>
      <c r="AO938" s="577"/>
      <c r="AP938" s="577"/>
      <c r="AQ938" s="577"/>
      <c r="AR938" s="577"/>
      <c r="AS938" s="577"/>
      <c r="AT938" s="577"/>
      <c r="AU938" s="577"/>
      <c r="AV938" s="577"/>
      <c r="AW938" s="577"/>
      <c r="AX938" s="577"/>
      <c r="AY938" s="577"/>
      <c r="AZ938" s="577"/>
      <c r="BA938" s="577"/>
      <c r="BB938" s="577"/>
      <c r="BC938" s="577"/>
      <c r="BD938" s="577"/>
      <c r="BE938" s="577"/>
      <c r="BF938" s="577"/>
      <c r="BG938" s="577"/>
      <c r="BH938" s="577"/>
      <c r="BI938" s="577"/>
      <c r="BJ938" s="577"/>
      <c r="BK938" s="577"/>
      <c r="BL938" s="577"/>
      <c r="BM938" s="577"/>
      <c r="BN938" s="577"/>
      <c r="BO938" s="577"/>
      <c r="BP938" s="577"/>
      <c r="BQ938" s="577"/>
      <c r="BR938" s="577"/>
      <c r="BS938" s="577"/>
      <c r="BT938" s="577"/>
      <c r="BU938" s="577"/>
      <c r="BV938" s="577"/>
      <c r="BW938" s="577"/>
      <c r="BX938" s="577"/>
      <c r="BY938" s="577"/>
      <c r="BZ938" s="577"/>
      <c r="CA938" s="577"/>
      <c r="CB938" s="577"/>
      <c r="CC938" s="577"/>
      <c r="CD938" s="577"/>
      <c r="CE938" s="577"/>
      <c r="CF938" s="577"/>
      <c r="CG938" s="577"/>
      <c r="CH938" s="577"/>
      <c r="CI938" s="577"/>
      <c r="CJ938" s="577"/>
      <c r="CK938" s="577"/>
      <c r="CL938" s="577"/>
      <c r="CM938" s="577"/>
      <c r="CN938" s="577"/>
      <c r="CO938" s="578"/>
      <c r="CP938" s="578"/>
      <c r="CQ938" s="578"/>
      <c r="CR938" s="578"/>
      <c r="CS938" s="578"/>
      <c r="CT938" s="578"/>
      <c r="CU938" s="578"/>
      <c r="CV938" s="578"/>
      <c r="CW938" s="578"/>
      <c r="CX938" s="578"/>
      <c r="CY938" s="578"/>
      <c r="CZ938" s="578"/>
      <c r="DA938" s="578"/>
      <c r="DB938" s="578"/>
      <c r="DC938" s="578"/>
    </row>
    <row r="939" ht="23.25" customHeight="1">
      <c r="A939" s="447"/>
      <c r="B939" s="577"/>
      <c r="C939" s="578"/>
      <c r="D939" s="555"/>
      <c r="E939" s="555"/>
      <c r="F939" s="578"/>
      <c r="G939" s="578"/>
      <c r="H939" s="578"/>
      <c r="I939" s="578"/>
      <c r="J939" s="578"/>
      <c r="K939" s="578"/>
      <c r="L939" s="578"/>
      <c r="M939" s="578"/>
      <c r="N939" s="577"/>
      <c r="O939" s="577"/>
      <c r="P939" s="577"/>
      <c r="Q939" s="577"/>
      <c r="R939" s="577"/>
      <c r="S939" s="577"/>
      <c r="T939" s="577"/>
      <c r="U939" s="577"/>
      <c r="V939" s="577"/>
      <c r="W939" s="577"/>
      <c r="X939" s="577"/>
      <c r="Y939" s="577"/>
      <c r="Z939" s="577"/>
      <c r="AA939" s="577"/>
      <c r="AB939" s="577"/>
      <c r="AC939" s="577"/>
      <c r="AD939" s="577"/>
      <c r="AE939" s="577"/>
      <c r="AF939" s="577"/>
      <c r="AG939" s="577"/>
      <c r="AH939" s="577"/>
      <c r="AI939" s="577"/>
      <c r="AJ939" s="577"/>
      <c r="AK939" s="577"/>
      <c r="AL939" s="577"/>
      <c r="AM939" s="577"/>
      <c r="AN939" s="577"/>
      <c r="AO939" s="577"/>
      <c r="AP939" s="577"/>
      <c r="AQ939" s="577"/>
      <c r="AR939" s="577"/>
      <c r="AS939" s="577"/>
      <c r="AT939" s="577"/>
      <c r="AU939" s="577"/>
      <c r="AV939" s="577"/>
      <c r="AW939" s="577"/>
      <c r="AX939" s="577"/>
      <c r="AY939" s="577"/>
      <c r="AZ939" s="577"/>
      <c r="BA939" s="577"/>
      <c r="BB939" s="577"/>
      <c r="BC939" s="577"/>
      <c r="BD939" s="577"/>
      <c r="BE939" s="577"/>
      <c r="BF939" s="577"/>
      <c r="BG939" s="577"/>
      <c r="BH939" s="577"/>
      <c r="BI939" s="577"/>
      <c r="BJ939" s="577"/>
      <c r="BK939" s="577"/>
      <c r="BL939" s="577"/>
      <c r="BM939" s="577"/>
      <c r="BN939" s="577"/>
      <c r="BO939" s="577"/>
      <c r="BP939" s="577"/>
      <c r="BQ939" s="577"/>
      <c r="BR939" s="577"/>
      <c r="BS939" s="577"/>
      <c r="BT939" s="577"/>
      <c r="BU939" s="577"/>
      <c r="BV939" s="577"/>
      <c r="BW939" s="577"/>
      <c r="BX939" s="577"/>
      <c r="BY939" s="577"/>
      <c r="BZ939" s="577"/>
      <c r="CA939" s="577"/>
      <c r="CB939" s="577"/>
      <c r="CC939" s="577"/>
      <c r="CD939" s="577"/>
      <c r="CE939" s="577"/>
      <c r="CF939" s="577"/>
      <c r="CG939" s="577"/>
      <c r="CH939" s="577"/>
      <c r="CI939" s="577"/>
      <c r="CJ939" s="577"/>
      <c r="CK939" s="577"/>
      <c r="CL939" s="577"/>
      <c r="CM939" s="577"/>
      <c r="CN939" s="577"/>
      <c r="CO939" s="578"/>
      <c r="CP939" s="578"/>
      <c r="CQ939" s="578"/>
      <c r="CR939" s="578"/>
      <c r="CS939" s="578"/>
      <c r="CT939" s="578"/>
      <c r="CU939" s="578"/>
      <c r="CV939" s="578"/>
      <c r="CW939" s="578"/>
      <c r="CX939" s="578"/>
      <c r="CY939" s="578"/>
      <c r="CZ939" s="578"/>
      <c r="DA939" s="578"/>
      <c r="DB939" s="578"/>
      <c r="DC939" s="578"/>
    </row>
    <row r="940" ht="23.25" customHeight="1">
      <c r="A940" s="447"/>
      <c r="B940" s="577"/>
      <c r="C940" s="578"/>
      <c r="D940" s="555"/>
      <c r="E940" s="555"/>
      <c r="F940" s="578"/>
      <c r="G940" s="578"/>
      <c r="H940" s="578"/>
      <c r="I940" s="578"/>
      <c r="J940" s="578"/>
      <c r="K940" s="578"/>
      <c r="L940" s="578"/>
      <c r="M940" s="578"/>
      <c r="N940" s="577"/>
      <c r="O940" s="577"/>
      <c r="P940" s="577"/>
      <c r="Q940" s="577"/>
      <c r="R940" s="577"/>
      <c r="S940" s="577"/>
      <c r="T940" s="577"/>
      <c r="U940" s="577"/>
      <c r="V940" s="577"/>
      <c r="W940" s="577"/>
      <c r="X940" s="577"/>
      <c r="Y940" s="577"/>
      <c r="Z940" s="577"/>
      <c r="AA940" s="577"/>
      <c r="AB940" s="577"/>
      <c r="AC940" s="577"/>
      <c r="AD940" s="577"/>
      <c r="AE940" s="577"/>
      <c r="AF940" s="577"/>
      <c r="AG940" s="577"/>
      <c r="AH940" s="577"/>
      <c r="AI940" s="577"/>
      <c r="AJ940" s="577"/>
      <c r="AK940" s="577"/>
      <c r="AL940" s="577"/>
      <c r="AM940" s="577"/>
      <c r="AN940" s="577"/>
      <c r="AO940" s="577"/>
      <c r="AP940" s="577"/>
      <c r="AQ940" s="577"/>
      <c r="AR940" s="577"/>
      <c r="AS940" s="577"/>
      <c r="AT940" s="577"/>
      <c r="AU940" s="577"/>
      <c r="AV940" s="577"/>
      <c r="AW940" s="577"/>
      <c r="AX940" s="577"/>
      <c r="AY940" s="577"/>
      <c r="AZ940" s="577"/>
      <c r="BA940" s="577"/>
      <c r="BB940" s="577"/>
      <c r="BC940" s="577"/>
      <c r="BD940" s="577"/>
      <c r="BE940" s="577"/>
      <c r="BF940" s="577"/>
      <c r="BG940" s="577"/>
      <c r="BH940" s="577"/>
      <c r="BI940" s="577"/>
      <c r="BJ940" s="577"/>
      <c r="BK940" s="577"/>
      <c r="BL940" s="577"/>
      <c r="BM940" s="577"/>
      <c r="BN940" s="577"/>
      <c r="BO940" s="577"/>
      <c r="BP940" s="577"/>
      <c r="BQ940" s="577"/>
      <c r="BR940" s="577"/>
      <c r="BS940" s="577"/>
      <c r="BT940" s="577"/>
      <c r="BU940" s="577"/>
      <c r="BV940" s="577"/>
      <c r="BW940" s="577"/>
      <c r="BX940" s="577"/>
      <c r="BY940" s="577"/>
      <c r="BZ940" s="577"/>
      <c r="CA940" s="577"/>
      <c r="CB940" s="577"/>
      <c r="CC940" s="577"/>
      <c r="CD940" s="577"/>
      <c r="CE940" s="577"/>
      <c r="CF940" s="577"/>
      <c r="CG940" s="577"/>
      <c r="CH940" s="577"/>
      <c r="CI940" s="577"/>
      <c r="CJ940" s="577"/>
      <c r="CK940" s="577"/>
      <c r="CL940" s="577"/>
      <c r="CM940" s="577"/>
      <c r="CN940" s="577"/>
      <c r="CO940" s="578"/>
      <c r="CP940" s="578"/>
      <c r="CQ940" s="578"/>
      <c r="CR940" s="578"/>
      <c r="CS940" s="578"/>
      <c r="CT940" s="578"/>
      <c r="CU940" s="578"/>
      <c r="CV940" s="578"/>
      <c r="CW940" s="578"/>
      <c r="CX940" s="578"/>
      <c r="CY940" s="578"/>
      <c r="CZ940" s="578"/>
      <c r="DA940" s="578"/>
      <c r="DB940" s="578"/>
      <c r="DC940" s="578"/>
    </row>
    <row r="941" ht="23.25" customHeight="1">
      <c r="A941" s="447"/>
      <c r="B941" s="577"/>
      <c r="C941" s="578"/>
      <c r="D941" s="555"/>
      <c r="E941" s="555"/>
      <c r="F941" s="578"/>
      <c r="G941" s="578"/>
      <c r="H941" s="578"/>
      <c r="I941" s="578"/>
      <c r="J941" s="578"/>
      <c r="K941" s="578"/>
      <c r="L941" s="578"/>
      <c r="M941" s="578"/>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7"/>
      <c r="BC941" s="577"/>
      <c r="BD941" s="577"/>
      <c r="BE941" s="577"/>
      <c r="BF941" s="577"/>
      <c r="BG941" s="577"/>
      <c r="BH941" s="577"/>
      <c r="BI941" s="577"/>
      <c r="BJ941" s="577"/>
      <c r="BK941" s="577"/>
      <c r="BL941" s="577"/>
      <c r="BM941" s="577"/>
      <c r="BN941" s="577"/>
      <c r="BO941" s="577"/>
      <c r="BP941" s="577"/>
      <c r="BQ941" s="577"/>
      <c r="BR941" s="577"/>
      <c r="BS941" s="577"/>
      <c r="BT941" s="577"/>
      <c r="BU941" s="577"/>
      <c r="BV941" s="577"/>
      <c r="BW941" s="577"/>
      <c r="BX941" s="577"/>
      <c r="BY941" s="577"/>
      <c r="BZ941" s="577"/>
      <c r="CA941" s="577"/>
      <c r="CB941" s="577"/>
      <c r="CC941" s="577"/>
      <c r="CD941" s="577"/>
      <c r="CE941" s="577"/>
      <c r="CF941" s="577"/>
      <c r="CG941" s="577"/>
      <c r="CH941" s="577"/>
      <c r="CI941" s="577"/>
      <c r="CJ941" s="577"/>
      <c r="CK941" s="577"/>
      <c r="CL941" s="577"/>
      <c r="CM941" s="577"/>
      <c r="CN941" s="577"/>
      <c r="CO941" s="578"/>
      <c r="CP941" s="578"/>
      <c r="CQ941" s="578"/>
      <c r="CR941" s="578"/>
      <c r="CS941" s="578"/>
      <c r="CT941" s="578"/>
      <c r="CU941" s="578"/>
      <c r="CV941" s="578"/>
      <c r="CW941" s="578"/>
      <c r="CX941" s="578"/>
      <c r="CY941" s="578"/>
      <c r="CZ941" s="578"/>
      <c r="DA941" s="578"/>
      <c r="DB941" s="578"/>
      <c r="DC941" s="578"/>
    </row>
    <row r="942" ht="23.25" customHeight="1">
      <c r="A942" s="447"/>
      <c r="B942" s="577"/>
      <c r="C942" s="578"/>
      <c r="D942" s="555"/>
      <c r="E942" s="555"/>
      <c r="F942" s="578"/>
      <c r="G942" s="578"/>
      <c r="H942" s="578"/>
      <c r="I942" s="578"/>
      <c r="J942" s="578"/>
      <c r="K942" s="578"/>
      <c r="L942" s="578"/>
      <c r="M942" s="578"/>
      <c r="N942" s="577"/>
      <c r="O942" s="577"/>
      <c r="P942" s="577"/>
      <c r="Q942" s="577"/>
      <c r="R942" s="577"/>
      <c r="S942" s="577"/>
      <c r="T942" s="577"/>
      <c r="U942" s="577"/>
      <c r="V942" s="577"/>
      <c r="W942" s="577"/>
      <c r="X942" s="577"/>
      <c r="Y942" s="577"/>
      <c r="Z942" s="577"/>
      <c r="AA942" s="577"/>
      <c r="AB942" s="577"/>
      <c r="AC942" s="577"/>
      <c r="AD942" s="577"/>
      <c r="AE942" s="577"/>
      <c r="AF942" s="577"/>
      <c r="AG942" s="577"/>
      <c r="AH942" s="577"/>
      <c r="AI942" s="577"/>
      <c r="AJ942" s="577"/>
      <c r="AK942" s="577"/>
      <c r="AL942" s="577"/>
      <c r="AM942" s="577"/>
      <c r="AN942" s="577"/>
      <c r="AO942" s="577"/>
      <c r="AP942" s="577"/>
      <c r="AQ942" s="577"/>
      <c r="AR942" s="577"/>
      <c r="AS942" s="577"/>
      <c r="AT942" s="577"/>
      <c r="AU942" s="577"/>
      <c r="AV942" s="577"/>
      <c r="AW942" s="577"/>
      <c r="AX942" s="577"/>
      <c r="AY942" s="577"/>
      <c r="AZ942" s="577"/>
      <c r="BA942" s="577"/>
      <c r="BB942" s="577"/>
      <c r="BC942" s="577"/>
      <c r="BD942" s="577"/>
      <c r="BE942" s="577"/>
      <c r="BF942" s="577"/>
      <c r="BG942" s="577"/>
      <c r="BH942" s="577"/>
      <c r="BI942" s="577"/>
      <c r="BJ942" s="577"/>
      <c r="BK942" s="577"/>
      <c r="BL942" s="577"/>
      <c r="BM942" s="577"/>
      <c r="BN942" s="577"/>
      <c r="BO942" s="577"/>
      <c r="BP942" s="577"/>
      <c r="BQ942" s="577"/>
      <c r="BR942" s="577"/>
      <c r="BS942" s="577"/>
      <c r="BT942" s="577"/>
      <c r="BU942" s="577"/>
      <c r="BV942" s="577"/>
      <c r="BW942" s="577"/>
      <c r="BX942" s="577"/>
      <c r="BY942" s="577"/>
      <c r="BZ942" s="577"/>
      <c r="CA942" s="577"/>
      <c r="CB942" s="577"/>
      <c r="CC942" s="577"/>
      <c r="CD942" s="577"/>
      <c r="CE942" s="577"/>
      <c r="CF942" s="577"/>
      <c r="CG942" s="577"/>
      <c r="CH942" s="577"/>
      <c r="CI942" s="577"/>
      <c r="CJ942" s="577"/>
      <c r="CK942" s="577"/>
      <c r="CL942" s="577"/>
      <c r="CM942" s="577"/>
      <c r="CN942" s="577"/>
      <c r="CO942" s="578"/>
      <c r="CP942" s="578"/>
      <c r="CQ942" s="578"/>
      <c r="CR942" s="578"/>
      <c r="CS942" s="578"/>
      <c r="CT942" s="578"/>
      <c r="CU942" s="578"/>
      <c r="CV942" s="578"/>
      <c r="CW942" s="578"/>
      <c r="CX942" s="578"/>
      <c r="CY942" s="578"/>
      <c r="CZ942" s="578"/>
      <c r="DA942" s="578"/>
      <c r="DB942" s="578"/>
      <c r="DC942" s="578"/>
    </row>
    <row r="943" ht="23.25" customHeight="1">
      <c r="A943" s="447"/>
      <c r="B943" s="577"/>
      <c r="C943" s="578"/>
      <c r="D943" s="555"/>
      <c r="E943" s="555"/>
      <c r="F943" s="578"/>
      <c r="G943" s="578"/>
      <c r="H943" s="578"/>
      <c r="I943" s="578"/>
      <c r="J943" s="578"/>
      <c r="K943" s="578"/>
      <c r="L943" s="578"/>
      <c r="M943" s="578"/>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7"/>
      <c r="BC943" s="577"/>
      <c r="BD943" s="577"/>
      <c r="BE943" s="577"/>
      <c r="BF943" s="577"/>
      <c r="BG943" s="577"/>
      <c r="BH943" s="577"/>
      <c r="BI943" s="577"/>
      <c r="BJ943" s="577"/>
      <c r="BK943" s="577"/>
      <c r="BL943" s="577"/>
      <c r="BM943" s="577"/>
      <c r="BN943" s="577"/>
      <c r="BO943" s="577"/>
      <c r="BP943" s="577"/>
      <c r="BQ943" s="577"/>
      <c r="BR943" s="577"/>
      <c r="BS943" s="577"/>
      <c r="BT943" s="577"/>
      <c r="BU943" s="577"/>
      <c r="BV943" s="577"/>
      <c r="BW943" s="577"/>
      <c r="BX943" s="577"/>
      <c r="BY943" s="577"/>
      <c r="BZ943" s="577"/>
      <c r="CA943" s="577"/>
      <c r="CB943" s="577"/>
      <c r="CC943" s="577"/>
      <c r="CD943" s="577"/>
      <c r="CE943" s="577"/>
      <c r="CF943" s="577"/>
      <c r="CG943" s="577"/>
      <c r="CH943" s="577"/>
      <c r="CI943" s="577"/>
      <c r="CJ943" s="577"/>
      <c r="CK943" s="577"/>
      <c r="CL943" s="577"/>
      <c r="CM943" s="577"/>
      <c r="CN943" s="577"/>
      <c r="CO943" s="578"/>
      <c r="CP943" s="578"/>
      <c r="CQ943" s="578"/>
      <c r="CR943" s="578"/>
      <c r="CS943" s="578"/>
      <c r="CT943" s="578"/>
      <c r="CU943" s="578"/>
      <c r="CV943" s="578"/>
      <c r="CW943" s="578"/>
      <c r="CX943" s="578"/>
      <c r="CY943" s="578"/>
      <c r="CZ943" s="578"/>
      <c r="DA943" s="578"/>
      <c r="DB943" s="578"/>
      <c r="DC943" s="578"/>
    </row>
    <row r="944" ht="23.25" customHeight="1">
      <c r="A944" s="447"/>
      <c r="B944" s="577"/>
      <c r="C944" s="578"/>
      <c r="D944" s="555"/>
      <c r="E944" s="555"/>
      <c r="F944" s="578"/>
      <c r="G944" s="578"/>
      <c r="H944" s="578"/>
      <c r="I944" s="578"/>
      <c r="J944" s="578"/>
      <c r="K944" s="578"/>
      <c r="L944" s="578"/>
      <c r="M944" s="578"/>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7"/>
      <c r="BC944" s="577"/>
      <c r="BD944" s="577"/>
      <c r="BE944" s="577"/>
      <c r="BF944" s="577"/>
      <c r="BG944" s="577"/>
      <c r="BH944" s="577"/>
      <c r="BI944" s="577"/>
      <c r="BJ944" s="577"/>
      <c r="BK944" s="577"/>
      <c r="BL944" s="577"/>
      <c r="BM944" s="577"/>
      <c r="BN944" s="577"/>
      <c r="BO944" s="577"/>
      <c r="BP944" s="577"/>
      <c r="BQ944" s="577"/>
      <c r="BR944" s="577"/>
      <c r="BS944" s="577"/>
      <c r="BT944" s="577"/>
      <c r="BU944" s="577"/>
      <c r="BV944" s="577"/>
      <c r="BW944" s="577"/>
      <c r="BX944" s="577"/>
      <c r="BY944" s="577"/>
      <c r="BZ944" s="577"/>
      <c r="CA944" s="577"/>
      <c r="CB944" s="577"/>
      <c r="CC944" s="577"/>
      <c r="CD944" s="577"/>
      <c r="CE944" s="577"/>
      <c r="CF944" s="577"/>
      <c r="CG944" s="577"/>
      <c r="CH944" s="577"/>
      <c r="CI944" s="577"/>
      <c r="CJ944" s="577"/>
      <c r="CK944" s="577"/>
      <c r="CL944" s="577"/>
      <c r="CM944" s="577"/>
      <c r="CN944" s="577"/>
      <c r="CO944" s="578"/>
      <c r="CP944" s="578"/>
      <c r="CQ944" s="578"/>
      <c r="CR944" s="578"/>
      <c r="CS944" s="578"/>
      <c r="CT944" s="578"/>
      <c r="CU944" s="578"/>
      <c r="CV944" s="578"/>
      <c r="CW944" s="578"/>
      <c r="CX944" s="578"/>
      <c r="CY944" s="578"/>
      <c r="CZ944" s="578"/>
      <c r="DA944" s="578"/>
      <c r="DB944" s="578"/>
      <c r="DC944" s="578"/>
    </row>
    <row r="945" ht="23.25" customHeight="1">
      <c r="A945" s="447"/>
      <c r="B945" s="577"/>
      <c r="C945" s="578"/>
      <c r="D945" s="555"/>
      <c r="E945" s="555"/>
      <c r="F945" s="578"/>
      <c r="G945" s="578"/>
      <c r="H945" s="578"/>
      <c r="I945" s="578"/>
      <c r="J945" s="578"/>
      <c r="K945" s="578"/>
      <c r="L945" s="578"/>
      <c r="M945" s="578"/>
      <c r="N945" s="577"/>
      <c r="O945" s="577"/>
      <c r="P945" s="577"/>
      <c r="Q945" s="577"/>
      <c r="R945" s="577"/>
      <c r="S945" s="577"/>
      <c r="T945" s="577"/>
      <c r="U945" s="577"/>
      <c r="V945" s="577"/>
      <c r="W945" s="577"/>
      <c r="X945" s="577"/>
      <c r="Y945" s="577"/>
      <c r="Z945" s="577"/>
      <c r="AA945" s="577"/>
      <c r="AB945" s="577"/>
      <c r="AC945" s="577"/>
      <c r="AD945" s="577"/>
      <c r="AE945" s="577"/>
      <c r="AF945" s="577"/>
      <c r="AG945" s="577"/>
      <c r="AH945" s="577"/>
      <c r="AI945" s="577"/>
      <c r="AJ945" s="577"/>
      <c r="AK945" s="577"/>
      <c r="AL945" s="577"/>
      <c r="AM945" s="577"/>
      <c r="AN945" s="577"/>
      <c r="AO945" s="577"/>
      <c r="AP945" s="577"/>
      <c r="AQ945" s="577"/>
      <c r="AR945" s="577"/>
      <c r="AS945" s="577"/>
      <c r="AT945" s="577"/>
      <c r="AU945" s="577"/>
      <c r="AV945" s="577"/>
      <c r="AW945" s="577"/>
      <c r="AX945" s="577"/>
      <c r="AY945" s="577"/>
      <c r="AZ945" s="577"/>
      <c r="BA945" s="577"/>
      <c r="BB945" s="577"/>
      <c r="BC945" s="577"/>
      <c r="BD945" s="577"/>
      <c r="BE945" s="577"/>
      <c r="BF945" s="577"/>
      <c r="BG945" s="577"/>
      <c r="BH945" s="577"/>
      <c r="BI945" s="577"/>
      <c r="BJ945" s="577"/>
      <c r="BK945" s="577"/>
      <c r="BL945" s="577"/>
      <c r="BM945" s="577"/>
      <c r="BN945" s="577"/>
      <c r="BO945" s="577"/>
      <c r="BP945" s="577"/>
      <c r="BQ945" s="577"/>
      <c r="BR945" s="577"/>
      <c r="BS945" s="577"/>
      <c r="BT945" s="577"/>
      <c r="BU945" s="577"/>
      <c r="BV945" s="577"/>
      <c r="BW945" s="577"/>
      <c r="BX945" s="577"/>
      <c r="BY945" s="577"/>
      <c r="BZ945" s="577"/>
      <c r="CA945" s="577"/>
      <c r="CB945" s="577"/>
      <c r="CC945" s="577"/>
      <c r="CD945" s="577"/>
      <c r="CE945" s="577"/>
      <c r="CF945" s="577"/>
      <c r="CG945" s="577"/>
      <c r="CH945" s="577"/>
      <c r="CI945" s="577"/>
      <c r="CJ945" s="577"/>
      <c r="CK945" s="577"/>
      <c r="CL945" s="577"/>
      <c r="CM945" s="577"/>
      <c r="CN945" s="577"/>
      <c r="CO945" s="578"/>
      <c r="CP945" s="578"/>
      <c r="CQ945" s="578"/>
      <c r="CR945" s="578"/>
      <c r="CS945" s="578"/>
      <c r="CT945" s="578"/>
      <c r="CU945" s="578"/>
      <c r="CV945" s="578"/>
      <c r="CW945" s="578"/>
      <c r="CX945" s="578"/>
      <c r="CY945" s="578"/>
      <c r="CZ945" s="578"/>
      <c r="DA945" s="578"/>
      <c r="DB945" s="578"/>
      <c r="DC945" s="578"/>
    </row>
    <row r="946" ht="23.25" customHeight="1">
      <c r="A946" s="447"/>
      <c r="B946" s="577"/>
      <c r="C946" s="578"/>
      <c r="D946" s="555"/>
      <c r="E946" s="555"/>
      <c r="F946" s="578"/>
      <c r="G946" s="578"/>
      <c r="H946" s="578"/>
      <c r="I946" s="578"/>
      <c r="J946" s="578"/>
      <c r="K946" s="578"/>
      <c r="L946" s="578"/>
      <c r="M946" s="578"/>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7"/>
      <c r="BC946" s="577"/>
      <c r="BD946" s="577"/>
      <c r="BE946" s="577"/>
      <c r="BF946" s="577"/>
      <c r="BG946" s="577"/>
      <c r="BH946" s="577"/>
      <c r="BI946" s="577"/>
      <c r="BJ946" s="577"/>
      <c r="BK946" s="577"/>
      <c r="BL946" s="577"/>
      <c r="BM946" s="577"/>
      <c r="BN946" s="577"/>
      <c r="BO946" s="577"/>
      <c r="BP946" s="577"/>
      <c r="BQ946" s="577"/>
      <c r="BR946" s="577"/>
      <c r="BS946" s="577"/>
      <c r="BT946" s="577"/>
      <c r="BU946" s="577"/>
      <c r="BV946" s="577"/>
      <c r="BW946" s="577"/>
      <c r="BX946" s="577"/>
      <c r="BY946" s="577"/>
      <c r="BZ946" s="577"/>
      <c r="CA946" s="577"/>
      <c r="CB946" s="577"/>
      <c r="CC946" s="577"/>
      <c r="CD946" s="577"/>
      <c r="CE946" s="577"/>
      <c r="CF946" s="577"/>
      <c r="CG946" s="577"/>
      <c r="CH946" s="577"/>
      <c r="CI946" s="577"/>
      <c r="CJ946" s="577"/>
      <c r="CK946" s="577"/>
      <c r="CL946" s="577"/>
      <c r="CM946" s="577"/>
      <c r="CN946" s="577"/>
      <c r="CO946" s="578"/>
      <c r="CP946" s="578"/>
      <c r="CQ946" s="578"/>
      <c r="CR946" s="578"/>
      <c r="CS946" s="578"/>
      <c r="CT946" s="578"/>
      <c r="CU946" s="578"/>
      <c r="CV946" s="578"/>
      <c r="CW946" s="578"/>
      <c r="CX946" s="578"/>
      <c r="CY946" s="578"/>
      <c r="CZ946" s="578"/>
      <c r="DA946" s="578"/>
      <c r="DB946" s="578"/>
      <c r="DC946" s="578"/>
    </row>
    <row r="947" ht="23.25" customHeight="1">
      <c r="A947" s="447"/>
      <c r="B947" s="577"/>
      <c r="C947" s="578"/>
      <c r="D947" s="555"/>
      <c r="E947" s="555"/>
      <c r="F947" s="578"/>
      <c r="G947" s="578"/>
      <c r="H947" s="578"/>
      <c r="I947" s="578"/>
      <c r="J947" s="578"/>
      <c r="K947" s="578"/>
      <c r="L947" s="578"/>
      <c r="M947" s="578"/>
      <c r="N947" s="577"/>
      <c r="O947" s="577"/>
      <c r="P947" s="577"/>
      <c r="Q947" s="577"/>
      <c r="R947" s="577"/>
      <c r="S947" s="577"/>
      <c r="T947" s="577"/>
      <c r="U947" s="577"/>
      <c r="V947" s="577"/>
      <c r="W947" s="577"/>
      <c r="X947" s="577"/>
      <c r="Y947" s="577"/>
      <c r="Z947" s="577"/>
      <c r="AA947" s="577"/>
      <c r="AB947" s="577"/>
      <c r="AC947" s="577"/>
      <c r="AD947" s="577"/>
      <c r="AE947" s="577"/>
      <c r="AF947" s="577"/>
      <c r="AG947" s="577"/>
      <c r="AH947" s="577"/>
      <c r="AI947" s="577"/>
      <c r="AJ947" s="577"/>
      <c r="AK947" s="577"/>
      <c r="AL947" s="577"/>
      <c r="AM947" s="577"/>
      <c r="AN947" s="577"/>
      <c r="AO947" s="577"/>
      <c r="AP947" s="577"/>
      <c r="AQ947" s="577"/>
      <c r="AR947" s="577"/>
      <c r="AS947" s="577"/>
      <c r="AT947" s="577"/>
      <c r="AU947" s="577"/>
      <c r="AV947" s="577"/>
      <c r="AW947" s="577"/>
      <c r="AX947" s="577"/>
      <c r="AY947" s="577"/>
      <c r="AZ947" s="577"/>
      <c r="BA947" s="577"/>
      <c r="BB947" s="577"/>
      <c r="BC947" s="577"/>
      <c r="BD947" s="577"/>
      <c r="BE947" s="577"/>
      <c r="BF947" s="577"/>
      <c r="BG947" s="577"/>
      <c r="BH947" s="577"/>
      <c r="BI947" s="577"/>
      <c r="BJ947" s="577"/>
      <c r="BK947" s="577"/>
      <c r="BL947" s="577"/>
      <c r="BM947" s="577"/>
      <c r="BN947" s="577"/>
      <c r="BO947" s="577"/>
      <c r="BP947" s="577"/>
      <c r="BQ947" s="577"/>
      <c r="BR947" s="577"/>
      <c r="BS947" s="577"/>
      <c r="BT947" s="577"/>
      <c r="BU947" s="577"/>
      <c r="BV947" s="577"/>
      <c r="BW947" s="577"/>
      <c r="BX947" s="577"/>
      <c r="BY947" s="577"/>
      <c r="BZ947" s="577"/>
      <c r="CA947" s="577"/>
      <c r="CB947" s="577"/>
      <c r="CC947" s="577"/>
      <c r="CD947" s="577"/>
      <c r="CE947" s="577"/>
      <c r="CF947" s="577"/>
      <c r="CG947" s="577"/>
      <c r="CH947" s="577"/>
      <c r="CI947" s="577"/>
      <c r="CJ947" s="577"/>
      <c r="CK947" s="577"/>
      <c r="CL947" s="577"/>
      <c r="CM947" s="577"/>
      <c r="CN947" s="577"/>
      <c r="CO947" s="578"/>
      <c r="CP947" s="578"/>
      <c r="CQ947" s="578"/>
      <c r="CR947" s="578"/>
      <c r="CS947" s="578"/>
      <c r="CT947" s="578"/>
      <c r="CU947" s="578"/>
      <c r="CV947" s="578"/>
      <c r="CW947" s="578"/>
      <c r="CX947" s="578"/>
      <c r="CY947" s="578"/>
      <c r="CZ947" s="578"/>
      <c r="DA947" s="578"/>
      <c r="DB947" s="578"/>
      <c r="DC947" s="578"/>
    </row>
    <row r="948" ht="23.25" customHeight="1">
      <c r="A948" s="447"/>
      <c r="B948" s="577"/>
      <c r="C948" s="578"/>
      <c r="D948" s="555"/>
      <c r="E948" s="555"/>
      <c r="F948" s="578"/>
      <c r="G948" s="578"/>
      <c r="H948" s="578"/>
      <c r="I948" s="578"/>
      <c r="J948" s="578"/>
      <c r="K948" s="578"/>
      <c r="L948" s="578"/>
      <c r="M948" s="578"/>
      <c r="N948" s="577"/>
      <c r="O948" s="577"/>
      <c r="P948" s="577"/>
      <c r="Q948" s="577"/>
      <c r="R948" s="577"/>
      <c r="S948" s="577"/>
      <c r="T948" s="577"/>
      <c r="U948" s="577"/>
      <c r="V948" s="577"/>
      <c r="W948" s="577"/>
      <c r="X948" s="577"/>
      <c r="Y948" s="577"/>
      <c r="Z948" s="577"/>
      <c r="AA948" s="577"/>
      <c r="AB948" s="577"/>
      <c r="AC948" s="577"/>
      <c r="AD948" s="577"/>
      <c r="AE948" s="577"/>
      <c r="AF948" s="577"/>
      <c r="AG948" s="577"/>
      <c r="AH948" s="577"/>
      <c r="AI948" s="577"/>
      <c r="AJ948" s="577"/>
      <c r="AK948" s="577"/>
      <c r="AL948" s="577"/>
      <c r="AM948" s="577"/>
      <c r="AN948" s="577"/>
      <c r="AO948" s="577"/>
      <c r="AP948" s="577"/>
      <c r="AQ948" s="577"/>
      <c r="AR948" s="577"/>
      <c r="AS948" s="577"/>
      <c r="AT948" s="577"/>
      <c r="AU948" s="577"/>
      <c r="AV948" s="577"/>
      <c r="AW948" s="577"/>
      <c r="AX948" s="577"/>
      <c r="AY948" s="577"/>
      <c r="AZ948" s="577"/>
      <c r="BA948" s="577"/>
      <c r="BB948" s="577"/>
      <c r="BC948" s="577"/>
      <c r="BD948" s="577"/>
      <c r="BE948" s="577"/>
      <c r="BF948" s="577"/>
      <c r="BG948" s="577"/>
      <c r="BH948" s="577"/>
      <c r="BI948" s="577"/>
      <c r="BJ948" s="577"/>
      <c r="BK948" s="577"/>
      <c r="BL948" s="577"/>
      <c r="BM948" s="577"/>
      <c r="BN948" s="577"/>
      <c r="BO948" s="577"/>
      <c r="BP948" s="577"/>
      <c r="BQ948" s="577"/>
      <c r="BR948" s="577"/>
      <c r="BS948" s="577"/>
      <c r="BT948" s="577"/>
      <c r="BU948" s="577"/>
      <c r="BV948" s="577"/>
      <c r="BW948" s="577"/>
      <c r="BX948" s="577"/>
      <c r="BY948" s="577"/>
      <c r="BZ948" s="577"/>
      <c r="CA948" s="577"/>
      <c r="CB948" s="577"/>
      <c r="CC948" s="577"/>
      <c r="CD948" s="577"/>
      <c r="CE948" s="577"/>
      <c r="CF948" s="577"/>
      <c r="CG948" s="577"/>
      <c r="CH948" s="577"/>
      <c r="CI948" s="577"/>
      <c r="CJ948" s="577"/>
      <c r="CK948" s="577"/>
      <c r="CL948" s="577"/>
      <c r="CM948" s="577"/>
      <c r="CN948" s="577"/>
      <c r="CO948" s="578"/>
      <c r="CP948" s="578"/>
      <c r="CQ948" s="578"/>
      <c r="CR948" s="578"/>
      <c r="CS948" s="578"/>
      <c r="CT948" s="578"/>
      <c r="CU948" s="578"/>
      <c r="CV948" s="578"/>
      <c r="CW948" s="578"/>
      <c r="CX948" s="578"/>
      <c r="CY948" s="578"/>
      <c r="CZ948" s="578"/>
      <c r="DA948" s="578"/>
      <c r="DB948" s="578"/>
      <c r="DC948" s="578"/>
    </row>
    <row r="949" ht="23.25" customHeight="1">
      <c r="A949" s="447"/>
      <c r="B949" s="577"/>
      <c r="C949" s="578"/>
      <c r="D949" s="555"/>
      <c r="E949" s="555"/>
      <c r="F949" s="578"/>
      <c r="G949" s="578"/>
      <c r="H949" s="578"/>
      <c r="I949" s="578"/>
      <c r="J949" s="578"/>
      <c r="K949" s="578"/>
      <c r="L949" s="578"/>
      <c r="M949" s="578"/>
      <c r="N949" s="577"/>
      <c r="O949" s="577"/>
      <c r="P949" s="577"/>
      <c r="Q949" s="577"/>
      <c r="R949" s="577"/>
      <c r="S949" s="577"/>
      <c r="T949" s="577"/>
      <c r="U949" s="577"/>
      <c r="V949" s="577"/>
      <c r="W949" s="577"/>
      <c r="X949" s="577"/>
      <c r="Y949" s="577"/>
      <c r="Z949" s="577"/>
      <c r="AA949" s="577"/>
      <c r="AB949" s="577"/>
      <c r="AC949" s="577"/>
      <c r="AD949" s="577"/>
      <c r="AE949" s="577"/>
      <c r="AF949" s="577"/>
      <c r="AG949" s="577"/>
      <c r="AH949" s="577"/>
      <c r="AI949" s="577"/>
      <c r="AJ949" s="577"/>
      <c r="AK949" s="577"/>
      <c r="AL949" s="577"/>
      <c r="AM949" s="577"/>
      <c r="AN949" s="577"/>
      <c r="AO949" s="577"/>
      <c r="AP949" s="577"/>
      <c r="AQ949" s="577"/>
      <c r="AR949" s="577"/>
      <c r="AS949" s="577"/>
      <c r="AT949" s="577"/>
      <c r="AU949" s="577"/>
      <c r="AV949" s="577"/>
      <c r="AW949" s="577"/>
      <c r="AX949" s="577"/>
      <c r="AY949" s="577"/>
      <c r="AZ949" s="577"/>
      <c r="BA949" s="577"/>
      <c r="BB949" s="577"/>
      <c r="BC949" s="577"/>
      <c r="BD949" s="577"/>
      <c r="BE949" s="577"/>
      <c r="BF949" s="577"/>
      <c r="BG949" s="577"/>
      <c r="BH949" s="577"/>
      <c r="BI949" s="577"/>
      <c r="BJ949" s="577"/>
      <c r="BK949" s="577"/>
      <c r="BL949" s="577"/>
      <c r="BM949" s="577"/>
      <c r="BN949" s="577"/>
      <c r="BO949" s="577"/>
      <c r="BP949" s="577"/>
      <c r="BQ949" s="577"/>
      <c r="BR949" s="577"/>
      <c r="BS949" s="577"/>
      <c r="BT949" s="577"/>
      <c r="BU949" s="577"/>
      <c r="BV949" s="577"/>
      <c r="BW949" s="577"/>
      <c r="BX949" s="577"/>
      <c r="BY949" s="577"/>
      <c r="BZ949" s="577"/>
      <c r="CA949" s="577"/>
      <c r="CB949" s="577"/>
      <c r="CC949" s="577"/>
      <c r="CD949" s="577"/>
      <c r="CE949" s="577"/>
      <c r="CF949" s="577"/>
      <c r="CG949" s="577"/>
      <c r="CH949" s="577"/>
      <c r="CI949" s="577"/>
      <c r="CJ949" s="577"/>
      <c r="CK949" s="577"/>
      <c r="CL949" s="577"/>
      <c r="CM949" s="577"/>
      <c r="CN949" s="577"/>
      <c r="CO949" s="578"/>
      <c r="CP949" s="578"/>
      <c r="CQ949" s="578"/>
      <c r="CR949" s="578"/>
      <c r="CS949" s="578"/>
      <c r="CT949" s="578"/>
      <c r="CU949" s="578"/>
      <c r="CV949" s="578"/>
      <c r="CW949" s="578"/>
      <c r="CX949" s="578"/>
      <c r="CY949" s="578"/>
      <c r="CZ949" s="578"/>
      <c r="DA949" s="578"/>
      <c r="DB949" s="578"/>
      <c r="DC949" s="578"/>
    </row>
    <row r="950" ht="23.25" customHeight="1">
      <c r="A950" s="447"/>
      <c r="B950" s="577"/>
      <c r="C950" s="578"/>
      <c r="D950" s="555"/>
      <c r="E950" s="555"/>
      <c r="F950" s="578"/>
      <c r="G950" s="578"/>
      <c r="H950" s="578"/>
      <c r="I950" s="578"/>
      <c r="J950" s="578"/>
      <c r="K950" s="578"/>
      <c r="L950" s="578"/>
      <c r="M950" s="578"/>
      <c r="N950" s="577"/>
      <c r="O950" s="577"/>
      <c r="P950" s="577"/>
      <c r="Q950" s="577"/>
      <c r="R950" s="577"/>
      <c r="S950" s="577"/>
      <c r="T950" s="577"/>
      <c r="U950" s="577"/>
      <c r="V950" s="577"/>
      <c r="W950" s="577"/>
      <c r="X950" s="577"/>
      <c r="Y950" s="577"/>
      <c r="Z950" s="577"/>
      <c r="AA950" s="577"/>
      <c r="AB950" s="577"/>
      <c r="AC950" s="577"/>
      <c r="AD950" s="577"/>
      <c r="AE950" s="577"/>
      <c r="AF950" s="577"/>
      <c r="AG950" s="577"/>
      <c r="AH950" s="577"/>
      <c r="AI950" s="577"/>
      <c r="AJ950" s="577"/>
      <c r="AK950" s="577"/>
      <c r="AL950" s="577"/>
      <c r="AM950" s="577"/>
      <c r="AN950" s="577"/>
      <c r="AO950" s="577"/>
      <c r="AP950" s="577"/>
      <c r="AQ950" s="577"/>
      <c r="AR950" s="577"/>
      <c r="AS950" s="577"/>
      <c r="AT950" s="577"/>
      <c r="AU950" s="577"/>
      <c r="AV950" s="577"/>
      <c r="AW950" s="577"/>
      <c r="AX950" s="577"/>
      <c r="AY950" s="577"/>
      <c r="AZ950" s="577"/>
      <c r="BA950" s="577"/>
      <c r="BB950" s="577"/>
      <c r="BC950" s="577"/>
      <c r="BD950" s="577"/>
      <c r="BE950" s="577"/>
      <c r="BF950" s="577"/>
      <c r="BG950" s="577"/>
      <c r="BH950" s="577"/>
      <c r="BI950" s="577"/>
      <c r="BJ950" s="577"/>
      <c r="BK950" s="577"/>
      <c r="BL950" s="577"/>
      <c r="BM950" s="577"/>
      <c r="BN950" s="577"/>
      <c r="BO950" s="577"/>
      <c r="BP950" s="577"/>
      <c r="BQ950" s="577"/>
      <c r="BR950" s="577"/>
      <c r="BS950" s="577"/>
      <c r="BT950" s="577"/>
      <c r="BU950" s="577"/>
      <c r="BV950" s="577"/>
      <c r="BW950" s="577"/>
      <c r="BX950" s="577"/>
      <c r="BY950" s="577"/>
      <c r="BZ950" s="577"/>
      <c r="CA950" s="577"/>
      <c r="CB950" s="577"/>
      <c r="CC950" s="577"/>
      <c r="CD950" s="577"/>
      <c r="CE950" s="577"/>
      <c r="CF950" s="577"/>
      <c r="CG950" s="577"/>
      <c r="CH950" s="577"/>
      <c r="CI950" s="577"/>
      <c r="CJ950" s="577"/>
      <c r="CK950" s="577"/>
      <c r="CL950" s="577"/>
      <c r="CM950" s="577"/>
      <c r="CN950" s="577"/>
      <c r="CO950" s="578"/>
      <c r="CP950" s="578"/>
      <c r="CQ950" s="578"/>
      <c r="CR950" s="578"/>
      <c r="CS950" s="578"/>
      <c r="CT950" s="578"/>
      <c r="CU950" s="578"/>
      <c r="CV950" s="578"/>
      <c r="CW950" s="578"/>
      <c r="CX950" s="578"/>
      <c r="CY950" s="578"/>
      <c r="CZ950" s="578"/>
      <c r="DA950" s="578"/>
      <c r="DB950" s="578"/>
      <c r="DC950" s="578"/>
    </row>
    <row r="951" ht="23.25" customHeight="1">
      <c r="A951" s="447"/>
      <c r="B951" s="577"/>
      <c r="C951" s="578"/>
      <c r="D951" s="555"/>
      <c r="E951" s="555"/>
      <c r="F951" s="578"/>
      <c r="G951" s="578"/>
      <c r="H951" s="578"/>
      <c r="I951" s="578"/>
      <c r="J951" s="578"/>
      <c r="K951" s="578"/>
      <c r="L951" s="578"/>
      <c r="M951" s="578"/>
      <c r="N951" s="577"/>
      <c r="O951" s="577"/>
      <c r="P951" s="577"/>
      <c r="Q951" s="577"/>
      <c r="R951" s="577"/>
      <c r="S951" s="577"/>
      <c r="T951" s="577"/>
      <c r="U951" s="577"/>
      <c r="V951" s="577"/>
      <c r="W951" s="577"/>
      <c r="X951" s="577"/>
      <c r="Y951" s="577"/>
      <c r="Z951" s="577"/>
      <c r="AA951" s="577"/>
      <c r="AB951" s="577"/>
      <c r="AC951" s="577"/>
      <c r="AD951" s="577"/>
      <c r="AE951" s="577"/>
      <c r="AF951" s="577"/>
      <c r="AG951" s="577"/>
      <c r="AH951" s="577"/>
      <c r="AI951" s="577"/>
      <c r="AJ951" s="577"/>
      <c r="AK951" s="577"/>
      <c r="AL951" s="577"/>
      <c r="AM951" s="577"/>
      <c r="AN951" s="577"/>
      <c r="AO951" s="577"/>
      <c r="AP951" s="577"/>
      <c r="AQ951" s="577"/>
      <c r="AR951" s="577"/>
      <c r="AS951" s="577"/>
      <c r="AT951" s="577"/>
      <c r="AU951" s="577"/>
      <c r="AV951" s="577"/>
      <c r="AW951" s="577"/>
      <c r="AX951" s="577"/>
      <c r="AY951" s="577"/>
      <c r="AZ951" s="577"/>
      <c r="BA951" s="577"/>
      <c r="BB951" s="577"/>
      <c r="BC951" s="577"/>
      <c r="BD951" s="577"/>
      <c r="BE951" s="577"/>
      <c r="BF951" s="577"/>
      <c r="BG951" s="577"/>
      <c r="BH951" s="577"/>
      <c r="BI951" s="577"/>
      <c r="BJ951" s="577"/>
      <c r="BK951" s="577"/>
      <c r="BL951" s="577"/>
      <c r="BM951" s="577"/>
      <c r="BN951" s="577"/>
      <c r="BO951" s="577"/>
      <c r="BP951" s="577"/>
      <c r="BQ951" s="577"/>
      <c r="BR951" s="577"/>
      <c r="BS951" s="577"/>
      <c r="BT951" s="577"/>
      <c r="BU951" s="577"/>
      <c r="BV951" s="577"/>
      <c r="BW951" s="577"/>
      <c r="BX951" s="577"/>
      <c r="BY951" s="577"/>
      <c r="BZ951" s="577"/>
      <c r="CA951" s="577"/>
      <c r="CB951" s="577"/>
      <c r="CC951" s="577"/>
      <c r="CD951" s="577"/>
      <c r="CE951" s="577"/>
      <c r="CF951" s="577"/>
      <c r="CG951" s="577"/>
      <c r="CH951" s="577"/>
      <c r="CI951" s="577"/>
      <c r="CJ951" s="577"/>
      <c r="CK951" s="577"/>
      <c r="CL951" s="577"/>
      <c r="CM951" s="577"/>
      <c r="CN951" s="577"/>
      <c r="CO951" s="578"/>
      <c r="CP951" s="578"/>
      <c r="CQ951" s="578"/>
      <c r="CR951" s="578"/>
      <c r="CS951" s="578"/>
      <c r="CT951" s="578"/>
      <c r="CU951" s="578"/>
      <c r="CV951" s="578"/>
      <c r="CW951" s="578"/>
      <c r="CX951" s="578"/>
      <c r="CY951" s="578"/>
      <c r="CZ951" s="578"/>
      <c r="DA951" s="578"/>
      <c r="DB951" s="578"/>
      <c r="DC951" s="578"/>
    </row>
    <row r="952" ht="23.25" customHeight="1">
      <c r="A952" s="447"/>
      <c r="B952" s="577"/>
      <c r="C952" s="578"/>
      <c r="D952" s="555"/>
      <c r="E952" s="555"/>
      <c r="F952" s="578"/>
      <c r="G952" s="578"/>
      <c r="H952" s="578"/>
      <c r="I952" s="578"/>
      <c r="J952" s="578"/>
      <c r="K952" s="578"/>
      <c r="L952" s="578"/>
      <c r="M952" s="578"/>
      <c r="N952" s="577"/>
      <c r="O952" s="577"/>
      <c r="P952" s="577"/>
      <c r="Q952" s="577"/>
      <c r="R952" s="577"/>
      <c r="S952" s="577"/>
      <c r="T952" s="577"/>
      <c r="U952" s="577"/>
      <c r="V952" s="577"/>
      <c r="W952" s="577"/>
      <c r="X952" s="577"/>
      <c r="Y952" s="577"/>
      <c r="Z952" s="577"/>
      <c r="AA952" s="577"/>
      <c r="AB952" s="577"/>
      <c r="AC952" s="577"/>
      <c r="AD952" s="577"/>
      <c r="AE952" s="577"/>
      <c r="AF952" s="577"/>
      <c r="AG952" s="577"/>
      <c r="AH952" s="577"/>
      <c r="AI952" s="577"/>
      <c r="AJ952" s="577"/>
      <c r="AK952" s="577"/>
      <c r="AL952" s="577"/>
      <c r="AM952" s="577"/>
      <c r="AN952" s="577"/>
      <c r="AO952" s="577"/>
      <c r="AP952" s="577"/>
      <c r="AQ952" s="577"/>
      <c r="AR952" s="577"/>
      <c r="AS952" s="577"/>
      <c r="AT952" s="577"/>
      <c r="AU952" s="577"/>
      <c r="AV952" s="577"/>
      <c r="AW952" s="577"/>
      <c r="AX952" s="577"/>
      <c r="AY952" s="577"/>
      <c r="AZ952" s="577"/>
      <c r="BA952" s="577"/>
      <c r="BB952" s="577"/>
      <c r="BC952" s="577"/>
      <c r="BD952" s="577"/>
      <c r="BE952" s="577"/>
      <c r="BF952" s="577"/>
      <c r="BG952" s="577"/>
      <c r="BH952" s="577"/>
      <c r="BI952" s="577"/>
      <c r="BJ952" s="577"/>
      <c r="BK952" s="577"/>
      <c r="BL952" s="577"/>
      <c r="BM952" s="577"/>
      <c r="BN952" s="577"/>
      <c r="BO952" s="577"/>
      <c r="BP952" s="577"/>
      <c r="BQ952" s="577"/>
      <c r="BR952" s="577"/>
      <c r="BS952" s="577"/>
      <c r="BT952" s="577"/>
      <c r="BU952" s="577"/>
      <c r="BV952" s="577"/>
      <c r="BW952" s="577"/>
      <c r="BX952" s="577"/>
      <c r="BY952" s="577"/>
      <c r="BZ952" s="577"/>
      <c r="CA952" s="577"/>
      <c r="CB952" s="577"/>
      <c r="CC952" s="577"/>
      <c r="CD952" s="577"/>
      <c r="CE952" s="577"/>
      <c r="CF952" s="577"/>
      <c r="CG952" s="577"/>
      <c r="CH952" s="577"/>
      <c r="CI952" s="577"/>
      <c r="CJ952" s="577"/>
      <c r="CK952" s="577"/>
      <c r="CL952" s="577"/>
      <c r="CM952" s="577"/>
      <c r="CN952" s="577"/>
      <c r="CO952" s="578"/>
      <c r="CP952" s="578"/>
      <c r="CQ952" s="578"/>
      <c r="CR952" s="578"/>
      <c r="CS952" s="578"/>
      <c r="CT952" s="578"/>
      <c r="CU952" s="578"/>
      <c r="CV952" s="578"/>
      <c r="CW952" s="578"/>
      <c r="CX952" s="578"/>
      <c r="CY952" s="578"/>
      <c r="CZ952" s="578"/>
      <c r="DA952" s="578"/>
      <c r="DB952" s="578"/>
      <c r="DC952" s="578"/>
    </row>
    <row r="953" ht="23.25" customHeight="1">
      <c r="A953" s="447"/>
      <c r="B953" s="577"/>
      <c r="C953" s="578"/>
      <c r="D953" s="555"/>
      <c r="E953" s="555"/>
      <c r="F953" s="578"/>
      <c r="G953" s="578"/>
      <c r="H953" s="578"/>
      <c r="I953" s="578"/>
      <c r="J953" s="578"/>
      <c r="K953" s="578"/>
      <c r="L953" s="578"/>
      <c r="M953" s="578"/>
      <c r="N953" s="577"/>
      <c r="O953" s="577"/>
      <c r="P953" s="577"/>
      <c r="Q953" s="577"/>
      <c r="R953" s="577"/>
      <c r="S953" s="577"/>
      <c r="T953" s="577"/>
      <c r="U953" s="577"/>
      <c r="V953" s="577"/>
      <c r="W953" s="577"/>
      <c r="X953" s="577"/>
      <c r="Y953" s="577"/>
      <c r="Z953" s="577"/>
      <c r="AA953" s="577"/>
      <c r="AB953" s="577"/>
      <c r="AC953" s="577"/>
      <c r="AD953" s="577"/>
      <c r="AE953" s="577"/>
      <c r="AF953" s="577"/>
      <c r="AG953" s="577"/>
      <c r="AH953" s="577"/>
      <c r="AI953" s="577"/>
      <c r="AJ953" s="577"/>
      <c r="AK953" s="577"/>
      <c r="AL953" s="577"/>
      <c r="AM953" s="577"/>
      <c r="AN953" s="577"/>
      <c r="AO953" s="577"/>
      <c r="AP953" s="577"/>
      <c r="AQ953" s="577"/>
      <c r="AR953" s="577"/>
      <c r="AS953" s="577"/>
      <c r="AT953" s="577"/>
      <c r="AU953" s="577"/>
      <c r="AV953" s="577"/>
      <c r="AW953" s="577"/>
      <c r="AX953" s="577"/>
      <c r="AY953" s="577"/>
      <c r="AZ953" s="577"/>
      <c r="BA953" s="577"/>
      <c r="BB953" s="577"/>
      <c r="BC953" s="577"/>
      <c r="BD953" s="577"/>
      <c r="BE953" s="577"/>
      <c r="BF953" s="577"/>
      <c r="BG953" s="577"/>
      <c r="BH953" s="577"/>
      <c r="BI953" s="577"/>
      <c r="BJ953" s="577"/>
      <c r="BK953" s="577"/>
      <c r="BL953" s="577"/>
      <c r="BM953" s="577"/>
      <c r="BN953" s="577"/>
      <c r="BO953" s="577"/>
      <c r="BP953" s="577"/>
      <c r="BQ953" s="577"/>
      <c r="BR953" s="577"/>
      <c r="BS953" s="577"/>
      <c r="BT953" s="577"/>
      <c r="BU953" s="577"/>
      <c r="BV953" s="577"/>
      <c r="BW953" s="577"/>
      <c r="BX953" s="577"/>
      <c r="BY953" s="577"/>
      <c r="BZ953" s="577"/>
      <c r="CA953" s="577"/>
      <c r="CB953" s="577"/>
      <c r="CC953" s="577"/>
      <c r="CD953" s="577"/>
      <c r="CE953" s="577"/>
      <c r="CF953" s="577"/>
      <c r="CG953" s="577"/>
      <c r="CH953" s="577"/>
      <c r="CI953" s="577"/>
      <c r="CJ953" s="577"/>
      <c r="CK953" s="577"/>
      <c r="CL953" s="577"/>
      <c r="CM953" s="577"/>
      <c r="CN953" s="577"/>
      <c r="CO953" s="578"/>
      <c r="CP953" s="578"/>
      <c r="CQ953" s="578"/>
      <c r="CR953" s="578"/>
      <c r="CS953" s="578"/>
      <c r="CT953" s="578"/>
      <c r="CU953" s="578"/>
      <c r="CV953" s="578"/>
      <c r="CW953" s="578"/>
      <c r="CX953" s="578"/>
      <c r="CY953" s="578"/>
      <c r="CZ953" s="578"/>
      <c r="DA953" s="578"/>
      <c r="DB953" s="578"/>
      <c r="DC953" s="578"/>
    </row>
    <row r="954" ht="23.25" customHeight="1">
      <c r="A954" s="447"/>
      <c r="B954" s="577"/>
      <c r="C954" s="578"/>
      <c r="D954" s="555"/>
      <c r="E954" s="555"/>
      <c r="F954" s="578"/>
      <c r="G954" s="578"/>
      <c r="H954" s="578"/>
      <c r="I954" s="578"/>
      <c r="J954" s="578"/>
      <c r="K954" s="578"/>
      <c r="L954" s="578"/>
      <c r="M954" s="578"/>
      <c r="N954" s="577"/>
      <c r="O954" s="577"/>
      <c r="P954" s="577"/>
      <c r="Q954" s="577"/>
      <c r="R954" s="577"/>
      <c r="S954" s="577"/>
      <c r="T954" s="577"/>
      <c r="U954" s="577"/>
      <c r="V954" s="577"/>
      <c r="W954" s="577"/>
      <c r="X954" s="577"/>
      <c r="Y954" s="577"/>
      <c r="Z954" s="577"/>
      <c r="AA954" s="577"/>
      <c r="AB954" s="577"/>
      <c r="AC954" s="577"/>
      <c r="AD954" s="577"/>
      <c r="AE954" s="577"/>
      <c r="AF954" s="577"/>
      <c r="AG954" s="577"/>
      <c r="AH954" s="577"/>
      <c r="AI954" s="577"/>
      <c r="AJ954" s="577"/>
      <c r="AK954" s="577"/>
      <c r="AL954" s="577"/>
      <c r="AM954" s="577"/>
      <c r="AN954" s="577"/>
      <c r="AO954" s="577"/>
      <c r="AP954" s="577"/>
      <c r="AQ954" s="577"/>
      <c r="AR954" s="577"/>
      <c r="AS954" s="577"/>
      <c r="AT954" s="577"/>
      <c r="AU954" s="577"/>
      <c r="AV954" s="577"/>
      <c r="AW954" s="577"/>
      <c r="AX954" s="577"/>
      <c r="AY954" s="577"/>
      <c r="AZ954" s="577"/>
      <c r="BA954" s="577"/>
      <c r="BB954" s="577"/>
      <c r="BC954" s="577"/>
      <c r="BD954" s="577"/>
      <c r="BE954" s="577"/>
      <c r="BF954" s="577"/>
      <c r="BG954" s="577"/>
      <c r="BH954" s="577"/>
      <c r="BI954" s="577"/>
      <c r="BJ954" s="577"/>
      <c r="BK954" s="577"/>
      <c r="BL954" s="577"/>
      <c r="BM954" s="577"/>
      <c r="BN954" s="577"/>
      <c r="BO954" s="577"/>
      <c r="BP954" s="577"/>
      <c r="BQ954" s="577"/>
      <c r="BR954" s="577"/>
      <c r="BS954" s="577"/>
      <c r="BT954" s="577"/>
      <c r="BU954" s="577"/>
      <c r="BV954" s="577"/>
      <c r="BW954" s="577"/>
      <c r="BX954" s="577"/>
      <c r="BY954" s="577"/>
      <c r="BZ954" s="577"/>
      <c r="CA954" s="577"/>
      <c r="CB954" s="577"/>
      <c r="CC954" s="577"/>
      <c r="CD954" s="577"/>
      <c r="CE954" s="577"/>
      <c r="CF954" s="577"/>
      <c r="CG954" s="577"/>
      <c r="CH954" s="577"/>
      <c r="CI954" s="577"/>
      <c r="CJ954" s="577"/>
      <c r="CK954" s="577"/>
      <c r="CL954" s="577"/>
      <c r="CM954" s="577"/>
      <c r="CN954" s="577"/>
      <c r="CO954" s="578"/>
      <c r="CP954" s="578"/>
      <c r="CQ954" s="578"/>
      <c r="CR954" s="578"/>
      <c r="CS954" s="578"/>
      <c r="CT954" s="578"/>
      <c r="CU954" s="578"/>
      <c r="CV954" s="578"/>
      <c r="CW954" s="578"/>
      <c r="CX954" s="578"/>
      <c r="CY954" s="578"/>
      <c r="CZ954" s="578"/>
      <c r="DA954" s="578"/>
      <c r="DB954" s="578"/>
      <c r="DC954" s="578"/>
    </row>
    <row r="955" ht="23.25" customHeight="1">
      <c r="A955" s="447"/>
      <c r="B955" s="577"/>
      <c r="C955" s="578"/>
      <c r="D955" s="555"/>
      <c r="E955" s="555"/>
      <c r="F955" s="578"/>
      <c r="G955" s="578"/>
      <c r="H955" s="578"/>
      <c r="I955" s="578"/>
      <c r="J955" s="578"/>
      <c r="K955" s="578"/>
      <c r="L955" s="578"/>
      <c r="M955" s="578"/>
      <c r="N955" s="577"/>
      <c r="O955" s="577"/>
      <c r="P955" s="577"/>
      <c r="Q955" s="577"/>
      <c r="R955" s="577"/>
      <c r="S955" s="577"/>
      <c r="T955" s="577"/>
      <c r="U955" s="577"/>
      <c r="V955" s="577"/>
      <c r="W955" s="577"/>
      <c r="X955" s="577"/>
      <c r="Y955" s="577"/>
      <c r="Z955" s="577"/>
      <c r="AA955" s="577"/>
      <c r="AB955" s="577"/>
      <c r="AC955" s="577"/>
      <c r="AD955" s="577"/>
      <c r="AE955" s="577"/>
      <c r="AF955" s="577"/>
      <c r="AG955" s="577"/>
      <c r="AH955" s="577"/>
      <c r="AI955" s="577"/>
      <c r="AJ955" s="577"/>
      <c r="AK955" s="577"/>
      <c r="AL955" s="577"/>
      <c r="AM955" s="577"/>
      <c r="AN955" s="577"/>
      <c r="AO955" s="577"/>
      <c r="AP955" s="577"/>
      <c r="AQ955" s="577"/>
      <c r="AR955" s="577"/>
      <c r="AS955" s="577"/>
      <c r="AT955" s="577"/>
      <c r="AU955" s="577"/>
      <c r="AV955" s="577"/>
      <c r="AW955" s="577"/>
      <c r="AX955" s="577"/>
      <c r="AY955" s="577"/>
      <c r="AZ955" s="577"/>
      <c r="BA955" s="577"/>
      <c r="BB955" s="577"/>
      <c r="BC955" s="577"/>
      <c r="BD955" s="577"/>
      <c r="BE955" s="577"/>
      <c r="BF955" s="577"/>
      <c r="BG955" s="577"/>
      <c r="BH955" s="577"/>
      <c r="BI955" s="577"/>
      <c r="BJ955" s="577"/>
      <c r="BK955" s="577"/>
      <c r="BL955" s="577"/>
      <c r="BM955" s="577"/>
      <c r="BN955" s="577"/>
      <c r="BO955" s="577"/>
      <c r="BP955" s="577"/>
      <c r="BQ955" s="577"/>
      <c r="BR955" s="577"/>
      <c r="BS955" s="577"/>
      <c r="BT955" s="577"/>
      <c r="BU955" s="577"/>
      <c r="BV955" s="577"/>
      <c r="BW955" s="577"/>
      <c r="BX955" s="577"/>
      <c r="BY955" s="577"/>
      <c r="BZ955" s="577"/>
      <c r="CA955" s="577"/>
      <c r="CB955" s="577"/>
      <c r="CC955" s="577"/>
      <c r="CD955" s="577"/>
      <c r="CE955" s="577"/>
      <c r="CF955" s="577"/>
      <c r="CG955" s="577"/>
      <c r="CH955" s="577"/>
      <c r="CI955" s="577"/>
      <c r="CJ955" s="577"/>
      <c r="CK955" s="577"/>
      <c r="CL955" s="577"/>
      <c r="CM955" s="577"/>
      <c r="CN955" s="577"/>
      <c r="CO955" s="578"/>
      <c r="CP955" s="578"/>
      <c r="CQ955" s="578"/>
      <c r="CR955" s="578"/>
      <c r="CS955" s="578"/>
      <c r="CT955" s="578"/>
      <c r="CU955" s="578"/>
      <c r="CV955" s="578"/>
      <c r="CW955" s="578"/>
      <c r="CX955" s="578"/>
      <c r="CY955" s="578"/>
      <c r="CZ955" s="578"/>
      <c r="DA955" s="578"/>
      <c r="DB955" s="578"/>
      <c r="DC955" s="578"/>
    </row>
    <row r="956" ht="23.25" customHeight="1">
      <c r="A956" s="447"/>
      <c r="B956" s="577"/>
      <c r="C956" s="578"/>
      <c r="D956" s="555"/>
      <c r="E956" s="555"/>
      <c r="F956" s="578"/>
      <c r="G956" s="578"/>
      <c r="H956" s="578"/>
      <c r="I956" s="578"/>
      <c r="J956" s="578"/>
      <c r="K956" s="578"/>
      <c r="L956" s="578"/>
      <c r="M956" s="578"/>
      <c r="N956" s="577"/>
      <c r="O956" s="577"/>
      <c r="P956" s="577"/>
      <c r="Q956" s="577"/>
      <c r="R956" s="577"/>
      <c r="S956" s="577"/>
      <c r="T956" s="577"/>
      <c r="U956" s="577"/>
      <c r="V956" s="577"/>
      <c r="W956" s="577"/>
      <c r="X956" s="577"/>
      <c r="Y956" s="577"/>
      <c r="Z956" s="577"/>
      <c r="AA956" s="577"/>
      <c r="AB956" s="577"/>
      <c r="AC956" s="577"/>
      <c r="AD956" s="577"/>
      <c r="AE956" s="577"/>
      <c r="AF956" s="577"/>
      <c r="AG956" s="577"/>
      <c r="AH956" s="577"/>
      <c r="AI956" s="577"/>
      <c r="AJ956" s="577"/>
      <c r="AK956" s="577"/>
      <c r="AL956" s="577"/>
      <c r="AM956" s="577"/>
      <c r="AN956" s="577"/>
      <c r="AO956" s="577"/>
      <c r="AP956" s="577"/>
      <c r="AQ956" s="577"/>
      <c r="AR956" s="577"/>
      <c r="AS956" s="577"/>
      <c r="AT956" s="577"/>
      <c r="AU956" s="577"/>
      <c r="AV956" s="577"/>
      <c r="AW956" s="577"/>
      <c r="AX956" s="577"/>
      <c r="AY956" s="577"/>
      <c r="AZ956" s="577"/>
      <c r="BA956" s="577"/>
      <c r="BB956" s="577"/>
      <c r="BC956" s="577"/>
      <c r="BD956" s="577"/>
      <c r="BE956" s="577"/>
      <c r="BF956" s="577"/>
      <c r="BG956" s="577"/>
      <c r="BH956" s="577"/>
      <c r="BI956" s="577"/>
      <c r="BJ956" s="577"/>
      <c r="BK956" s="577"/>
      <c r="BL956" s="577"/>
      <c r="BM956" s="577"/>
      <c r="BN956" s="577"/>
      <c r="BO956" s="577"/>
      <c r="BP956" s="577"/>
      <c r="BQ956" s="577"/>
      <c r="BR956" s="577"/>
      <c r="BS956" s="577"/>
      <c r="BT956" s="577"/>
      <c r="BU956" s="577"/>
      <c r="BV956" s="577"/>
      <c r="BW956" s="577"/>
      <c r="BX956" s="577"/>
      <c r="BY956" s="577"/>
      <c r="BZ956" s="577"/>
      <c r="CA956" s="577"/>
      <c r="CB956" s="577"/>
      <c r="CC956" s="577"/>
      <c r="CD956" s="577"/>
      <c r="CE956" s="577"/>
      <c r="CF956" s="577"/>
      <c r="CG956" s="577"/>
      <c r="CH956" s="577"/>
      <c r="CI956" s="577"/>
      <c r="CJ956" s="577"/>
      <c r="CK956" s="577"/>
      <c r="CL956" s="577"/>
      <c r="CM956" s="577"/>
      <c r="CN956" s="577"/>
      <c r="CO956" s="578"/>
      <c r="CP956" s="578"/>
      <c r="CQ956" s="578"/>
      <c r="CR956" s="578"/>
      <c r="CS956" s="578"/>
      <c r="CT956" s="578"/>
      <c r="CU956" s="578"/>
      <c r="CV956" s="578"/>
      <c r="CW956" s="578"/>
      <c r="CX956" s="578"/>
      <c r="CY956" s="578"/>
      <c r="CZ956" s="578"/>
      <c r="DA956" s="578"/>
      <c r="DB956" s="578"/>
      <c r="DC956" s="578"/>
    </row>
    <row r="957" ht="23.25" customHeight="1">
      <c r="A957" s="447"/>
      <c r="B957" s="577"/>
      <c r="C957" s="578"/>
      <c r="D957" s="555"/>
      <c r="E957" s="555"/>
      <c r="F957" s="578"/>
      <c r="G957" s="578"/>
      <c r="H957" s="578"/>
      <c r="I957" s="578"/>
      <c r="J957" s="578"/>
      <c r="K957" s="578"/>
      <c r="L957" s="578"/>
      <c r="M957" s="578"/>
      <c r="N957" s="577"/>
      <c r="O957" s="577"/>
      <c r="P957" s="577"/>
      <c r="Q957" s="577"/>
      <c r="R957" s="577"/>
      <c r="S957" s="577"/>
      <c r="T957" s="577"/>
      <c r="U957" s="577"/>
      <c r="V957" s="577"/>
      <c r="W957" s="577"/>
      <c r="X957" s="577"/>
      <c r="Y957" s="577"/>
      <c r="Z957" s="577"/>
      <c r="AA957" s="577"/>
      <c r="AB957" s="577"/>
      <c r="AC957" s="577"/>
      <c r="AD957" s="577"/>
      <c r="AE957" s="577"/>
      <c r="AF957" s="577"/>
      <c r="AG957" s="577"/>
      <c r="AH957" s="577"/>
      <c r="AI957" s="577"/>
      <c r="AJ957" s="577"/>
      <c r="AK957" s="577"/>
      <c r="AL957" s="577"/>
      <c r="AM957" s="577"/>
      <c r="AN957" s="577"/>
      <c r="AO957" s="577"/>
      <c r="AP957" s="577"/>
      <c r="AQ957" s="577"/>
      <c r="AR957" s="577"/>
      <c r="AS957" s="577"/>
      <c r="AT957" s="577"/>
      <c r="AU957" s="577"/>
      <c r="AV957" s="577"/>
      <c r="AW957" s="577"/>
      <c r="AX957" s="577"/>
      <c r="AY957" s="577"/>
      <c r="AZ957" s="577"/>
      <c r="BA957" s="577"/>
      <c r="BB957" s="577"/>
      <c r="BC957" s="577"/>
      <c r="BD957" s="577"/>
      <c r="BE957" s="577"/>
      <c r="BF957" s="577"/>
      <c r="BG957" s="577"/>
      <c r="BH957" s="577"/>
      <c r="BI957" s="577"/>
      <c r="BJ957" s="577"/>
      <c r="BK957" s="577"/>
      <c r="BL957" s="577"/>
      <c r="BM957" s="577"/>
      <c r="BN957" s="577"/>
      <c r="BO957" s="577"/>
      <c r="BP957" s="577"/>
      <c r="BQ957" s="577"/>
      <c r="BR957" s="577"/>
      <c r="BS957" s="577"/>
      <c r="BT957" s="577"/>
      <c r="BU957" s="577"/>
      <c r="BV957" s="577"/>
      <c r="BW957" s="577"/>
      <c r="BX957" s="577"/>
      <c r="BY957" s="577"/>
      <c r="BZ957" s="577"/>
      <c r="CA957" s="577"/>
      <c r="CB957" s="577"/>
      <c r="CC957" s="577"/>
      <c r="CD957" s="577"/>
      <c r="CE957" s="577"/>
      <c r="CF957" s="577"/>
      <c r="CG957" s="577"/>
      <c r="CH957" s="577"/>
      <c r="CI957" s="577"/>
      <c r="CJ957" s="577"/>
      <c r="CK957" s="577"/>
      <c r="CL957" s="577"/>
      <c r="CM957" s="577"/>
      <c r="CN957" s="577"/>
      <c r="CO957" s="578"/>
      <c r="CP957" s="578"/>
      <c r="CQ957" s="578"/>
      <c r="CR957" s="578"/>
      <c r="CS957" s="578"/>
      <c r="CT957" s="578"/>
      <c r="CU957" s="578"/>
      <c r="CV957" s="578"/>
      <c r="CW957" s="578"/>
      <c r="CX957" s="578"/>
      <c r="CY957" s="578"/>
      <c r="CZ957" s="578"/>
      <c r="DA957" s="578"/>
      <c r="DB957" s="578"/>
      <c r="DC957" s="578"/>
    </row>
    <row r="958" ht="23.25" customHeight="1">
      <c r="A958" s="447"/>
      <c r="B958" s="577"/>
      <c r="C958" s="578"/>
      <c r="D958" s="555"/>
      <c r="E958" s="555"/>
      <c r="F958" s="578"/>
      <c r="G958" s="578"/>
      <c r="H958" s="578"/>
      <c r="I958" s="578"/>
      <c r="J958" s="578"/>
      <c r="K958" s="578"/>
      <c r="L958" s="578"/>
      <c r="M958" s="578"/>
      <c r="N958" s="577"/>
      <c r="O958" s="577"/>
      <c r="P958" s="577"/>
      <c r="Q958" s="577"/>
      <c r="R958" s="577"/>
      <c r="S958" s="577"/>
      <c r="T958" s="577"/>
      <c r="U958" s="577"/>
      <c r="V958" s="577"/>
      <c r="W958" s="577"/>
      <c r="X958" s="577"/>
      <c r="Y958" s="577"/>
      <c r="Z958" s="577"/>
      <c r="AA958" s="577"/>
      <c r="AB958" s="577"/>
      <c r="AC958" s="577"/>
      <c r="AD958" s="577"/>
      <c r="AE958" s="577"/>
      <c r="AF958" s="577"/>
      <c r="AG958" s="577"/>
      <c r="AH958" s="577"/>
      <c r="AI958" s="577"/>
      <c r="AJ958" s="577"/>
      <c r="AK958" s="577"/>
      <c r="AL958" s="577"/>
      <c r="AM958" s="577"/>
      <c r="AN958" s="577"/>
      <c r="AO958" s="577"/>
      <c r="AP958" s="577"/>
      <c r="AQ958" s="577"/>
      <c r="AR958" s="577"/>
      <c r="AS958" s="577"/>
      <c r="AT958" s="577"/>
      <c r="AU958" s="577"/>
      <c r="AV958" s="577"/>
      <c r="AW958" s="577"/>
      <c r="AX958" s="577"/>
      <c r="AY958" s="577"/>
      <c r="AZ958" s="577"/>
      <c r="BA958" s="577"/>
      <c r="BB958" s="577"/>
      <c r="BC958" s="577"/>
      <c r="BD958" s="577"/>
      <c r="BE958" s="577"/>
      <c r="BF958" s="577"/>
      <c r="BG958" s="577"/>
      <c r="BH958" s="577"/>
      <c r="BI958" s="577"/>
      <c r="BJ958" s="577"/>
      <c r="BK958" s="577"/>
      <c r="BL958" s="577"/>
      <c r="BM958" s="577"/>
      <c r="BN958" s="577"/>
      <c r="BO958" s="577"/>
      <c r="BP958" s="577"/>
      <c r="BQ958" s="577"/>
      <c r="BR958" s="577"/>
      <c r="BS958" s="577"/>
      <c r="BT958" s="577"/>
      <c r="BU958" s="577"/>
      <c r="BV958" s="577"/>
      <c r="BW958" s="577"/>
      <c r="BX958" s="577"/>
      <c r="BY958" s="577"/>
      <c r="BZ958" s="577"/>
      <c r="CA958" s="577"/>
      <c r="CB958" s="577"/>
      <c r="CC958" s="577"/>
      <c r="CD958" s="577"/>
      <c r="CE958" s="577"/>
      <c r="CF958" s="577"/>
      <c r="CG958" s="577"/>
      <c r="CH958" s="577"/>
      <c r="CI958" s="577"/>
      <c r="CJ958" s="577"/>
      <c r="CK958" s="577"/>
      <c r="CL958" s="577"/>
      <c r="CM958" s="577"/>
      <c r="CN958" s="577"/>
      <c r="CO958" s="578"/>
      <c r="CP958" s="578"/>
      <c r="CQ958" s="578"/>
      <c r="CR958" s="578"/>
      <c r="CS958" s="578"/>
      <c r="CT958" s="578"/>
      <c r="CU958" s="578"/>
      <c r="CV958" s="578"/>
      <c r="CW958" s="578"/>
      <c r="CX958" s="578"/>
      <c r="CY958" s="578"/>
      <c r="CZ958" s="578"/>
      <c r="DA958" s="578"/>
      <c r="DB958" s="578"/>
      <c r="DC958" s="578"/>
    </row>
    <row r="959" ht="23.25" customHeight="1">
      <c r="A959" s="447"/>
      <c r="B959" s="577"/>
      <c r="C959" s="578"/>
      <c r="D959" s="555"/>
      <c r="E959" s="555"/>
      <c r="F959" s="578"/>
      <c r="G959" s="578"/>
      <c r="H959" s="578"/>
      <c r="I959" s="578"/>
      <c r="J959" s="578"/>
      <c r="K959" s="578"/>
      <c r="L959" s="578"/>
      <c r="M959" s="578"/>
      <c r="N959" s="577"/>
      <c r="O959" s="577"/>
      <c r="P959" s="577"/>
      <c r="Q959" s="577"/>
      <c r="R959" s="577"/>
      <c r="S959" s="577"/>
      <c r="T959" s="577"/>
      <c r="U959" s="577"/>
      <c r="V959" s="577"/>
      <c r="W959" s="577"/>
      <c r="X959" s="577"/>
      <c r="Y959" s="577"/>
      <c r="Z959" s="577"/>
      <c r="AA959" s="577"/>
      <c r="AB959" s="577"/>
      <c r="AC959" s="577"/>
      <c r="AD959" s="577"/>
      <c r="AE959" s="577"/>
      <c r="AF959" s="577"/>
      <c r="AG959" s="577"/>
      <c r="AH959" s="577"/>
      <c r="AI959" s="577"/>
      <c r="AJ959" s="577"/>
      <c r="AK959" s="577"/>
      <c r="AL959" s="577"/>
      <c r="AM959" s="577"/>
      <c r="AN959" s="577"/>
      <c r="AO959" s="577"/>
      <c r="AP959" s="577"/>
      <c r="AQ959" s="577"/>
      <c r="AR959" s="577"/>
      <c r="AS959" s="577"/>
      <c r="AT959" s="577"/>
      <c r="AU959" s="577"/>
      <c r="AV959" s="577"/>
      <c r="AW959" s="577"/>
      <c r="AX959" s="577"/>
      <c r="AY959" s="577"/>
      <c r="AZ959" s="577"/>
      <c r="BA959" s="577"/>
      <c r="BB959" s="577"/>
      <c r="BC959" s="577"/>
      <c r="BD959" s="577"/>
      <c r="BE959" s="577"/>
      <c r="BF959" s="577"/>
      <c r="BG959" s="577"/>
      <c r="BH959" s="577"/>
      <c r="BI959" s="577"/>
      <c r="BJ959" s="577"/>
      <c r="BK959" s="577"/>
      <c r="BL959" s="577"/>
      <c r="BM959" s="577"/>
      <c r="BN959" s="577"/>
      <c r="BO959" s="577"/>
      <c r="BP959" s="577"/>
      <c r="BQ959" s="577"/>
      <c r="BR959" s="577"/>
      <c r="BS959" s="577"/>
      <c r="BT959" s="577"/>
      <c r="BU959" s="577"/>
      <c r="BV959" s="577"/>
      <c r="BW959" s="577"/>
      <c r="BX959" s="577"/>
      <c r="BY959" s="577"/>
      <c r="BZ959" s="577"/>
      <c r="CA959" s="577"/>
      <c r="CB959" s="577"/>
      <c r="CC959" s="577"/>
      <c r="CD959" s="577"/>
      <c r="CE959" s="577"/>
      <c r="CF959" s="577"/>
      <c r="CG959" s="577"/>
      <c r="CH959" s="577"/>
      <c r="CI959" s="577"/>
      <c r="CJ959" s="577"/>
      <c r="CK959" s="577"/>
      <c r="CL959" s="577"/>
      <c r="CM959" s="577"/>
      <c r="CN959" s="577"/>
      <c r="CO959" s="578"/>
      <c r="CP959" s="578"/>
      <c r="CQ959" s="578"/>
      <c r="CR959" s="578"/>
      <c r="CS959" s="578"/>
      <c r="CT959" s="578"/>
      <c r="CU959" s="578"/>
      <c r="CV959" s="578"/>
      <c r="CW959" s="578"/>
      <c r="CX959" s="578"/>
      <c r="CY959" s="578"/>
      <c r="CZ959" s="578"/>
      <c r="DA959" s="578"/>
      <c r="DB959" s="578"/>
      <c r="DC959" s="578"/>
    </row>
    <row r="960" ht="23.25" customHeight="1">
      <c r="A960" s="447"/>
      <c r="B960" s="577"/>
      <c r="C960" s="578"/>
      <c r="D960" s="555"/>
      <c r="E960" s="555"/>
      <c r="F960" s="578"/>
      <c r="G960" s="578"/>
      <c r="H960" s="578"/>
      <c r="I960" s="578"/>
      <c r="J960" s="578"/>
      <c r="K960" s="578"/>
      <c r="L960" s="578"/>
      <c r="M960" s="578"/>
      <c r="N960" s="577"/>
      <c r="O960" s="577"/>
      <c r="P960" s="577"/>
      <c r="Q960" s="577"/>
      <c r="R960" s="577"/>
      <c r="S960" s="577"/>
      <c r="T960" s="577"/>
      <c r="U960" s="577"/>
      <c r="V960" s="577"/>
      <c r="W960" s="577"/>
      <c r="X960" s="577"/>
      <c r="Y960" s="577"/>
      <c r="Z960" s="577"/>
      <c r="AA960" s="577"/>
      <c r="AB960" s="577"/>
      <c r="AC960" s="577"/>
      <c r="AD960" s="577"/>
      <c r="AE960" s="577"/>
      <c r="AF960" s="577"/>
      <c r="AG960" s="577"/>
      <c r="AH960" s="577"/>
      <c r="AI960" s="577"/>
      <c r="AJ960" s="577"/>
      <c r="AK960" s="577"/>
      <c r="AL960" s="577"/>
      <c r="AM960" s="577"/>
      <c r="AN960" s="577"/>
      <c r="AO960" s="577"/>
      <c r="AP960" s="577"/>
      <c r="AQ960" s="577"/>
      <c r="AR960" s="577"/>
      <c r="AS960" s="577"/>
      <c r="AT960" s="577"/>
      <c r="AU960" s="577"/>
      <c r="AV960" s="577"/>
      <c r="AW960" s="577"/>
      <c r="AX960" s="577"/>
      <c r="AY960" s="577"/>
      <c r="AZ960" s="577"/>
      <c r="BA960" s="577"/>
      <c r="BB960" s="577"/>
      <c r="BC960" s="577"/>
      <c r="BD960" s="577"/>
      <c r="BE960" s="577"/>
      <c r="BF960" s="577"/>
      <c r="BG960" s="577"/>
      <c r="BH960" s="577"/>
      <c r="BI960" s="577"/>
      <c r="BJ960" s="577"/>
      <c r="BK960" s="577"/>
      <c r="BL960" s="577"/>
      <c r="BM960" s="577"/>
      <c r="BN960" s="577"/>
      <c r="BO960" s="577"/>
      <c r="BP960" s="577"/>
      <c r="BQ960" s="577"/>
      <c r="BR960" s="577"/>
      <c r="BS960" s="577"/>
      <c r="BT960" s="577"/>
      <c r="BU960" s="577"/>
      <c r="BV960" s="577"/>
      <c r="BW960" s="577"/>
      <c r="BX960" s="577"/>
      <c r="BY960" s="577"/>
      <c r="BZ960" s="577"/>
      <c r="CA960" s="577"/>
      <c r="CB960" s="577"/>
      <c r="CC960" s="577"/>
      <c r="CD960" s="577"/>
      <c r="CE960" s="577"/>
      <c r="CF960" s="577"/>
      <c r="CG960" s="577"/>
      <c r="CH960" s="577"/>
      <c r="CI960" s="577"/>
      <c r="CJ960" s="577"/>
      <c r="CK960" s="577"/>
      <c r="CL960" s="577"/>
      <c r="CM960" s="577"/>
      <c r="CN960" s="577"/>
      <c r="CO960" s="578"/>
      <c r="CP960" s="578"/>
      <c r="CQ960" s="578"/>
      <c r="CR960" s="578"/>
      <c r="CS960" s="578"/>
      <c r="CT960" s="578"/>
      <c r="CU960" s="578"/>
      <c r="CV960" s="578"/>
      <c r="CW960" s="578"/>
      <c r="CX960" s="578"/>
      <c r="CY960" s="578"/>
      <c r="CZ960" s="578"/>
      <c r="DA960" s="578"/>
      <c r="DB960" s="578"/>
      <c r="DC960" s="578"/>
    </row>
    <row r="961" ht="23.25" customHeight="1">
      <c r="A961" s="447"/>
      <c r="B961" s="577"/>
      <c r="C961" s="578"/>
      <c r="D961" s="555"/>
      <c r="E961" s="555"/>
      <c r="F961" s="578"/>
      <c r="G961" s="578"/>
      <c r="H961" s="578"/>
      <c r="I961" s="578"/>
      <c r="J961" s="578"/>
      <c r="K961" s="578"/>
      <c r="L961" s="578"/>
      <c r="M961" s="578"/>
      <c r="N961" s="577"/>
      <c r="O961" s="577"/>
      <c r="P961" s="577"/>
      <c r="Q961" s="577"/>
      <c r="R961" s="577"/>
      <c r="S961" s="577"/>
      <c r="T961" s="577"/>
      <c r="U961" s="577"/>
      <c r="V961" s="577"/>
      <c r="W961" s="577"/>
      <c r="X961" s="577"/>
      <c r="Y961" s="577"/>
      <c r="Z961" s="577"/>
      <c r="AA961" s="577"/>
      <c r="AB961" s="577"/>
      <c r="AC961" s="577"/>
      <c r="AD961" s="577"/>
      <c r="AE961" s="577"/>
      <c r="AF961" s="577"/>
      <c r="AG961" s="577"/>
      <c r="AH961" s="577"/>
      <c r="AI961" s="577"/>
      <c r="AJ961" s="577"/>
      <c r="AK961" s="577"/>
      <c r="AL961" s="577"/>
      <c r="AM961" s="577"/>
      <c r="AN961" s="577"/>
      <c r="AO961" s="577"/>
      <c r="AP961" s="577"/>
      <c r="AQ961" s="577"/>
      <c r="AR961" s="577"/>
      <c r="AS961" s="577"/>
      <c r="AT961" s="577"/>
      <c r="AU961" s="577"/>
      <c r="AV961" s="577"/>
      <c r="AW961" s="577"/>
      <c r="AX961" s="577"/>
      <c r="AY961" s="577"/>
      <c r="AZ961" s="577"/>
      <c r="BA961" s="577"/>
      <c r="BB961" s="577"/>
      <c r="BC961" s="577"/>
      <c r="BD961" s="577"/>
      <c r="BE961" s="577"/>
      <c r="BF961" s="577"/>
      <c r="BG961" s="577"/>
      <c r="BH961" s="577"/>
      <c r="BI961" s="577"/>
      <c r="BJ961" s="577"/>
      <c r="BK961" s="577"/>
      <c r="BL961" s="577"/>
      <c r="BM961" s="577"/>
      <c r="BN961" s="577"/>
      <c r="BO961" s="577"/>
      <c r="BP961" s="577"/>
      <c r="BQ961" s="577"/>
      <c r="BR961" s="577"/>
      <c r="BS961" s="577"/>
      <c r="BT961" s="577"/>
      <c r="BU961" s="577"/>
      <c r="BV961" s="577"/>
      <c r="BW961" s="577"/>
      <c r="BX961" s="577"/>
      <c r="BY961" s="577"/>
      <c r="BZ961" s="577"/>
      <c r="CA961" s="577"/>
      <c r="CB961" s="577"/>
      <c r="CC961" s="577"/>
      <c r="CD961" s="577"/>
      <c r="CE961" s="577"/>
      <c r="CF961" s="577"/>
      <c r="CG961" s="577"/>
      <c r="CH961" s="577"/>
      <c r="CI961" s="577"/>
      <c r="CJ961" s="577"/>
      <c r="CK961" s="577"/>
      <c r="CL961" s="577"/>
      <c r="CM961" s="577"/>
      <c r="CN961" s="577"/>
      <c r="CO961" s="578"/>
      <c r="CP961" s="578"/>
      <c r="CQ961" s="578"/>
      <c r="CR961" s="578"/>
      <c r="CS961" s="578"/>
      <c r="CT961" s="578"/>
      <c r="CU961" s="578"/>
      <c r="CV961" s="578"/>
      <c r="CW961" s="578"/>
      <c r="CX961" s="578"/>
      <c r="CY961" s="578"/>
      <c r="CZ961" s="578"/>
      <c r="DA961" s="578"/>
      <c r="DB961" s="578"/>
      <c r="DC961" s="578"/>
    </row>
    <row r="962" ht="23.25" customHeight="1">
      <c r="A962" s="447"/>
      <c r="B962" s="577"/>
      <c r="C962" s="578"/>
      <c r="D962" s="555"/>
      <c r="E962" s="555"/>
      <c r="F962" s="578"/>
      <c r="G962" s="578"/>
      <c r="H962" s="578"/>
      <c r="I962" s="578"/>
      <c r="J962" s="578"/>
      <c r="K962" s="578"/>
      <c r="L962" s="578"/>
      <c r="M962" s="578"/>
      <c r="N962" s="577"/>
      <c r="O962" s="577"/>
      <c r="P962" s="577"/>
      <c r="Q962" s="577"/>
      <c r="R962" s="577"/>
      <c r="S962" s="577"/>
      <c r="T962" s="577"/>
      <c r="U962" s="577"/>
      <c r="V962" s="577"/>
      <c r="W962" s="577"/>
      <c r="X962" s="577"/>
      <c r="Y962" s="577"/>
      <c r="Z962" s="577"/>
      <c r="AA962" s="577"/>
      <c r="AB962" s="577"/>
      <c r="AC962" s="577"/>
      <c r="AD962" s="577"/>
      <c r="AE962" s="577"/>
      <c r="AF962" s="577"/>
      <c r="AG962" s="577"/>
      <c r="AH962" s="577"/>
      <c r="AI962" s="577"/>
      <c r="AJ962" s="577"/>
      <c r="AK962" s="577"/>
      <c r="AL962" s="577"/>
      <c r="AM962" s="577"/>
      <c r="AN962" s="577"/>
      <c r="AO962" s="577"/>
      <c r="AP962" s="577"/>
      <c r="AQ962" s="577"/>
      <c r="AR962" s="577"/>
      <c r="AS962" s="577"/>
      <c r="AT962" s="577"/>
      <c r="AU962" s="577"/>
      <c r="AV962" s="577"/>
      <c r="AW962" s="577"/>
      <c r="AX962" s="577"/>
      <c r="AY962" s="577"/>
      <c r="AZ962" s="577"/>
      <c r="BA962" s="577"/>
      <c r="BB962" s="577"/>
      <c r="BC962" s="577"/>
      <c r="BD962" s="577"/>
      <c r="BE962" s="577"/>
      <c r="BF962" s="577"/>
      <c r="BG962" s="577"/>
      <c r="BH962" s="577"/>
      <c r="BI962" s="577"/>
      <c r="BJ962" s="577"/>
      <c r="BK962" s="577"/>
      <c r="BL962" s="577"/>
      <c r="BM962" s="577"/>
      <c r="BN962" s="577"/>
      <c r="BO962" s="577"/>
      <c r="BP962" s="577"/>
      <c r="BQ962" s="577"/>
      <c r="BR962" s="577"/>
      <c r="BS962" s="577"/>
      <c r="BT962" s="577"/>
      <c r="BU962" s="577"/>
      <c r="BV962" s="577"/>
      <c r="BW962" s="577"/>
      <c r="BX962" s="577"/>
      <c r="BY962" s="577"/>
      <c r="BZ962" s="577"/>
      <c r="CA962" s="577"/>
      <c r="CB962" s="577"/>
      <c r="CC962" s="577"/>
      <c r="CD962" s="577"/>
      <c r="CE962" s="577"/>
      <c r="CF962" s="577"/>
      <c r="CG962" s="577"/>
      <c r="CH962" s="577"/>
      <c r="CI962" s="577"/>
      <c r="CJ962" s="577"/>
      <c r="CK962" s="577"/>
      <c r="CL962" s="577"/>
      <c r="CM962" s="577"/>
      <c r="CN962" s="577"/>
      <c r="CO962" s="578"/>
      <c r="CP962" s="578"/>
      <c r="CQ962" s="578"/>
      <c r="CR962" s="578"/>
      <c r="CS962" s="578"/>
      <c r="CT962" s="578"/>
      <c r="CU962" s="578"/>
      <c r="CV962" s="578"/>
      <c r="CW962" s="578"/>
      <c r="CX962" s="578"/>
      <c r="CY962" s="578"/>
      <c r="CZ962" s="578"/>
      <c r="DA962" s="578"/>
      <c r="DB962" s="578"/>
      <c r="DC962" s="578"/>
    </row>
    <row r="963" ht="23.25" customHeight="1">
      <c r="A963" s="447"/>
      <c r="B963" s="577"/>
      <c r="C963" s="578"/>
      <c r="D963" s="555"/>
      <c r="E963" s="555"/>
      <c r="F963" s="578"/>
      <c r="G963" s="578"/>
      <c r="H963" s="578"/>
      <c r="I963" s="578"/>
      <c r="J963" s="578"/>
      <c r="K963" s="578"/>
      <c r="L963" s="578"/>
      <c r="M963" s="578"/>
      <c r="N963" s="577"/>
      <c r="O963" s="577"/>
      <c r="P963" s="577"/>
      <c r="Q963" s="577"/>
      <c r="R963" s="577"/>
      <c r="S963" s="577"/>
      <c r="T963" s="577"/>
      <c r="U963" s="577"/>
      <c r="V963" s="577"/>
      <c r="W963" s="577"/>
      <c r="X963" s="577"/>
      <c r="Y963" s="577"/>
      <c r="Z963" s="577"/>
      <c r="AA963" s="577"/>
      <c r="AB963" s="577"/>
      <c r="AC963" s="577"/>
      <c r="AD963" s="577"/>
      <c r="AE963" s="577"/>
      <c r="AF963" s="577"/>
      <c r="AG963" s="577"/>
      <c r="AH963" s="577"/>
      <c r="AI963" s="577"/>
      <c r="AJ963" s="577"/>
      <c r="AK963" s="577"/>
      <c r="AL963" s="577"/>
      <c r="AM963" s="577"/>
      <c r="AN963" s="577"/>
      <c r="AO963" s="577"/>
      <c r="AP963" s="577"/>
      <c r="AQ963" s="577"/>
      <c r="AR963" s="577"/>
      <c r="AS963" s="577"/>
      <c r="AT963" s="577"/>
      <c r="AU963" s="577"/>
      <c r="AV963" s="577"/>
      <c r="AW963" s="577"/>
      <c r="AX963" s="577"/>
      <c r="AY963" s="577"/>
      <c r="AZ963" s="577"/>
      <c r="BA963" s="577"/>
      <c r="BB963" s="577"/>
      <c r="BC963" s="577"/>
      <c r="BD963" s="577"/>
      <c r="BE963" s="577"/>
      <c r="BF963" s="577"/>
      <c r="BG963" s="577"/>
      <c r="BH963" s="577"/>
      <c r="BI963" s="577"/>
      <c r="BJ963" s="577"/>
      <c r="BK963" s="577"/>
      <c r="BL963" s="577"/>
      <c r="BM963" s="577"/>
      <c r="BN963" s="577"/>
      <c r="BO963" s="577"/>
      <c r="BP963" s="577"/>
      <c r="BQ963" s="577"/>
      <c r="BR963" s="577"/>
      <c r="BS963" s="577"/>
      <c r="BT963" s="577"/>
      <c r="BU963" s="577"/>
      <c r="BV963" s="577"/>
      <c r="BW963" s="577"/>
      <c r="BX963" s="577"/>
      <c r="BY963" s="577"/>
      <c r="BZ963" s="577"/>
      <c r="CA963" s="577"/>
      <c r="CB963" s="577"/>
      <c r="CC963" s="577"/>
      <c r="CD963" s="577"/>
      <c r="CE963" s="577"/>
      <c r="CF963" s="577"/>
      <c r="CG963" s="577"/>
      <c r="CH963" s="577"/>
      <c r="CI963" s="577"/>
      <c r="CJ963" s="577"/>
      <c r="CK963" s="577"/>
      <c r="CL963" s="577"/>
      <c r="CM963" s="577"/>
      <c r="CN963" s="577"/>
      <c r="CO963" s="578"/>
      <c r="CP963" s="578"/>
      <c r="CQ963" s="578"/>
      <c r="CR963" s="578"/>
      <c r="CS963" s="578"/>
      <c r="CT963" s="578"/>
      <c r="CU963" s="578"/>
      <c r="CV963" s="578"/>
      <c r="CW963" s="578"/>
      <c r="CX963" s="578"/>
      <c r="CY963" s="578"/>
      <c r="CZ963" s="578"/>
      <c r="DA963" s="578"/>
      <c r="DB963" s="578"/>
      <c r="DC963" s="578"/>
    </row>
    <row r="964" ht="23.25" customHeight="1">
      <c r="A964" s="447"/>
      <c r="B964" s="577"/>
      <c r="C964" s="578"/>
      <c r="D964" s="555"/>
      <c r="E964" s="555"/>
      <c r="F964" s="578"/>
      <c r="G964" s="578"/>
      <c r="H964" s="578"/>
      <c r="I964" s="578"/>
      <c r="J964" s="578"/>
      <c r="K964" s="578"/>
      <c r="L964" s="578"/>
      <c r="M964" s="578"/>
      <c r="N964" s="577"/>
      <c r="O964" s="577"/>
      <c r="P964" s="577"/>
      <c r="Q964" s="577"/>
      <c r="R964" s="577"/>
      <c r="S964" s="577"/>
      <c r="T964" s="577"/>
      <c r="U964" s="577"/>
      <c r="V964" s="577"/>
      <c r="W964" s="577"/>
      <c r="X964" s="577"/>
      <c r="Y964" s="577"/>
      <c r="Z964" s="577"/>
      <c r="AA964" s="577"/>
      <c r="AB964" s="577"/>
      <c r="AC964" s="577"/>
      <c r="AD964" s="577"/>
      <c r="AE964" s="577"/>
      <c r="AF964" s="577"/>
      <c r="AG964" s="577"/>
      <c r="AH964" s="577"/>
      <c r="AI964" s="577"/>
      <c r="AJ964" s="577"/>
      <c r="AK964" s="577"/>
      <c r="AL964" s="577"/>
      <c r="AM964" s="577"/>
      <c r="AN964" s="577"/>
      <c r="AO964" s="577"/>
      <c r="AP964" s="577"/>
      <c r="AQ964" s="577"/>
      <c r="AR964" s="577"/>
      <c r="AS964" s="577"/>
      <c r="AT964" s="577"/>
      <c r="AU964" s="577"/>
      <c r="AV964" s="577"/>
      <c r="AW964" s="577"/>
      <c r="AX964" s="577"/>
      <c r="AY964" s="577"/>
      <c r="AZ964" s="577"/>
      <c r="BA964" s="577"/>
      <c r="BB964" s="577"/>
      <c r="BC964" s="577"/>
      <c r="BD964" s="577"/>
      <c r="BE964" s="577"/>
      <c r="BF964" s="577"/>
      <c r="BG964" s="577"/>
      <c r="BH964" s="577"/>
      <c r="BI964" s="577"/>
      <c r="BJ964" s="577"/>
      <c r="BK964" s="577"/>
      <c r="BL964" s="577"/>
      <c r="BM964" s="577"/>
      <c r="BN964" s="577"/>
      <c r="BO964" s="577"/>
      <c r="BP964" s="577"/>
      <c r="BQ964" s="577"/>
      <c r="BR964" s="577"/>
      <c r="BS964" s="577"/>
      <c r="BT964" s="577"/>
      <c r="BU964" s="577"/>
      <c r="BV964" s="577"/>
      <c r="BW964" s="577"/>
      <c r="BX964" s="577"/>
      <c r="BY964" s="577"/>
      <c r="BZ964" s="577"/>
      <c r="CA964" s="577"/>
      <c r="CB964" s="577"/>
      <c r="CC964" s="577"/>
      <c r="CD964" s="577"/>
      <c r="CE964" s="577"/>
      <c r="CF964" s="577"/>
      <c r="CG964" s="577"/>
      <c r="CH964" s="577"/>
      <c r="CI964" s="577"/>
      <c r="CJ964" s="577"/>
      <c r="CK964" s="577"/>
      <c r="CL964" s="577"/>
      <c r="CM964" s="577"/>
      <c r="CN964" s="577"/>
      <c r="CO964" s="578"/>
      <c r="CP964" s="578"/>
      <c r="CQ964" s="578"/>
      <c r="CR964" s="578"/>
      <c r="CS964" s="578"/>
      <c r="CT964" s="578"/>
      <c r="CU964" s="578"/>
      <c r="CV964" s="578"/>
      <c r="CW964" s="578"/>
      <c r="CX964" s="578"/>
      <c r="CY964" s="578"/>
      <c r="CZ964" s="578"/>
      <c r="DA964" s="578"/>
      <c r="DB964" s="578"/>
      <c r="DC964" s="578"/>
    </row>
    <row r="965" ht="23.25" customHeight="1">
      <c r="A965" s="447"/>
      <c r="B965" s="577"/>
      <c r="C965" s="578"/>
      <c r="D965" s="555"/>
      <c r="E965" s="555"/>
      <c r="F965" s="578"/>
      <c r="G965" s="578"/>
      <c r="H965" s="578"/>
      <c r="I965" s="578"/>
      <c r="J965" s="578"/>
      <c r="K965" s="578"/>
      <c r="L965" s="578"/>
      <c r="M965" s="578"/>
      <c r="N965" s="577"/>
      <c r="O965" s="577"/>
      <c r="P965" s="577"/>
      <c r="Q965" s="577"/>
      <c r="R965" s="577"/>
      <c r="S965" s="577"/>
      <c r="T965" s="577"/>
      <c r="U965" s="577"/>
      <c r="V965" s="577"/>
      <c r="W965" s="577"/>
      <c r="X965" s="577"/>
      <c r="Y965" s="577"/>
      <c r="Z965" s="577"/>
      <c r="AA965" s="577"/>
      <c r="AB965" s="577"/>
      <c r="AC965" s="577"/>
      <c r="AD965" s="577"/>
      <c r="AE965" s="577"/>
      <c r="AF965" s="577"/>
      <c r="AG965" s="577"/>
      <c r="AH965" s="577"/>
      <c r="AI965" s="577"/>
      <c r="AJ965" s="577"/>
      <c r="AK965" s="577"/>
      <c r="AL965" s="577"/>
      <c r="AM965" s="577"/>
      <c r="AN965" s="577"/>
      <c r="AO965" s="577"/>
      <c r="AP965" s="577"/>
      <c r="AQ965" s="577"/>
      <c r="AR965" s="577"/>
      <c r="AS965" s="577"/>
      <c r="AT965" s="577"/>
      <c r="AU965" s="577"/>
      <c r="AV965" s="577"/>
      <c r="AW965" s="577"/>
      <c r="AX965" s="577"/>
      <c r="AY965" s="577"/>
      <c r="AZ965" s="577"/>
      <c r="BA965" s="577"/>
      <c r="BB965" s="577"/>
      <c r="BC965" s="577"/>
      <c r="BD965" s="577"/>
      <c r="BE965" s="577"/>
      <c r="BF965" s="577"/>
      <c r="BG965" s="577"/>
      <c r="BH965" s="577"/>
      <c r="BI965" s="577"/>
      <c r="BJ965" s="577"/>
      <c r="BK965" s="577"/>
      <c r="BL965" s="577"/>
      <c r="BM965" s="577"/>
      <c r="BN965" s="577"/>
      <c r="BO965" s="577"/>
      <c r="BP965" s="577"/>
      <c r="BQ965" s="577"/>
      <c r="BR965" s="577"/>
      <c r="BS965" s="577"/>
      <c r="BT965" s="577"/>
      <c r="BU965" s="577"/>
      <c r="BV965" s="577"/>
      <c r="BW965" s="577"/>
      <c r="BX965" s="577"/>
      <c r="BY965" s="577"/>
      <c r="BZ965" s="577"/>
      <c r="CA965" s="577"/>
      <c r="CB965" s="577"/>
      <c r="CC965" s="577"/>
      <c r="CD965" s="577"/>
      <c r="CE965" s="577"/>
      <c r="CF965" s="577"/>
      <c r="CG965" s="577"/>
      <c r="CH965" s="577"/>
      <c r="CI965" s="577"/>
      <c r="CJ965" s="577"/>
      <c r="CK965" s="577"/>
      <c r="CL965" s="577"/>
      <c r="CM965" s="577"/>
      <c r="CN965" s="577"/>
      <c r="CO965" s="578"/>
      <c r="CP965" s="578"/>
      <c r="CQ965" s="578"/>
      <c r="CR965" s="578"/>
      <c r="CS965" s="578"/>
      <c r="CT965" s="578"/>
      <c r="CU965" s="578"/>
      <c r="CV965" s="578"/>
      <c r="CW965" s="578"/>
      <c r="CX965" s="578"/>
      <c r="CY965" s="578"/>
      <c r="CZ965" s="578"/>
      <c r="DA965" s="578"/>
      <c r="DB965" s="578"/>
      <c r="DC965" s="578"/>
    </row>
    <row r="966" ht="23.25" customHeight="1">
      <c r="A966" s="447"/>
      <c r="B966" s="577"/>
      <c r="C966" s="578"/>
      <c r="D966" s="555"/>
      <c r="E966" s="555"/>
      <c r="F966" s="578"/>
      <c r="G966" s="578"/>
      <c r="H966" s="578"/>
      <c r="I966" s="578"/>
      <c r="J966" s="578"/>
      <c r="K966" s="578"/>
      <c r="L966" s="578"/>
      <c r="M966" s="578"/>
      <c r="N966" s="577"/>
      <c r="O966" s="577"/>
      <c r="P966" s="577"/>
      <c r="Q966" s="577"/>
      <c r="R966" s="577"/>
      <c r="S966" s="577"/>
      <c r="T966" s="577"/>
      <c r="U966" s="577"/>
      <c r="V966" s="577"/>
      <c r="W966" s="577"/>
      <c r="X966" s="577"/>
      <c r="Y966" s="577"/>
      <c r="Z966" s="577"/>
      <c r="AA966" s="577"/>
      <c r="AB966" s="577"/>
      <c r="AC966" s="577"/>
      <c r="AD966" s="577"/>
      <c r="AE966" s="577"/>
      <c r="AF966" s="577"/>
      <c r="AG966" s="577"/>
      <c r="AH966" s="577"/>
      <c r="AI966" s="577"/>
      <c r="AJ966" s="577"/>
      <c r="AK966" s="577"/>
      <c r="AL966" s="577"/>
      <c r="AM966" s="577"/>
      <c r="AN966" s="577"/>
      <c r="AO966" s="577"/>
      <c r="AP966" s="577"/>
      <c r="AQ966" s="577"/>
      <c r="AR966" s="577"/>
      <c r="AS966" s="577"/>
      <c r="AT966" s="577"/>
      <c r="AU966" s="577"/>
      <c r="AV966" s="577"/>
      <c r="AW966" s="577"/>
      <c r="AX966" s="577"/>
      <c r="AY966" s="577"/>
      <c r="AZ966" s="577"/>
      <c r="BA966" s="577"/>
      <c r="BB966" s="577"/>
      <c r="BC966" s="577"/>
      <c r="BD966" s="577"/>
      <c r="BE966" s="577"/>
      <c r="BF966" s="577"/>
      <c r="BG966" s="577"/>
      <c r="BH966" s="577"/>
      <c r="BI966" s="577"/>
      <c r="BJ966" s="577"/>
      <c r="BK966" s="577"/>
      <c r="BL966" s="577"/>
      <c r="BM966" s="577"/>
      <c r="BN966" s="577"/>
      <c r="BO966" s="577"/>
      <c r="BP966" s="577"/>
      <c r="BQ966" s="577"/>
      <c r="BR966" s="577"/>
      <c r="BS966" s="577"/>
      <c r="BT966" s="577"/>
      <c r="BU966" s="577"/>
      <c r="BV966" s="577"/>
      <c r="BW966" s="577"/>
      <c r="BX966" s="577"/>
      <c r="BY966" s="577"/>
      <c r="BZ966" s="577"/>
      <c r="CA966" s="577"/>
      <c r="CB966" s="577"/>
      <c r="CC966" s="577"/>
      <c r="CD966" s="577"/>
      <c r="CE966" s="577"/>
      <c r="CF966" s="577"/>
      <c r="CG966" s="577"/>
      <c r="CH966" s="577"/>
      <c r="CI966" s="577"/>
      <c r="CJ966" s="577"/>
      <c r="CK966" s="577"/>
      <c r="CL966" s="577"/>
      <c r="CM966" s="577"/>
      <c r="CN966" s="577"/>
      <c r="CO966" s="578"/>
      <c r="CP966" s="578"/>
      <c r="CQ966" s="578"/>
      <c r="CR966" s="578"/>
      <c r="CS966" s="578"/>
      <c r="CT966" s="578"/>
      <c r="CU966" s="578"/>
      <c r="CV966" s="578"/>
      <c r="CW966" s="578"/>
      <c r="CX966" s="578"/>
      <c r="CY966" s="578"/>
      <c r="CZ966" s="578"/>
      <c r="DA966" s="578"/>
      <c r="DB966" s="578"/>
      <c r="DC966" s="578"/>
    </row>
    <row r="967" ht="23.25" customHeight="1">
      <c r="A967" s="447"/>
      <c r="B967" s="577"/>
      <c r="C967" s="578"/>
      <c r="D967" s="555"/>
      <c r="E967" s="555"/>
      <c r="F967" s="578"/>
      <c r="G967" s="578"/>
      <c r="H967" s="578"/>
      <c r="I967" s="578"/>
      <c r="J967" s="578"/>
      <c r="K967" s="578"/>
      <c r="L967" s="578"/>
      <c r="M967" s="578"/>
      <c r="N967" s="577"/>
      <c r="O967" s="577"/>
      <c r="P967" s="577"/>
      <c r="Q967" s="577"/>
      <c r="R967" s="577"/>
      <c r="S967" s="577"/>
      <c r="T967" s="577"/>
      <c r="U967" s="577"/>
      <c r="V967" s="577"/>
      <c r="W967" s="577"/>
      <c r="X967" s="577"/>
      <c r="Y967" s="577"/>
      <c r="Z967" s="577"/>
      <c r="AA967" s="577"/>
      <c r="AB967" s="577"/>
      <c r="AC967" s="577"/>
      <c r="AD967" s="577"/>
      <c r="AE967" s="577"/>
      <c r="AF967" s="577"/>
      <c r="AG967" s="577"/>
      <c r="AH967" s="577"/>
      <c r="AI967" s="577"/>
      <c r="AJ967" s="577"/>
      <c r="AK967" s="577"/>
      <c r="AL967" s="577"/>
      <c r="AM967" s="577"/>
      <c r="AN967" s="577"/>
      <c r="AO967" s="577"/>
      <c r="AP967" s="577"/>
      <c r="AQ967" s="577"/>
      <c r="AR967" s="577"/>
      <c r="AS967" s="577"/>
      <c r="AT967" s="577"/>
      <c r="AU967" s="577"/>
      <c r="AV967" s="577"/>
      <c r="AW967" s="577"/>
      <c r="AX967" s="577"/>
      <c r="AY967" s="577"/>
      <c r="AZ967" s="577"/>
      <c r="BA967" s="577"/>
      <c r="BB967" s="577"/>
      <c r="BC967" s="577"/>
      <c r="BD967" s="577"/>
      <c r="BE967" s="577"/>
      <c r="BF967" s="577"/>
      <c r="BG967" s="577"/>
      <c r="BH967" s="577"/>
      <c r="BI967" s="577"/>
      <c r="BJ967" s="577"/>
      <c r="BK967" s="577"/>
      <c r="BL967" s="577"/>
      <c r="BM967" s="577"/>
      <c r="BN967" s="577"/>
      <c r="BO967" s="577"/>
      <c r="BP967" s="577"/>
      <c r="BQ967" s="577"/>
      <c r="BR967" s="577"/>
      <c r="BS967" s="577"/>
      <c r="BT967" s="577"/>
      <c r="BU967" s="577"/>
      <c r="BV967" s="577"/>
      <c r="BW967" s="577"/>
      <c r="BX967" s="577"/>
      <c r="BY967" s="577"/>
      <c r="BZ967" s="577"/>
      <c r="CA967" s="577"/>
      <c r="CB967" s="577"/>
      <c r="CC967" s="577"/>
      <c r="CD967" s="577"/>
      <c r="CE967" s="577"/>
      <c r="CF967" s="577"/>
      <c r="CG967" s="577"/>
      <c r="CH967" s="577"/>
      <c r="CI967" s="577"/>
      <c r="CJ967" s="577"/>
      <c r="CK967" s="577"/>
      <c r="CL967" s="577"/>
      <c r="CM967" s="577"/>
      <c r="CN967" s="577"/>
      <c r="CO967" s="578"/>
      <c r="CP967" s="578"/>
      <c r="CQ967" s="578"/>
      <c r="CR967" s="578"/>
      <c r="CS967" s="578"/>
      <c r="CT967" s="578"/>
      <c r="CU967" s="578"/>
      <c r="CV967" s="578"/>
      <c r="CW967" s="578"/>
      <c r="CX967" s="578"/>
      <c r="CY967" s="578"/>
      <c r="CZ967" s="578"/>
      <c r="DA967" s="578"/>
      <c r="DB967" s="578"/>
      <c r="DC967" s="578"/>
    </row>
    <row r="968" ht="23.25" customHeight="1">
      <c r="A968" s="447"/>
      <c r="B968" s="577"/>
      <c r="C968" s="578"/>
      <c r="D968" s="555"/>
      <c r="E968" s="555"/>
      <c r="F968" s="578"/>
      <c r="G968" s="578"/>
      <c r="H968" s="578"/>
      <c r="I968" s="578"/>
      <c r="J968" s="578"/>
      <c r="K968" s="578"/>
      <c r="L968" s="578"/>
      <c r="M968" s="578"/>
      <c r="N968" s="577"/>
      <c r="O968" s="577"/>
      <c r="P968" s="577"/>
      <c r="Q968" s="577"/>
      <c r="R968" s="577"/>
      <c r="S968" s="577"/>
      <c r="T968" s="577"/>
      <c r="U968" s="577"/>
      <c r="V968" s="577"/>
      <c r="W968" s="577"/>
      <c r="X968" s="577"/>
      <c r="Y968" s="577"/>
      <c r="Z968" s="577"/>
      <c r="AA968" s="577"/>
      <c r="AB968" s="577"/>
      <c r="AC968" s="577"/>
      <c r="AD968" s="577"/>
      <c r="AE968" s="577"/>
      <c r="AF968" s="577"/>
      <c r="AG968" s="577"/>
      <c r="AH968" s="577"/>
      <c r="AI968" s="577"/>
      <c r="AJ968" s="577"/>
      <c r="AK968" s="577"/>
      <c r="AL968" s="577"/>
      <c r="AM968" s="577"/>
      <c r="AN968" s="577"/>
      <c r="AO968" s="577"/>
      <c r="AP968" s="577"/>
      <c r="AQ968" s="577"/>
      <c r="AR968" s="577"/>
      <c r="AS968" s="577"/>
      <c r="AT968" s="577"/>
      <c r="AU968" s="577"/>
      <c r="AV968" s="57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8"/>
      <c r="CP968" s="578"/>
      <c r="CQ968" s="578"/>
      <c r="CR968" s="578"/>
      <c r="CS968" s="578"/>
      <c r="CT968" s="578"/>
      <c r="CU968" s="578"/>
      <c r="CV968" s="578"/>
      <c r="CW968" s="578"/>
      <c r="CX968" s="578"/>
      <c r="CY968" s="578"/>
      <c r="CZ968" s="578"/>
      <c r="DA968" s="578"/>
      <c r="DB968" s="578"/>
      <c r="DC968" s="578"/>
    </row>
    <row r="969" ht="23.25" customHeight="1">
      <c r="A969" s="447"/>
      <c r="B969" s="577"/>
      <c r="C969" s="578"/>
      <c r="D969" s="555"/>
      <c r="E969" s="555"/>
      <c r="F969" s="578"/>
      <c r="G969" s="578"/>
      <c r="H969" s="578"/>
      <c r="I969" s="578"/>
      <c r="J969" s="578"/>
      <c r="K969" s="578"/>
      <c r="L969" s="578"/>
      <c r="M969" s="578"/>
      <c r="N969" s="577"/>
      <c r="O969" s="577"/>
      <c r="P969" s="577"/>
      <c r="Q969" s="577"/>
      <c r="R969" s="577"/>
      <c r="S969" s="577"/>
      <c r="T969" s="577"/>
      <c r="U969" s="577"/>
      <c r="V969" s="577"/>
      <c r="W969" s="577"/>
      <c r="X969" s="577"/>
      <c r="Y969" s="577"/>
      <c r="Z969" s="577"/>
      <c r="AA969" s="577"/>
      <c r="AB969" s="577"/>
      <c r="AC969" s="577"/>
      <c r="AD969" s="577"/>
      <c r="AE969" s="577"/>
      <c r="AF969" s="577"/>
      <c r="AG969" s="577"/>
      <c r="AH969" s="577"/>
      <c r="AI969" s="577"/>
      <c r="AJ969" s="577"/>
      <c r="AK969" s="577"/>
      <c r="AL969" s="577"/>
      <c r="AM969" s="577"/>
      <c r="AN969" s="577"/>
      <c r="AO969" s="577"/>
      <c r="AP969" s="577"/>
      <c r="AQ969" s="577"/>
      <c r="AR969" s="577"/>
      <c r="AS969" s="577"/>
      <c r="AT969" s="577"/>
      <c r="AU969" s="577"/>
      <c r="AV969" s="57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8"/>
      <c r="CP969" s="578"/>
      <c r="CQ969" s="578"/>
      <c r="CR969" s="578"/>
      <c r="CS969" s="578"/>
      <c r="CT969" s="578"/>
      <c r="CU969" s="578"/>
      <c r="CV969" s="578"/>
      <c r="CW969" s="578"/>
      <c r="CX969" s="578"/>
      <c r="CY969" s="578"/>
      <c r="CZ969" s="578"/>
      <c r="DA969" s="578"/>
      <c r="DB969" s="578"/>
      <c r="DC969" s="578"/>
    </row>
    <row r="970" ht="23.25" customHeight="1">
      <c r="A970" s="447"/>
      <c r="B970" s="577"/>
      <c r="C970" s="578"/>
      <c r="D970" s="555"/>
      <c r="E970" s="555"/>
      <c r="F970" s="578"/>
      <c r="G970" s="578"/>
      <c r="H970" s="578"/>
      <c r="I970" s="578"/>
      <c r="J970" s="578"/>
      <c r="K970" s="578"/>
      <c r="L970" s="578"/>
      <c r="M970" s="578"/>
      <c r="N970" s="577"/>
      <c r="O970" s="577"/>
      <c r="P970" s="577"/>
      <c r="Q970" s="577"/>
      <c r="R970" s="577"/>
      <c r="S970" s="577"/>
      <c r="T970" s="577"/>
      <c r="U970" s="577"/>
      <c r="V970" s="577"/>
      <c r="W970" s="577"/>
      <c r="X970" s="577"/>
      <c r="Y970" s="577"/>
      <c r="Z970" s="577"/>
      <c r="AA970" s="577"/>
      <c r="AB970" s="577"/>
      <c r="AC970" s="577"/>
      <c r="AD970" s="577"/>
      <c r="AE970" s="577"/>
      <c r="AF970" s="577"/>
      <c r="AG970" s="577"/>
      <c r="AH970" s="577"/>
      <c r="AI970" s="577"/>
      <c r="AJ970" s="577"/>
      <c r="AK970" s="577"/>
      <c r="AL970" s="577"/>
      <c r="AM970" s="577"/>
      <c r="AN970" s="577"/>
      <c r="AO970" s="577"/>
      <c r="AP970" s="577"/>
      <c r="AQ970" s="577"/>
      <c r="AR970" s="577"/>
      <c r="AS970" s="577"/>
      <c r="AT970" s="577"/>
      <c r="AU970" s="577"/>
      <c r="AV970" s="57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8"/>
      <c r="CP970" s="578"/>
      <c r="CQ970" s="578"/>
      <c r="CR970" s="578"/>
      <c r="CS970" s="578"/>
      <c r="CT970" s="578"/>
      <c r="CU970" s="578"/>
      <c r="CV970" s="578"/>
      <c r="CW970" s="578"/>
      <c r="CX970" s="578"/>
      <c r="CY970" s="578"/>
      <c r="CZ970" s="578"/>
      <c r="DA970" s="578"/>
      <c r="DB970" s="578"/>
      <c r="DC970" s="578"/>
    </row>
    <row r="971" ht="23.25" customHeight="1">
      <c r="A971" s="447"/>
      <c r="B971" s="577"/>
      <c r="C971" s="578"/>
      <c r="D971" s="555"/>
      <c r="E971" s="555"/>
      <c r="F971" s="578"/>
      <c r="G971" s="578"/>
      <c r="H971" s="578"/>
      <c r="I971" s="578"/>
      <c r="J971" s="578"/>
      <c r="K971" s="578"/>
      <c r="L971" s="578"/>
      <c r="M971" s="578"/>
      <c r="N971" s="577"/>
      <c r="O971" s="577"/>
      <c r="P971" s="577"/>
      <c r="Q971" s="577"/>
      <c r="R971" s="577"/>
      <c r="S971" s="577"/>
      <c r="T971" s="577"/>
      <c r="U971" s="577"/>
      <c r="V971" s="577"/>
      <c r="W971" s="577"/>
      <c r="X971" s="577"/>
      <c r="Y971" s="577"/>
      <c r="Z971" s="577"/>
      <c r="AA971" s="577"/>
      <c r="AB971" s="577"/>
      <c r="AC971" s="577"/>
      <c r="AD971" s="577"/>
      <c r="AE971" s="577"/>
      <c r="AF971" s="577"/>
      <c r="AG971" s="577"/>
      <c r="AH971" s="577"/>
      <c r="AI971" s="577"/>
      <c r="AJ971" s="577"/>
      <c r="AK971" s="577"/>
      <c r="AL971" s="577"/>
      <c r="AM971" s="577"/>
      <c r="AN971" s="577"/>
      <c r="AO971" s="577"/>
      <c r="AP971" s="577"/>
      <c r="AQ971" s="577"/>
      <c r="AR971" s="577"/>
      <c r="AS971" s="577"/>
      <c r="AT971" s="577"/>
      <c r="AU971" s="577"/>
      <c r="AV971" s="57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8"/>
      <c r="CP971" s="578"/>
      <c r="CQ971" s="578"/>
      <c r="CR971" s="578"/>
      <c r="CS971" s="578"/>
      <c r="CT971" s="578"/>
      <c r="CU971" s="578"/>
      <c r="CV971" s="578"/>
      <c r="CW971" s="578"/>
      <c r="CX971" s="578"/>
      <c r="CY971" s="578"/>
      <c r="CZ971" s="578"/>
      <c r="DA971" s="578"/>
      <c r="DB971" s="578"/>
      <c r="DC971" s="578"/>
    </row>
    <row r="972" ht="23.25" customHeight="1">
      <c r="A972" s="447"/>
      <c r="B972" s="577"/>
      <c r="C972" s="578"/>
      <c r="D972" s="555"/>
      <c r="E972" s="555"/>
      <c r="F972" s="578"/>
      <c r="G972" s="578"/>
      <c r="H972" s="578"/>
      <c r="I972" s="578"/>
      <c r="J972" s="578"/>
      <c r="K972" s="578"/>
      <c r="L972" s="578"/>
      <c r="M972" s="578"/>
      <c r="N972" s="577"/>
      <c r="O972" s="577"/>
      <c r="P972" s="577"/>
      <c r="Q972" s="577"/>
      <c r="R972" s="577"/>
      <c r="S972" s="577"/>
      <c r="T972" s="577"/>
      <c r="U972" s="577"/>
      <c r="V972" s="577"/>
      <c r="W972" s="577"/>
      <c r="X972" s="577"/>
      <c r="Y972" s="577"/>
      <c r="Z972" s="577"/>
      <c r="AA972" s="577"/>
      <c r="AB972" s="577"/>
      <c r="AC972" s="577"/>
      <c r="AD972" s="577"/>
      <c r="AE972" s="577"/>
      <c r="AF972" s="577"/>
      <c r="AG972" s="577"/>
      <c r="AH972" s="577"/>
      <c r="AI972" s="577"/>
      <c r="AJ972" s="577"/>
      <c r="AK972" s="577"/>
      <c r="AL972" s="577"/>
      <c r="AM972" s="577"/>
      <c r="AN972" s="577"/>
      <c r="AO972" s="577"/>
      <c r="AP972" s="577"/>
      <c r="AQ972" s="577"/>
      <c r="AR972" s="577"/>
      <c r="AS972" s="577"/>
      <c r="AT972" s="577"/>
      <c r="AU972" s="577"/>
      <c r="AV972" s="57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8"/>
      <c r="CP972" s="578"/>
      <c r="CQ972" s="578"/>
      <c r="CR972" s="578"/>
      <c r="CS972" s="578"/>
      <c r="CT972" s="578"/>
      <c r="CU972" s="578"/>
      <c r="CV972" s="578"/>
      <c r="CW972" s="578"/>
      <c r="CX972" s="578"/>
      <c r="CY972" s="578"/>
      <c r="CZ972" s="578"/>
      <c r="DA972" s="578"/>
      <c r="DB972" s="578"/>
      <c r="DC972" s="578"/>
    </row>
    <row r="973" ht="23.25" customHeight="1">
      <c r="A973" s="447"/>
      <c r="B973" s="577"/>
      <c r="C973" s="578"/>
      <c r="D973" s="555"/>
      <c r="E973" s="555"/>
      <c r="F973" s="578"/>
      <c r="G973" s="578"/>
      <c r="H973" s="578"/>
      <c r="I973" s="578"/>
      <c r="J973" s="578"/>
      <c r="K973" s="578"/>
      <c r="L973" s="578"/>
      <c r="M973" s="578"/>
      <c r="N973" s="577"/>
      <c r="O973" s="577"/>
      <c r="P973" s="577"/>
      <c r="Q973" s="577"/>
      <c r="R973" s="577"/>
      <c r="S973" s="577"/>
      <c r="T973" s="577"/>
      <c r="U973" s="577"/>
      <c r="V973" s="577"/>
      <c r="W973" s="577"/>
      <c r="X973" s="577"/>
      <c r="Y973" s="577"/>
      <c r="Z973" s="577"/>
      <c r="AA973" s="577"/>
      <c r="AB973" s="577"/>
      <c r="AC973" s="577"/>
      <c r="AD973" s="577"/>
      <c r="AE973" s="577"/>
      <c r="AF973" s="577"/>
      <c r="AG973" s="577"/>
      <c r="AH973" s="577"/>
      <c r="AI973" s="577"/>
      <c r="AJ973" s="577"/>
      <c r="AK973" s="577"/>
      <c r="AL973" s="577"/>
      <c r="AM973" s="577"/>
      <c r="AN973" s="577"/>
      <c r="AO973" s="577"/>
      <c r="AP973" s="577"/>
      <c r="AQ973" s="577"/>
      <c r="AR973" s="577"/>
      <c r="AS973" s="577"/>
      <c r="AT973" s="577"/>
      <c r="AU973" s="577"/>
      <c r="AV973" s="57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8"/>
      <c r="CP973" s="578"/>
      <c r="CQ973" s="578"/>
      <c r="CR973" s="578"/>
      <c r="CS973" s="578"/>
      <c r="CT973" s="578"/>
      <c r="CU973" s="578"/>
      <c r="CV973" s="578"/>
      <c r="CW973" s="578"/>
      <c r="CX973" s="578"/>
      <c r="CY973" s="578"/>
      <c r="CZ973" s="578"/>
      <c r="DA973" s="578"/>
      <c r="DB973" s="578"/>
      <c r="DC973" s="578"/>
    </row>
    <row r="974" ht="23.25" customHeight="1">
      <c r="A974" s="447"/>
      <c r="B974" s="577"/>
      <c r="C974" s="578"/>
      <c r="D974" s="555"/>
      <c r="E974" s="555"/>
      <c r="F974" s="578"/>
      <c r="G974" s="578"/>
      <c r="H974" s="578"/>
      <c r="I974" s="578"/>
      <c r="J974" s="578"/>
      <c r="K974" s="578"/>
      <c r="L974" s="578"/>
      <c r="M974" s="578"/>
      <c r="N974" s="577"/>
      <c r="O974" s="577"/>
      <c r="P974" s="577"/>
      <c r="Q974" s="577"/>
      <c r="R974" s="577"/>
      <c r="S974" s="577"/>
      <c r="T974" s="577"/>
      <c r="U974" s="577"/>
      <c r="V974" s="577"/>
      <c r="W974" s="577"/>
      <c r="X974" s="577"/>
      <c r="Y974" s="577"/>
      <c r="Z974" s="577"/>
      <c r="AA974" s="577"/>
      <c r="AB974" s="577"/>
      <c r="AC974" s="577"/>
      <c r="AD974" s="577"/>
      <c r="AE974" s="577"/>
      <c r="AF974" s="577"/>
      <c r="AG974" s="577"/>
      <c r="AH974" s="577"/>
      <c r="AI974" s="577"/>
      <c r="AJ974" s="577"/>
      <c r="AK974" s="577"/>
      <c r="AL974" s="577"/>
      <c r="AM974" s="577"/>
      <c r="AN974" s="577"/>
      <c r="AO974" s="577"/>
      <c r="AP974" s="577"/>
      <c r="AQ974" s="577"/>
      <c r="AR974" s="577"/>
      <c r="AS974" s="577"/>
      <c r="AT974" s="577"/>
      <c r="AU974" s="577"/>
      <c r="AV974" s="57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8"/>
      <c r="CP974" s="578"/>
      <c r="CQ974" s="578"/>
      <c r="CR974" s="578"/>
      <c r="CS974" s="578"/>
      <c r="CT974" s="578"/>
      <c r="CU974" s="578"/>
      <c r="CV974" s="578"/>
      <c r="CW974" s="578"/>
      <c r="CX974" s="578"/>
      <c r="CY974" s="578"/>
      <c r="CZ974" s="578"/>
      <c r="DA974" s="578"/>
      <c r="DB974" s="578"/>
      <c r="DC974" s="578"/>
    </row>
    <row r="975" ht="23.25" customHeight="1">
      <c r="A975" s="447"/>
      <c r="B975" s="577"/>
      <c r="C975" s="578"/>
      <c r="D975" s="555"/>
      <c r="E975" s="555"/>
      <c r="F975" s="578"/>
      <c r="G975" s="578"/>
      <c r="H975" s="578"/>
      <c r="I975" s="578"/>
      <c r="J975" s="578"/>
      <c r="K975" s="578"/>
      <c r="L975" s="578"/>
      <c r="M975" s="578"/>
      <c r="N975" s="577"/>
      <c r="O975" s="577"/>
      <c r="P975" s="577"/>
      <c r="Q975" s="577"/>
      <c r="R975" s="577"/>
      <c r="S975" s="577"/>
      <c r="T975" s="577"/>
      <c r="U975" s="577"/>
      <c r="V975" s="577"/>
      <c r="W975" s="577"/>
      <c r="X975" s="577"/>
      <c r="Y975" s="577"/>
      <c r="Z975" s="577"/>
      <c r="AA975" s="577"/>
      <c r="AB975" s="577"/>
      <c r="AC975" s="577"/>
      <c r="AD975" s="577"/>
      <c r="AE975" s="577"/>
      <c r="AF975" s="577"/>
      <c r="AG975" s="577"/>
      <c r="AH975" s="577"/>
      <c r="AI975" s="577"/>
      <c r="AJ975" s="577"/>
      <c r="AK975" s="577"/>
      <c r="AL975" s="577"/>
      <c r="AM975" s="577"/>
      <c r="AN975" s="577"/>
      <c r="AO975" s="577"/>
      <c r="AP975" s="577"/>
      <c r="AQ975" s="577"/>
      <c r="AR975" s="577"/>
      <c r="AS975" s="577"/>
      <c r="AT975" s="577"/>
      <c r="AU975" s="577"/>
      <c r="AV975" s="57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8"/>
      <c r="CP975" s="578"/>
      <c r="CQ975" s="578"/>
      <c r="CR975" s="578"/>
      <c r="CS975" s="578"/>
      <c r="CT975" s="578"/>
      <c r="CU975" s="578"/>
      <c r="CV975" s="578"/>
      <c r="CW975" s="578"/>
      <c r="CX975" s="578"/>
      <c r="CY975" s="578"/>
      <c r="CZ975" s="578"/>
      <c r="DA975" s="578"/>
      <c r="DB975" s="578"/>
      <c r="DC975" s="578"/>
    </row>
    <row r="976" ht="23.25" customHeight="1">
      <c r="A976" s="447"/>
      <c r="B976" s="577"/>
      <c r="C976" s="578"/>
      <c r="D976" s="555"/>
      <c r="E976" s="555"/>
      <c r="F976" s="578"/>
      <c r="G976" s="578"/>
      <c r="H976" s="578"/>
      <c r="I976" s="578"/>
      <c r="J976" s="578"/>
      <c r="K976" s="578"/>
      <c r="L976" s="578"/>
      <c r="M976" s="578"/>
      <c r="N976" s="577"/>
      <c r="O976" s="577"/>
      <c r="P976" s="577"/>
      <c r="Q976" s="577"/>
      <c r="R976" s="577"/>
      <c r="S976" s="577"/>
      <c r="T976" s="577"/>
      <c r="U976" s="577"/>
      <c r="V976" s="577"/>
      <c r="W976" s="577"/>
      <c r="X976" s="577"/>
      <c r="Y976" s="577"/>
      <c r="Z976" s="577"/>
      <c r="AA976" s="577"/>
      <c r="AB976" s="577"/>
      <c r="AC976" s="577"/>
      <c r="AD976" s="577"/>
      <c r="AE976" s="577"/>
      <c r="AF976" s="577"/>
      <c r="AG976" s="577"/>
      <c r="AH976" s="577"/>
      <c r="AI976" s="577"/>
      <c r="AJ976" s="577"/>
      <c r="AK976" s="577"/>
      <c r="AL976" s="577"/>
      <c r="AM976" s="577"/>
      <c r="AN976" s="577"/>
      <c r="AO976" s="577"/>
      <c r="AP976" s="577"/>
      <c r="AQ976" s="577"/>
      <c r="AR976" s="577"/>
      <c r="AS976" s="577"/>
      <c r="AT976" s="577"/>
      <c r="AU976" s="577"/>
      <c r="AV976" s="57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8"/>
      <c r="CP976" s="578"/>
      <c r="CQ976" s="578"/>
      <c r="CR976" s="578"/>
      <c r="CS976" s="578"/>
      <c r="CT976" s="578"/>
      <c r="CU976" s="578"/>
      <c r="CV976" s="578"/>
      <c r="CW976" s="578"/>
      <c r="CX976" s="578"/>
      <c r="CY976" s="578"/>
      <c r="CZ976" s="578"/>
      <c r="DA976" s="578"/>
      <c r="DB976" s="578"/>
      <c r="DC976" s="578"/>
    </row>
    <row r="977" ht="23.25" customHeight="1">
      <c r="A977" s="447"/>
      <c r="B977" s="577"/>
      <c r="C977" s="578"/>
      <c r="D977" s="555"/>
      <c r="E977" s="555"/>
      <c r="F977" s="578"/>
      <c r="G977" s="578"/>
      <c r="H977" s="578"/>
      <c r="I977" s="578"/>
      <c r="J977" s="578"/>
      <c r="K977" s="578"/>
      <c r="L977" s="578"/>
      <c r="M977" s="578"/>
      <c r="N977" s="577"/>
      <c r="O977" s="577"/>
      <c r="P977" s="577"/>
      <c r="Q977" s="577"/>
      <c r="R977" s="577"/>
      <c r="S977" s="577"/>
      <c r="T977" s="577"/>
      <c r="U977" s="577"/>
      <c r="V977" s="577"/>
      <c r="W977" s="577"/>
      <c r="X977" s="577"/>
      <c r="Y977" s="577"/>
      <c r="Z977" s="577"/>
      <c r="AA977" s="577"/>
      <c r="AB977" s="577"/>
      <c r="AC977" s="577"/>
      <c r="AD977" s="577"/>
      <c r="AE977" s="577"/>
      <c r="AF977" s="577"/>
      <c r="AG977" s="577"/>
      <c r="AH977" s="577"/>
      <c r="AI977" s="577"/>
      <c r="AJ977" s="577"/>
      <c r="AK977" s="577"/>
      <c r="AL977" s="577"/>
      <c r="AM977" s="577"/>
      <c r="AN977" s="577"/>
      <c r="AO977" s="577"/>
      <c r="AP977" s="577"/>
      <c r="AQ977" s="577"/>
      <c r="AR977" s="577"/>
      <c r="AS977" s="577"/>
      <c r="AT977" s="577"/>
      <c r="AU977" s="577"/>
      <c r="AV977" s="57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8"/>
      <c r="CP977" s="578"/>
      <c r="CQ977" s="578"/>
      <c r="CR977" s="578"/>
      <c r="CS977" s="578"/>
      <c r="CT977" s="578"/>
      <c r="CU977" s="578"/>
      <c r="CV977" s="578"/>
      <c r="CW977" s="578"/>
      <c r="CX977" s="578"/>
      <c r="CY977" s="578"/>
      <c r="CZ977" s="578"/>
      <c r="DA977" s="578"/>
      <c r="DB977" s="578"/>
      <c r="DC977" s="578"/>
    </row>
    <row r="978" ht="23.25" customHeight="1">
      <c r="A978" s="447"/>
      <c r="B978" s="577"/>
      <c r="C978" s="578"/>
      <c r="D978" s="555"/>
      <c r="E978" s="555"/>
      <c r="F978" s="578"/>
      <c r="G978" s="578"/>
      <c r="H978" s="578"/>
      <c r="I978" s="578"/>
      <c r="J978" s="578"/>
      <c r="K978" s="578"/>
      <c r="L978" s="578"/>
      <c r="M978" s="578"/>
      <c r="N978" s="577"/>
      <c r="O978" s="577"/>
      <c r="P978" s="577"/>
      <c r="Q978" s="577"/>
      <c r="R978" s="577"/>
      <c r="S978" s="577"/>
      <c r="T978" s="577"/>
      <c r="U978" s="577"/>
      <c r="V978" s="577"/>
      <c r="W978" s="577"/>
      <c r="X978" s="577"/>
      <c r="Y978" s="577"/>
      <c r="Z978" s="577"/>
      <c r="AA978" s="577"/>
      <c r="AB978" s="577"/>
      <c r="AC978" s="577"/>
      <c r="AD978" s="577"/>
      <c r="AE978" s="577"/>
      <c r="AF978" s="577"/>
      <c r="AG978" s="577"/>
      <c r="AH978" s="577"/>
      <c r="AI978" s="577"/>
      <c r="AJ978" s="577"/>
      <c r="AK978" s="577"/>
      <c r="AL978" s="577"/>
      <c r="AM978" s="577"/>
      <c r="AN978" s="577"/>
      <c r="AO978" s="577"/>
      <c r="AP978" s="577"/>
      <c r="AQ978" s="577"/>
      <c r="AR978" s="577"/>
      <c r="AS978" s="577"/>
      <c r="AT978" s="577"/>
      <c r="AU978" s="577"/>
      <c r="AV978" s="57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8"/>
      <c r="CP978" s="578"/>
      <c r="CQ978" s="578"/>
      <c r="CR978" s="578"/>
      <c r="CS978" s="578"/>
      <c r="CT978" s="578"/>
      <c r="CU978" s="578"/>
      <c r="CV978" s="578"/>
      <c r="CW978" s="578"/>
      <c r="CX978" s="578"/>
      <c r="CY978" s="578"/>
      <c r="CZ978" s="578"/>
      <c r="DA978" s="578"/>
      <c r="DB978" s="578"/>
      <c r="DC978" s="578"/>
    </row>
    <row r="979" ht="23.25" customHeight="1">
      <c r="A979" s="447"/>
      <c r="B979" s="577"/>
      <c r="C979" s="578"/>
      <c r="D979" s="555"/>
      <c r="E979" s="555"/>
      <c r="F979" s="578"/>
      <c r="G979" s="578"/>
      <c r="H979" s="578"/>
      <c r="I979" s="578"/>
      <c r="J979" s="578"/>
      <c r="K979" s="578"/>
      <c r="L979" s="578"/>
      <c r="M979" s="578"/>
      <c r="N979" s="577"/>
      <c r="O979" s="577"/>
      <c r="P979" s="577"/>
      <c r="Q979" s="577"/>
      <c r="R979" s="577"/>
      <c r="S979" s="577"/>
      <c r="T979" s="577"/>
      <c r="U979" s="577"/>
      <c r="V979" s="577"/>
      <c r="W979" s="577"/>
      <c r="X979" s="577"/>
      <c r="Y979" s="577"/>
      <c r="Z979" s="577"/>
      <c r="AA979" s="577"/>
      <c r="AB979" s="577"/>
      <c r="AC979" s="577"/>
      <c r="AD979" s="577"/>
      <c r="AE979" s="577"/>
      <c r="AF979" s="577"/>
      <c r="AG979" s="577"/>
      <c r="AH979" s="577"/>
      <c r="AI979" s="577"/>
      <c r="AJ979" s="577"/>
      <c r="AK979" s="577"/>
      <c r="AL979" s="577"/>
      <c r="AM979" s="577"/>
      <c r="AN979" s="577"/>
      <c r="AO979" s="577"/>
      <c r="AP979" s="577"/>
      <c r="AQ979" s="577"/>
      <c r="AR979" s="577"/>
      <c r="AS979" s="577"/>
      <c r="AT979" s="577"/>
      <c r="AU979" s="577"/>
      <c r="AV979" s="577"/>
      <c r="AW979" s="577"/>
      <c r="AX979" s="577"/>
      <c r="AY979" s="577"/>
      <c r="AZ979" s="577"/>
      <c r="BA979" s="577"/>
      <c r="BB979" s="577"/>
      <c r="BC979" s="577"/>
      <c r="BD979" s="577"/>
      <c r="BE979" s="577"/>
      <c r="BF979" s="577"/>
      <c r="BG979" s="577"/>
      <c r="BH979" s="577"/>
      <c r="BI979" s="577"/>
      <c r="BJ979" s="577"/>
      <c r="BK979" s="577"/>
      <c r="BL979" s="577"/>
      <c r="BM979" s="577"/>
      <c r="BN979" s="577"/>
      <c r="BO979" s="577"/>
      <c r="BP979" s="577"/>
      <c r="BQ979" s="577"/>
      <c r="BR979" s="577"/>
      <c r="BS979" s="577"/>
      <c r="BT979" s="577"/>
      <c r="BU979" s="577"/>
      <c r="BV979" s="577"/>
      <c r="BW979" s="577"/>
      <c r="BX979" s="577"/>
      <c r="BY979" s="577"/>
      <c r="BZ979" s="577"/>
      <c r="CA979" s="577"/>
      <c r="CB979" s="577"/>
      <c r="CC979" s="577"/>
      <c r="CD979" s="577"/>
      <c r="CE979" s="577"/>
      <c r="CF979" s="577"/>
      <c r="CG979" s="577"/>
      <c r="CH979" s="577"/>
      <c r="CI979" s="577"/>
      <c r="CJ979" s="577"/>
      <c r="CK979" s="577"/>
      <c r="CL979" s="577"/>
      <c r="CM979" s="577"/>
      <c r="CN979" s="577"/>
      <c r="CO979" s="578"/>
      <c r="CP979" s="578"/>
      <c r="CQ979" s="578"/>
      <c r="CR979" s="578"/>
      <c r="CS979" s="578"/>
      <c r="CT979" s="578"/>
      <c r="CU979" s="578"/>
      <c r="CV979" s="578"/>
      <c r="CW979" s="578"/>
      <c r="CX979" s="578"/>
      <c r="CY979" s="578"/>
      <c r="CZ979" s="578"/>
      <c r="DA979" s="578"/>
      <c r="DB979" s="578"/>
      <c r="DC979" s="578"/>
    </row>
    <row r="980" ht="23.25" customHeight="1">
      <c r="A980" s="447"/>
      <c r="B980" s="577"/>
      <c r="C980" s="578"/>
      <c r="D980" s="555"/>
      <c r="E980" s="555"/>
      <c r="F980" s="578"/>
      <c r="G980" s="578"/>
      <c r="H980" s="578"/>
      <c r="I980" s="578"/>
      <c r="J980" s="578"/>
      <c r="K980" s="578"/>
      <c r="L980" s="578"/>
      <c r="M980" s="578"/>
      <c r="N980" s="577"/>
      <c r="O980" s="577"/>
      <c r="P980" s="577"/>
      <c r="Q980" s="577"/>
      <c r="R980" s="577"/>
      <c r="S980" s="577"/>
      <c r="T980" s="577"/>
      <c r="U980" s="577"/>
      <c r="V980" s="577"/>
      <c r="W980" s="577"/>
      <c r="X980" s="577"/>
      <c r="Y980" s="577"/>
      <c r="Z980" s="577"/>
      <c r="AA980" s="577"/>
      <c r="AB980" s="577"/>
      <c r="AC980" s="577"/>
      <c r="AD980" s="577"/>
      <c r="AE980" s="577"/>
      <c r="AF980" s="577"/>
      <c r="AG980" s="577"/>
      <c r="AH980" s="577"/>
      <c r="AI980" s="577"/>
      <c r="AJ980" s="577"/>
      <c r="AK980" s="577"/>
      <c r="AL980" s="577"/>
      <c r="AM980" s="577"/>
      <c r="AN980" s="577"/>
      <c r="AO980" s="577"/>
      <c r="AP980" s="577"/>
      <c r="AQ980" s="577"/>
      <c r="AR980" s="577"/>
      <c r="AS980" s="577"/>
      <c r="AT980" s="577"/>
      <c r="AU980" s="577"/>
      <c r="AV980" s="577"/>
      <c r="AW980" s="577"/>
      <c r="AX980" s="577"/>
      <c r="AY980" s="577"/>
      <c r="AZ980" s="577"/>
      <c r="BA980" s="577"/>
      <c r="BB980" s="577"/>
      <c r="BC980" s="577"/>
      <c r="BD980" s="577"/>
      <c r="BE980" s="577"/>
      <c r="BF980" s="577"/>
      <c r="BG980" s="577"/>
      <c r="BH980" s="577"/>
      <c r="BI980" s="577"/>
      <c r="BJ980" s="577"/>
      <c r="BK980" s="577"/>
      <c r="BL980" s="577"/>
      <c r="BM980" s="577"/>
      <c r="BN980" s="577"/>
      <c r="BO980" s="577"/>
      <c r="BP980" s="577"/>
      <c r="BQ980" s="577"/>
      <c r="BR980" s="577"/>
      <c r="BS980" s="577"/>
      <c r="BT980" s="577"/>
      <c r="BU980" s="577"/>
      <c r="BV980" s="577"/>
      <c r="BW980" s="577"/>
      <c r="BX980" s="577"/>
      <c r="BY980" s="577"/>
      <c r="BZ980" s="577"/>
      <c r="CA980" s="577"/>
      <c r="CB980" s="577"/>
      <c r="CC980" s="577"/>
      <c r="CD980" s="577"/>
      <c r="CE980" s="577"/>
      <c r="CF980" s="577"/>
      <c r="CG980" s="577"/>
      <c r="CH980" s="577"/>
      <c r="CI980" s="577"/>
      <c r="CJ980" s="577"/>
      <c r="CK980" s="577"/>
      <c r="CL980" s="577"/>
      <c r="CM980" s="577"/>
      <c r="CN980" s="577"/>
      <c r="CO980" s="578"/>
      <c r="CP980" s="578"/>
      <c r="CQ980" s="578"/>
      <c r="CR980" s="578"/>
      <c r="CS980" s="578"/>
      <c r="CT980" s="578"/>
      <c r="CU980" s="578"/>
      <c r="CV980" s="578"/>
      <c r="CW980" s="578"/>
      <c r="CX980" s="578"/>
      <c r="CY980" s="578"/>
      <c r="CZ980" s="578"/>
      <c r="DA980" s="578"/>
      <c r="DB980" s="578"/>
      <c r="DC980" s="578"/>
    </row>
    <row r="981" ht="23.25" customHeight="1">
      <c r="A981" s="579"/>
    </row>
    <row r="982" ht="23.25" customHeight="1">
      <c r="A982" s="579"/>
    </row>
    <row r="983" ht="23.25" customHeight="1">
      <c r="A983" s="579"/>
    </row>
    <row r="984" ht="23.25" customHeight="1">
      <c r="A984" s="579"/>
    </row>
    <row r="985" ht="23.25" customHeight="1">
      <c r="A985" s="579"/>
    </row>
    <row r="986" ht="23.25" customHeight="1">
      <c r="A986" s="579"/>
    </row>
    <row r="987" ht="23.25" customHeight="1">
      <c r="A987" s="579"/>
    </row>
    <row r="988" ht="23.25" customHeight="1">
      <c r="A988" s="579"/>
    </row>
    <row r="989" ht="23.25" customHeight="1">
      <c r="A989" s="579"/>
    </row>
    <row r="990" ht="23.25" customHeight="1">
      <c r="A990" s="579"/>
    </row>
  </sheetData>
  <autoFilter ref="$A$3:$DC$73"/>
  <mergeCells count="10">
    <mergeCell ref="A58:W58"/>
    <mergeCell ref="X67:Y67"/>
    <mergeCell ref="X72:Y72"/>
    <mergeCell ref="F1:J1"/>
    <mergeCell ref="K1:W1"/>
    <mergeCell ref="K2:W2"/>
    <mergeCell ref="A4:E4"/>
    <mergeCell ref="A21:W21"/>
    <mergeCell ref="A25:W25"/>
    <mergeCell ref="A54:W54"/>
  </mergeCells>
  <printOptions/>
  <pageMargins bottom="0.07874015748031496" footer="0.0" header="0.0" left="0.31496062992125984" right="0.08" top="0.41"/>
  <pageSetup fitToHeight="0" paperSize="14"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57"/>
    <col customWidth="1" min="2" max="2" width="48.71"/>
    <col customWidth="1" min="3" max="3" width="12.14"/>
    <col customWidth="1" min="4" max="7" width="11.43"/>
    <col customWidth="1" min="8" max="8" width="11.57"/>
    <col customWidth="1" min="9" max="9" width="5.29"/>
    <col customWidth="1" min="10" max="10" width="8.29"/>
    <col customWidth="1" min="11" max="16" width="11.43"/>
    <col customWidth="1" min="17" max="17" width="21.43"/>
    <col customWidth="1" min="18" max="18" width="22.71"/>
    <col customWidth="1" min="19" max="19" width="11.43"/>
    <col customWidth="1" min="20" max="20" width="45.29"/>
    <col customWidth="1" min="21" max="26" width="11.43"/>
  </cols>
  <sheetData>
    <row r="2">
      <c r="B2" s="173" t="s">
        <v>352</v>
      </c>
      <c r="C2" s="580" t="s">
        <v>680</v>
      </c>
      <c r="D2" s="99"/>
      <c r="E2" s="99"/>
      <c r="F2" s="99"/>
      <c r="G2" s="99"/>
      <c r="H2" s="99"/>
      <c r="I2" s="99"/>
      <c r="J2" s="99"/>
      <c r="K2" s="99"/>
      <c r="L2" s="99"/>
      <c r="M2" s="99"/>
      <c r="N2" s="100"/>
      <c r="O2" s="581"/>
      <c r="P2" s="102"/>
      <c r="Q2" s="582"/>
    </row>
    <row r="3">
      <c r="B3" s="77"/>
      <c r="C3" s="104"/>
      <c r="N3" s="105"/>
      <c r="O3" s="583"/>
      <c r="P3" s="51"/>
      <c r="Q3" s="107"/>
    </row>
    <row r="4">
      <c r="B4" s="77"/>
      <c r="C4" s="104"/>
      <c r="N4" s="105"/>
      <c r="O4" s="583"/>
      <c r="P4" s="51"/>
      <c r="Q4" s="107"/>
    </row>
    <row r="5">
      <c r="B5" s="79"/>
      <c r="C5" s="108"/>
      <c r="D5" s="109"/>
      <c r="E5" s="109"/>
      <c r="F5" s="109"/>
      <c r="G5" s="109"/>
      <c r="H5" s="109"/>
      <c r="I5" s="109"/>
      <c r="J5" s="109"/>
      <c r="K5" s="109"/>
      <c r="L5" s="109"/>
      <c r="M5" s="109"/>
      <c r="N5" s="110"/>
      <c r="O5" s="584"/>
      <c r="P5" s="112"/>
      <c r="Q5" s="113"/>
    </row>
    <row r="6">
      <c r="B6" s="585" t="s">
        <v>133</v>
      </c>
      <c r="C6" s="586">
        <v>45657.0</v>
      </c>
      <c r="D6" s="233"/>
    </row>
    <row r="7">
      <c r="B7" s="587"/>
      <c r="C7" s="588"/>
      <c r="D7" s="233"/>
    </row>
    <row r="8">
      <c r="B8" s="233"/>
      <c r="C8" s="233"/>
      <c r="D8" s="233"/>
    </row>
    <row r="9">
      <c r="B9" s="589">
        <v>1.0</v>
      </c>
      <c r="C9" s="590">
        <v>2.0</v>
      </c>
      <c r="D9" s="3"/>
      <c r="E9" s="3"/>
      <c r="F9" s="3"/>
      <c r="G9" s="3"/>
      <c r="H9" s="3"/>
      <c r="I9" s="122"/>
      <c r="J9" s="590">
        <v>3.0</v>
      </c>
      <c r="K9" s="122"/>
      <c r="L9" s="590">
        <v>4.0</v>
      </c>
      <c r="M9" s="122"/>
      <c r="N9" s="590">
        <v>4.0</v>
      </c>
      <c r="O9" s="3"/>
      <c r="P9" s="123"/>
      <c r="Q9" s="591">
        <v>5.0</v>
      </c>
      <c r="R9" s="4"/>
    </row>
    <row r="10">
      <c r="B10" s="592" t="s">
        <v>681</v>
      </c>
      <c r="C10" s="593" t="s">
        <v>135</v>
      </c>
      <c r="D10" s="127"/>
      <c r="E10" s="127"/>
      <c r="F10" s="127"/>
      <c r="G10" s="128"/>
      <c r="H10" s="594" t="s">
        <v>136</v>
      </c>
      <c r="I10" s="134"/>
      <c r="J10" s="594" t="s">
        <v>138</v>
      </c>
      <c r="K10" s="134"/>
      <c r="L10" s="594" t="s">
        <v>139</v>
      </c>
      <c r="M10" s="134"/>
      <c r="N10" s="595" t="s">
        <v>140</v>
      </c>
      <c r="O10" s="595" t="s">
        <v>141</v>
      </c>
      <c r="P10" s="595" t="s">
        <v>142</v>
      </c>
      <c r="Q10" s="595" t="s">
        <v>143</v>
      </c>
      <c r="R10" s="595" t="s">
        <v>682</v>
      </c>
    </row>
    <row r="11" ht="93.75" customHeight="1">
      <c r="B11" s="137"/>
      <c r="C11" s="596" t="s">
        <v>144</v>
      </c>
      <c r="D11" s="597" t="s">
        <v>145</v>
      </c>
      <c r="E11" s="598" t="s">
        <v>146</v>
      </c>
      <c r="F11" s="599" t="s">
        <v>147</v>
      </c>
      <c r="G11" s="600" t="s">
        <v>148</v>
      </c>
      <c r="H11" s="143"/>
      <c r="I11" s="146"/>
      <c r="J11" s="143"/>
      <c r="K11" s="146"/>
      <c r="L11" s="143"/>
      <c r="M11" s="146"/>
      <c r="N11" s="137"/>
      <c r="O11" s="137"/>
      <c r="P11" s="137"/>
      <c r="Q11" s="137"/>
      <c r="R11" s="137"/>
    </row>
    <row r="12">
      <c r="B12" s="601" t="str">
        <f>+'PRIORIZACIÓN (2)'!B11</f>
        <v>Seguimiento calculo valor neto de realización de los inventarios</v>
      </c>
      <c r="C12" s="602">
        <f>+'PRIORIZACIÓN (2)'!C11</f>
        <v>1</v>
      </c>
      <c r="D12" s="603">
        <f>+'PRIORIZACIÓN (2)'!D11</f>
        <v>1</v>
      </c>
      <c r="E12" s="603">
        <f>+'PRIORIZACIÓN (2)'!E11</f>
        <v>1</v>
      </c>
      <c r="F12" s="603">
        <f>+'PRIORIZACIÓN (2)'!F11</f>
        <v>1</v>
      </c>
      <c r="G12" s="604">
        <f t="shared" ref="G12:G55" si="1">SUM(C12:F12)</f>
        <v>4</v>
      </c>
      <c r="H12" s="605" t="str">
        <f t="shared" ref="H12:H55" si="2">+IF(($C12/$G12)&gt;=0.2,"Extremo",+IF((($C12/G12)+($D12/$G12))&gt;=0.3,"Alto",+IF((($C12/$G12)+($D12/$G12)+($E12/$G12))&gt;=0.4,"Moderado",+IF(($C12/$G12)+($D12/$G12)+($E12/$G12)+($F12/$G12)&gt;=0.5,"Bajo",""))))</f>
        <v>Extremo</v>
      </c>
      <c r="I12" s="606">
        <f t="shared" ref="I12:I55" si="3">(IF(H12="Extremo",50%,(IF(H12="Alto",40%,IF(H12="Moderado",15%,IF(H12="Bajo",10%,0))))))</f>
        <v>0.5</v>
      </c>
      <c r="J12" s="607" t="s">
        <v>91</v>
      </c>
      <c r="K12" s="608">
        <f t="shared" ref="K12:K55" si="4">IF(J12="Si",100%,IF(J12="No",0,0))</f>
        <v>0</v>
      </c>
      <c r="L12" s="602" t="s">
        <v>91</v>
      </c>
      <c r="M12" s="606">
        <f t="shared" ref="M12:M55" si="5">IF(L12="Si",20%,IF(L12="No",0,0))</f>
        <v>0</v>
      </c>
      <c r="N12" s="609" t="str">
        <f>+'PRIORIZACIÓN (2)'!Q11</f>
        <v/>
      </c>
      <c r="O12" s="610">
        <f t="shared" ref="O12:O55" si="6">+$C$6-N12</f>
        <v>45657</v>
      </c>
      <c r="P12" s="611">
        <f t="shared" ref="P12:P55" si="7">IF(O12&gt;=1080,30%,IF(O12&gt;=720,20%,IF(O12&gt;=360,10%,IF(O12&lt;=359,0%,0))))</f>
        <v>0.3</v>
      </c>
      <c r="Q12" s="612">
        <f t="shared" ref="Q12:Q55" si="8">IF(K12=100%,100%,(I12+M12+P12))</f>
        <v>0.8</v>
      </c>
      <c r="R12" s="613">
        <f t="shared" ref="R12:R50" si="9">RANK(Q12,$Q$12:$Q$50,0)</f>
        <v>8</v>
      </c>
      <c r="T12" s="614"/>
    </row>
    <row r="13">
      <c r="B13" s="601" t="str">
        <f>+'PRIORIZACIÓN (2)'!B12</f>
        <v>Auditoria proceso de Gestión Ambiental</v>
      </c>
      <c r="C13" s="602">
        <f>+'PRIORIZACIÓN (2)'!C12</f>
        <v>1</v>
      </c>
      <c r="D13" s="603">
        <f>+'PRIORIZACIÓN (2)'!D12</f>
        <v>1</v>
      </c>
      <c r="E13" s="603">
        <f>+'PRIORIZACIÓN (2)'!E12</f>
        <v>1</v>
      </c>
      <c r="F13" s="603">
        <f>+'PRIORIZACIÓN (2)'!F12</f>
        <v>2</v>
      </c>
      <c r="G13" s="615">
        <f t="shared" si="1"/>
        <v>5</v>
      </c>
      <c r="H13" s="616" t="str">
        <f t="shared" si="2"/>
        <v>Extremo</v>
      </c>
      <c r="I13" s="617">
        <f t="shared" si="3"/>
        <v>0.5</v>
      </c>
      <c r="J13" s="618" t="s">
        <v>91</v>
      </c>
      <c r="K13" s="619">
        <f t="shared" si="4"/>
        <v>0</v>
      </c>
      <c r="L13" s="209" t="s">
        <v>91</v>
      </c>
      <c r="M13" s="617">
        <f t="shared" si="5"/>
        <v>0</v>
      </c>
      <c r="N13" s="609" t="str">
        <f>+'PRIORIZACIÓN (2)'!Q12</f>
        <v/>
      </c>
      <c r="O13" s="610">
        <f t="shared" si="6"/>
        <v>45657</v>
      </c>
      <c r="P13" s="620">
        <f t="shared" si="7"/>
        <v>0.3</v>
      </c>
      <c r="Q13" s="621">
        <f t="shared" si="8"/>
        <v>0.8</v>
      </c>
      <c r="R13" s="613">
        <f t="shared" si="9"/>
        <v>8</v>
      </c>
    </row>
    <row r="14">
      <c r="B14" s="601" t="str">
        <f>+'PRIORIZACIÓN (2)'!B13</f>
        <v>Auditoría proceso de Gestión Contractual</v>
      </c>
      <c r="C14" s="602">
        <f>+'PRIORIZACIÓN (2)'!C13</f>
        <v>0</v>
      </c>
      <c r="D14" s="603">
        <f>+'PRIORIZACIÓN (2)'!D13</f>
        <v>0</v>
      </c>
      <c r="E14" s="603">
        <f>+'PRIORIZACIÓN (2)'!E13</f>
        <v>1</v>
      </c>
      <c r="F14" s="603">
        <f>+'PRIORIZACIÓN (2)'!F13</f>
        <v>3</v>
      </c>
      <c r="G14" s="615">
        <f t="shared" si="1"/>
        <v>4</v>
      </c>
      <c r="H14" s="616" t="str">
        <f t="shared" si="2"/>
        <v>Bajo</v>
      </c>
      <c r="I14" s="617">
        <f t="shared" si="3"/>
        <v>0.1</v>
      </c>
      <c r="J14" s="618" t="s">
        <v>57</v>
      </c>
      <c r="K14" s="619">
        <f t="shared" si="4"/>
        <v>1</v>
      </c>
      <c r="L14" s="209" t="s">
        <v>91</v>
      </c>
      <c r="M14" s="617">
        <f t="shared" si="5"/>
        <v>0</v>
      </c>
      <c r="N14" s="609">
        <f>+'PRIORIZACIÓN (2)'!Q13</f>
        <v>45657</v>
      </c>
      <c r="O14" s="610">
        <f t="shared" si="6"/>
        <v>0</v>
      </c>
      <c r="P14" s="620">
        <f t="shared" si="7"/>
        <v>0</v>
      </c>
      <c r="Q14" s="621">
        <f t="shared" si="8"/>
        <v>1</v>
      </c>
      <c r="R14" s="613">
        <f t="shared" si="9"/>
        <v>1</v>
      </c>
    </row>
    <row r="15">
      <c r="B15" s="601" t="str">
        <f>+'PRIORIZACIÓN (2)'!B14</f>
        <v>Auditoria Proyecto a cargo del proceso Gestión Urbana</v>
      </c>
      <c r="C15" s="602">
        <f>+'PRIORIZACIÓN (2)'!C14</f>
        <v>0</v>
      </c>
      <c r="D15" s="603">
        <f>+'PRIORIZACIÓN (2)'!D14</f>
        <v>0</v>
      </c>
      <c r="E15" s="603">
        <f>+'PRIORIZACIÓN (2)'!E14</f>
        <v>2</v>
      </c>
      <c r="F15" s="603">
        <f>+'PRIORIZACIÓN (2)'!F14</f>
        <v>3</v>
      </c>
      <c r="G15" s="615">
        <f t="shared" si="1"/>
        <v>5</v>
      </c>
      <c r="H15" s="616" t="str">
        <f t="shared" si="2"/>
        <v>Moderado</v>
      </c>
      <c r="I15" s="617">
        <f t="shared" si="3"/>
        <v>0.15</v>
      </c>
      <c r="J15" s="618" t="s">
        <v>57</v>
      </c>
      <c r="K15" s="619">
        <f t="shared" si="4"/>
        <v>1</v>
      </c>
      <c r="L15" s="209" t="s">
        <v>91</v>
      </c>
      <c r="M15" s="617">
        <f t="shared" si="5"/>
        <v>0</v>
      </c>
      <c r="N15" s="609" t="str">
        <f>+'PRIORIZACIÓN (2)'!Q14</f>
        <v/>
      </c>
      <c r="O15" s="610">
        <f t="shared" si="6"/>
        <v>45657</v>
      </c>
      <c r="P15" s="620">
        <f t="shared" si="7"/>
        <v>0.3</v>
      </c>
      <c r="Q15" s="621">
        <f t="shared" si="8"/>
        <v>1</v>
      </c>
      <c r="R15" s="613">
        <f t="shared" si="9"/>
        <v>1</v>
      </c>
    </row>
    <row r="16">
      <c r="B16" s="601" t="str">
        <f>+'PRIORIZACIÓN (2)'!B15</f>
        <v>Auditoria Gestión Comercial </v>
      </c>
      <c r="C16" s="602">
        <f>+'PRIORIZACIÓN (2)'!C15</f>
        <v>0</v>
      </c>
      <c r="D16" s="603">
        <f>+'PRIORIZACIÓN (2)'!D15</f>
        <v>0</v>
      </c>
      <c r="E16" s="603">
        <f>+'PRIORIZACIÓN (2)'!E15</f>
        <v>2</v>
      </c>
      <c r="F16" s="603">
        <f>+'PRIORIZACIÓN (2)'!F15</f>
        <v>3</v>
      </c>
      <c r="G16" s="615">
        <f t="shared" si="1"/>
        <v>5</v>
      </c>
      <c r="H16" s="616" t="str">
        <f t="shared" si="2"/>
        <v>Moderado</v>
      </c>
      <c r="I16" s="617">
        <f t="shared" si="3"/>
        <v>0.15</v>
      </c>
      <c r="J16" s="618" t="s">
        <v>57</v>
      </c>
      <c r="K16" s="619">
        <f t="shared" si="4"/>
        <v>1</v>
      </c>
      <c r="L16" s="209" t="s">
        <v>91</v>
      </c>
      <c r="M16" s="617">
        <f t="shared" si="5"/>
        <v>0</v>
      </c>
      <c r="N16" s="609" t="str">
        <f>+'PRIORIZACIÓN (2)'!Q15</f>
        <v/>
      </c>
      <c r="O16" s="610">
        <f t="shared" si="6"/>
        <v>45657</v>
      </c>
      <c r="P16" s="620">
        <f t="shared" si="7"/>
        <v>0.3</v>
      </c>
      <c r="Q16" s="621">
        <f t="shared" si="8"/>
        <v>1</v>
      </c>
      <c r="R16" s="613">
        <f t="shared" si="9"/>
        <v>1</v>
      </c>
    </row>
    <row r="17">
      <c r="B17" s="601" t="str">
        <f>+'PRIORIZACIÓN (2)'!B16</f>
        <v>Auditoria a Sarlaft</v>
      </c>
      <c r="C17" s="602">
        <f>+'PRIORIZACIÓN (2)'!C16</f>
        <v>0</v>
      </c>
      <c r="D17" s="603">
        <f>+'PRIORIZACIÓN (2)'!D16</f>
        <v>0</v>
      </c>
      <c r="E17" s="603">
        <f>+'PRIORIZACIÓN (2)'!E16</f>
        <v>2</v>
      </c>
      <c r="F17" s="603">
        <f>+'PRIORIZACIÓN (2)'!F16</f>
        <v>3</v>
      </c>
      <c r="G17" s="615">
        <f t="shared" si="1"/>
        <v>5</v>
      </c>
      <c r="H17" s="616" t="str">
        <f t="shared" si="2"/>
        <v>Moderado</v>
      </c>
      <c r="I17" s="617">
        <f t="shared" si="3"/>
        <v>0.15</v>
      </c>
      <c r="J17" s="618" t="s">
        <v>57</v>
      </c>
      <c r="K17" s="619">
        <f t="shared" si="4"/>
        <v>1</v>
      </c>
      <c r="L17" s="209" t="s">
        <v>91</v>
      </c>
      <c r="M17" s="617">
        <f t="shared" si="5"/>
        <v>0</v>
      </c>
      <c r="N17" s="609" t="str">
        <f>+'PRIORIZACIÓN (2)'!Q16</f>
        <v/>
      </c>
      <c r="O17" s="610">
        <f t="shared" si="6"/>
        <v>45657</v>
      </c>
      <c r="P17" s="620">
        <f t="shared" si="7"/>
        <v>0.3</v>
      </c>
      <c r="Q17" s="621">
        <f t="shared" si="8"/>
        <v>1</v>
      </c>
      <c r="R17" s="613">
        <f t="shared" si="9"/>
        <v>1</v>
      </c>
    </row>
    <row r="18">
      <c r="B18" s="601" t="str">
        <f>+'PRIORIZACIÓN (2)'!B17</f>
        <v>Auditoria Cables aéreos</v>
      </c>
      <c r="C18" s="602">
        <f>+'PRIORIZACIÓN (2)'!C17</f>
        <v>4</v>
      </c>
      <c r="D18" s="603">
        <f>+'PRIORIZACIÓN (2)'!D17</f>
        <v>0</v>
      </c>
      <c r="E18" s="603">
        <f>+'PRIORIZACIÓN (2)'!E17</f>
        <v>0</v>
      </c>
      <c r="F18" s="603">
        <f>+'PRIORIZACIÓN (2)'!F17</f>
        <v>1</v>
      </c>
      <c r="G18" s="615">
        <f t="shared" si="1"/>
        <v>5</v>
      </c>
      <c r="H18" s="616" t="str">
        <f t="shared" si="2"/>
        <v>Extremo</v>
      </c>
      <c r="I18" s="617">
        <f t="shared" si="3"/>
        <v>0.5</v>
      </c>
      <c r="J18" s="618" t="s">
        <v>91</v>
      </c>
      <c r="K18" s="619">
        <f t="shared" si="4"/>
        <v>0</v>
      </c>
      <c r="L18" s="209" t="s">
        <v>91</v>
      </c>
      <c r="M18" s="617">
        <f t="shared" si="5"/>
        <v>0</v>
      </c>
      <c r="N18" s="609" t="str">
        <f>+'PRIORIZACIÓN (2)'!Q17</f>
        <v/>
      </c>
      <c r="O18" s="610">
        <f t="shared" si="6"/>
        <v>45657</v>
      </c>
      <c r="P18" s="620">
        <f t="shared" si="7"/>
        <v>0.3</v>
      </c>
      <c r="Q18" s="621">
        <f t="shared" si="8"/>
        <v>0.8</v>
      </c>
      <c r="R18" s="613">
        <f t="shared" si="9"/>
        <v>8</v>
      </c>
    </row>
    <row r="19">
      <c r="B19" s="601" t="str">
        <f>+'PRIORIZACIÓN (2)'!B18</f>
        <v>Auditoria San Victorino - Proceso Contratación y stado Mz 10 y 22</v>
      </c>
      <c r="C19" s="602">
        <f>+'PRIORIZACIÓN (2)'!C18</f>
        <v>4</v>
      </c>
      <c r="D19" s="603">
        <f>+'PRIORIZACIÓN (2)'!D18</f>
        <v>0</v>
      </c>
      <c r="E19" s="603">
        <f>+'PRIORIZACIÓN (2)'!E18</f>
        <v>0</v>
      </c>
      <c r="F19" s="603">
        <f>+'PRIORIZACIÓN (2)'!F18</f>
        <v>1</v>
      </c>
      <c r="G19" s="615">
        <f t="shared" si="1"/>
        <v>5</v>
      </c>
      <c r="H19" s="616" t="str">
        <f t="shared" si="2"/>
        <v>Extremo</v>
      </c>
      <c r="I19" s="617">
        <f t="shared" si="3"/>
        <v>0.5</v>
      </c>
      <c r="J19" s="618" t="s">
        <v>91</v>
      </c>
      <c r="K19" s="619">
        <f t="shared" si="4"/>
        <v>0</v>
      </c>
      <c r="L19" s="209" t="s">
        <v>91</v>
      </c>
      <c r="M19" s="617">
        <f t="shared" si="5"/>
        <v>0</v>
      </c>
      <c r="N19" s="609" t="str">
        <f>+'PRIORIZACIÓN (2)'!Q18</f>
        <v/>
      </c>
      <c r="O19" s="610">
        <f t="shared" si="6"/>
        <v>45657</v>
      </c>
      <c r="P19" s="620">
        <f t="shared" si="7"/>
        <v>0.3</v>
      </c>
      <c r="Q19" s="621">
        <f t="shared" si="8"/>
        <v>0.8</v>
      </c>
      <c r="R19" s="613">
        <f t="shared" si="9"/>
        <v>8</v>
      </c>
    </row>
    <row r="20">
      <c r="B20" s="601" t="str">
        <f>+'PRIORIZACIÓN (2)'!B19</f>
        <v>Auditoria Cumplimiento Metas Plan de Desarrollo Vig 2025</v>
      </c>
      <c r="C20" s="602">
        <f>+'PRIORIZACIÓN (2)'!C19</f>
        <v>4</v>
      </c>
      <c r="D20" s="603">
        <f>+'PRIORIZACIÓN (2)'!D19</f>
        <v>0</v>
      </c>
      <c r="E20" s="603">
        <f>+'PRIORIZACIÓN (2)'!E19</f>
        <v>0</v>
      </c>
      <c r="F20" s="603">
        <f>+'PRIORIZACIÓN (2)'!F19</f>
        <v>1</v>
      </c>
      <c r="G20" s="615">
        <f t="shared" si="1"/>
        <v>5</v>
      </c>
      <c r="H20" s="616" t="str">
        <f t="shared" si="2"/>
        <v>Extremo</v>
      </c>
      <c r="I20" s="617">
        <f t="shared" si="3"/>
        <v>0.5</v>
      </c>
      <c r="J20" s="618" t="s">
        <v>91</v>
      </c>
      <c r="K20" s="619">
        <f t="shared" si="4"/>
        <v>0</v>
      </c>
      <c r="L20" s="209" t="s">
        <v>91</v>
      </c>
      <c r="M20" s="617">
        <f t="shared" si="5"/>
        <v>0</v>
      </c>
      <c r="N20" s="609" t="str">
        <f>+'PRIORIZACIÓN (2)'!Q19</f>
        <v/>
      </c>
      <c r="O20" s="610">
        <f t="shared" si="6"/>
        <v>45657</v>
      </c>
      <c r="P20" s="620">
        <f t="shared" si="7"/>
        <v>0.3</v>
      </c>
      <c r="Q20" s="621">
        <f t="shared" si="8"/>
        <v>0.8</v>
      </c>
      <c r="R20" s="613">
        <f t="shared" si="9"/>
        <v>8</v>
      </c>
    </row>
    <row r="21" ht="15.75" customHeight="1">
      <c r="B21" s="601" t="str">
        <f>+'PRIORIZACIÓN (2)'!B20</f>
        <v>Auditoria PETI - Sistemas de información (seguimiento)</v>
      </c>
      <c r="C21" s="602">
        <f>+'PRIORIZACIÓN (2)'!C20</f>
        <v>0</v>
      </c>
      <c r="D21" s="603">
        <f>+'PRIORIZACIÓN (2)'!D20</f>
        <v>0</v>
      </c>
      <c r="E21" s="603">
        <f>+'PRIORIZACIÓN (2)'!E20</f>
        <v>2</v>
      </c>
      <c r="F21" s="603">
        <f>+'PRIORIZACIÓN (2)'!F20</f>
        <v>3</v>
      </c>
      <c r="G21" s="615">
        <f t="shared" si="1"/>
        <v>5</v>
      </c>
      <c r="H21" s="616" t="str">
        <f t="shared" si="2"/>
        <v>Moderado</v>
      </c>
      <c r="I21" s="617">
        <f t="shared" si="3"/>
        <v>0.15</v>
      </c>
      <c r="J21" s="618" t="s">
        <v>57</v>
      </c>
      <c r="K21" s="619">
        <f t="shared" si="4"/>
        <v>1</v>
      </c>
      <c r="L21" s="209" t="s">
        <v>91</v>
      </c>
      <c r="M21" s="617">
        <f t="shared" si="5"/>
        <v>0</v>
      </c>
      <c r="N21" s="609" t="str">
        <f>+'PRIORIZACIÓN (2)'!Q20</f>
        <v/>
      </c>
      <c r="O21" s="610">
        <f t="shared" si="6"/>
        <v>45657</v>
      </c>
      <c r="P21" s="620">
        <f t="shared" si="7"/>
        <v>0.3</v>
      </c>
      <c r="Q21" s="621">
        <f t="shared" si="8"/>
        <v>1</v>
      </c>
      <c r="R21" s="613">
        <f t="shared" si="9"/>
        <v>1</v>
      </c>
    </row>
    <row r="22" ht="15.75" customHeight="1">
      <c r="B22" s="601" t="str">
        <f>+'PRIORIZACIÓN (2)'!B21</f>
        <v>Auditoria Concursos de Predios</v>
      </c>
      <c r="C22" s="602">
        <f>+'PRIORIZACIÓN (2)'!C21</f>
        <v>3</v>
      </c>
      <c r="D22" s="603">
        <f>+'PRIORIZACIÓN (2)'!D21</f>
        <v>0</v>
      </c>
      <c r="E22" s="603">
        <f>+'PRIORIZACIÓN (2)'!E21</f>
        <v>0</v>
      </c>
      <c r="F22" s="603">
        <f>+'PRIORIZACIÓN (2)'!F21</f>
        <v>1</v>
      </c>
      <c r="G22" s="615">
        <f t="shared" si="1"/>
        <v>4</v>
      </c>
      <c r="H22" s="616" t="str">
        <f t="shared" si="2"/>
        <v>Extremo</v>
      </c>
      <c r="I22" s="617">
        <f t="shared" si="3"/>
        <v>0.5</v>
      </c>
      <c r="J22" s="618" t="s">
        <v>91</v>
      </c>
      <c r="K22" s="619">
        <f t="shared" si="4"/>
        <v>0</v>
      </c>
      <c r="L22" s="209" t="s">
        <v>91</v>
      </c>
      <c r="M22" s="617">
        <f t="shared" si="5"/>
        <v>0</v>
      </c>
      <c r="N22" s="609" t="str">
        <f>+'PRIORIZACIÓN (2)'!Q21</f>
        <v/>
      </c>
      <c r="O22" s="610">
        <f t="shared" si="6"/>
        <v>45657</v>
      </c>
      <c r="P22" s="620">
        <f t="shared" si="7"/>
        <v>0.3</v>
      </c>
      <c r="Q22" s="621">
        <f t="shared" si="8"/>
        <v>0.8</v>
      </c>
      <c r="R22" s="613">
        <f t="shared" si="9"/>
        <v>8</v>
      </c>
    </row>
    <row r="23" ht="15.75" customHeight="1">
      <c r="B23" s="601" t="str">
        <f>+'PRIORIZACIÓN (2)'!B22</f>
        <v>Seguimiento Circular Conjunta 100-004-2024 - Acoso Laboral</v>
      </c>
      <c r="C23" s="602">
        <f>+'PRIORIZACIÓN (2)'!C22</f>
        <v>2</v>
      </c>
      <c r="D23" s="603">
        <f>+'PRIORIZACIÓN (2)'!D22</f>
        <v>1</v>
      </c>
      <c r="E23" s="603">
        <f>+'PRIORIZACIÓN (2)'!E22</f>
        <v>0</v>
      </c>
      <c r="F23" s="603">
        <f>+'PRIORIZACIÓN (2)'!F22</f>
        <v>3</v>
      </c>
      <c r="G23" s="615">
        <f t="shared" si="1"/>
        <v>6</v>
      </c>
      <c r="H23" s="616" t="str">
        <f t="shared" si="2"/>
        <v>Extremo</v>
      </c>
      <c r="I23" s="617">
        <f t="shared" si="3"/>
        <v>0.5</v>
      </c>
      <c r="J23" s="618" t="s">
        <v>57</v>
      </c>
      <c r="K23" s="619">
        <f t="shared" si="4"/>
        <v>1</v>
      </c>
      <c r="L23" s="209" t="s">
        <v>91</v>
      </c>
      <c r="M23" s="617">
        <f t="shared" si="5"/>
        <v>0</v>
      </c>
      <c r="N23" s="609" t="str">
        <f>+'PRIORIZACIÓN (2)'!Q22</f>
        <v/>
      </c>
      <c r="O23" s="610">
        <f t="shared" si="6"/>
        <v>45657</v>
      </c>
      <c r="P23" s="620">
        <f t="shared" si="7"/>
        <v>0.3</v>
      </c>
      <c r="Q23" s="621">
        <f t="shared" si="8"/>
        <v>1</v>
      </c>
      <c r="R23" s="613">
        <f t="shared" si="9"/>
        <v>1</v>
      </c>
    </row>
    <row r="24" ht="15.75" customHeight="1">
      <c r="B24" s="601" t="str">
        <f>+'PRIORIZACIÓN (2)'!B23</f>
        <v>Seguimiento Políticas Acta CIGD- Dic 6-2024</v>
      </c>
      <c r="C24" s="602">
        <f>+'PRIORIZACIÓN (2)'!C23</f>
        <v>0</v>
      </c>
      <c r="D24" s="603">
        <f>+'PRIORIZACIÓN (2)'!D23</f>
        <v>0</v>
      </c>
      <c r="E24" s="603">
        <f>+'PRIORIZACIÓN (2)'!E23</f>
        <v>2</v>
      </c>
      <c r="F24" s="603">
        <f>+'PRIORIZACIÓN (2)'!F23</f>
        <v>2</v>
      </c>
      <c r="G24" s="615">
        <f t="shared" si="1"/>
        <v>4</v>
      </c>
      <c r="H24" s="616" t="str">
        <f t="shared" si="2"/>
        <v>Moderado</v>
      </c>
      <c r="I24" s="617">
        <f t="shared" si="3"/>
        <v>0.15</v>
      </c>
      <c r="J24" s="618" t="s">
        <v>57</v>
      </c>
      <c r="K24" s="619">
        <f t="shared" si="4"/>
        <v>1</v>
      </c>
      <c r="L24" s="209" t="s">
        <v>91</v>
      </c>
      <c r="M24" s="617">
        <f t="shared" si="5"/>
        <v>0</v>
      </c>
      <c r="N24" s="609" t="str">
        <f>+'PRIORIZACIÓN (2)'!Q23</f>
        <v/>
      </c>
      <c r="O24" s="610">
        <f t="shared" si="6"/>
        <v>45657</v>
      </c>
      <c r="P24" s="620">
        <f t="shared" si="7"/>
        <v>0.3</v>
      </c>
      <c r="Q24" s="621">
        <f t="shared" si="8"/>
        <v>1</v>
      </c>
      <c r="R24" s="613">
        <f t="shared" si="9"/>
        <v>1</v>
      </c>
    </row>
    <row r="25" ht="15.75" customHeight="1">
      <c r="B25" s="601" t="str">
        <f>+'PRIORIZACIÓN (2)'!B24</f>
        <v>Alcaldía los Mártires - Avance Obra - Cumplimiento cronogramas y ejecución presupuestal</v>
      </c>
      <c r="C25" s="602">
        <f>+'PRIORIZACIÓN (2)'!C24</f>
        <v>1</v>
      </c>
      <c r="D25" s="603">
        <f>+'PRIORIZACIÓN (2)'!D24</f>
        <v>0</v>
      </c>
      <c r="E25" s="603">
        <f>+'PRIORIZACIÓN (2)'!E24</f>
        <v>1</v>
      </c>
      <c r="F25" s="603">
        <f>+'PRIORIZACIÓN (2)'!F24</f>
        <v>2</v>
      </c>
      <c r="G25" s="615">
        <f t="shared" si="1"/>
        <v>4</v>
      </c>
      <c r="H25" s="616" t="str">
        <f t="shared" si="2"/>
        <v>Extremo</v>
      </c>
      <c r="I25" s="617">
        <f t="shared" si="3"/>
        <v>0.5</v>
      </c>
      <c r="J25" s="618" t="s">
        <v>91</v>
      </c>
      <c r="K25" s="619">
        <f t="shared" si="4"/>
        <v>0</v>
      </c>
      <c r="L25" s="209" t="s">
        <v>91</v>
      </c>
      <c r="M25" s="617">
        <f t="shared" si="5"/>
        <v>0</v>
      </c>
      <c r="N25" s="609">
        <f>+'PRIORIZACIÓN (2)'!Q24</f>
        <v>45201</v>
      </c>
      <c r="O25" s="610">
        <f t="shared" si="6"/>
        <v>456</v>
      </c>
      <c r="P25" s="620">
        <f t="shared" si="7"/>
        <v>0.1</v>
      </c>
      <c r="Q25" s="621">
        <f t="shared" si="8"/>
        <v>0.6</v>
      </c>
      <c r="R25" s="622">
        <f t="shared" si="9"/>
        <v>24</v>
      </c>
    </row>
    <row r="26" ht="15.75" customHeight="1">
      <c r="B26" s="601" t="str">
        <f>+'PRIORIZACIÓN (2)'!B25</f>
        <v>Bronx Distrito Creativo  - Avance Obra - Cumplimiento cronogramas y ejecución presupuestal</v>
      </c>
      <c r="C26" s="602">
        <f>+'PRIORIZACIÓN (2)'!C25</f>
        <v>1</v>
      </c>
      <c r="D26" s="603">
        <f>+'PRIORIZACIÓN (2)'!D25</f>
        <v>0</v>
      </c>
      <c r="E26" s="603">
        <f>+'PRIORIZACIÓN (2)'!E25</f>
        <v>1</v>
      </c>
      <c r="F26" s="603">
        <f>+'PRIORIZACIÓN (2)'!F25</f>
        <v>2</v>
      </c>
      <c r="G26" s="615">
        <f t="shared" si="1"/>
        <v>4</v>
      </c>
      <c r="H26" s="616" t="str">
        <f t="shared" si="2"/>
        <v>Extremo</v>
      </c>
      <c r="I26" s="617">
        <f t="shared" si="3"/>
        <v>0.5</v>
      </c>
      <c r="J26" s="618" t="s">
        <v>91</v>
      </c>
      <c r="K26" s="619">
        <f t="shared" si="4"/>
        <v>0</v>
      </c>
      <c r="L26" s="209" t="s">
        <v>91</v>
      </c>
      <c r="M26" s="617">
        <f t="shared" si="5"/>
        <v>0</v>
      </c>
      <c r="N26" s="609">
        <f>+'PRIORIZACIÓN (2)'!Q25</f>
        <v>45127</v>
      </c>
      <c r="O26" s="610">
        <f t="shared" si="6"/>
        <v>530</v>
      </c>
      <c r="P26" s="620">
        <f t="shared" si="7"/>
        <v>0.1</v>
      </c>
      <c r="Q26" s="621">
        <f t="shared" si="8"/>
        <v>0.6</v>
      </c>
      <c r="R26" s="622">
        <f t="shared" si="9"/>
        <v>24</v>
      </c>
    </row>
    <row r="27" ht="15.75" customHeight="1">
      <c r="B27" s="601" t="str">
        <f>+'PRIORIZACIÓN (2)'!B26</f>
        <v>Centro de Formación para el trabajo (SENA)  - Avance Obra - Cumplimiento cronogramas y ejecución presupuestal</v>
      </c>
      <c r="C27" s="602">
        <f>+'PRIORIZACIÓN (2)'!C26</f>
        <v>1</v>
      </c>
      <c r="D27" s="603">
        <f>+'PRIORIZACIÓN (2)'!D26</f>
        <v>0</v>
      </c>
      <c r="E27" s="603">
        <f>+'PRIORIZACIÓN (2)'!E26</f>
        <v>1</v>
      </c>
      <c r="F27" s="603">
        <f>+'PRIORIZACIÓN (2)'!F26</f>
        <v>2</v>
      </c>
      <c r="G27" s="615">
        <f t="shared" si="1"/>
        <v>4</v>
      </c>
      <c r="H27" s="616" t="str">
        <f t="shared" si="2"/>
        <v>Extremo</v>
      </c>
      <c r="I27" s="617">
        <f t="shared" si="3"/>
        <v>0.5</v>
      </c>
      <c r="J27" s="618" t="s">
        <v>91</v>
      </c>
      <c r="K27" s="619">
        <f t="shared" si="4"/>
        <v>0</v>
      </c>
      <c r="L27" s="209" t="s">
        <v>91</v>
      </c>
      <c r="M27" s="617">
        <f t="shared" si="5"/>
        <v>0</v>
      </c>
      <c r="N27" s="609">
        <f>+'PRIORIZACIÓN (2)'!Q26</f>
        <v>45137</v>
      </c>
      <c r="O27" s="610">
        <f t="shared" si="6"/>
        <v>520</v>
      </c>
      <c r="P27" s="620">
        <f t="shared" si="7"/>
        <v>0.1</v>
      </c>
      <c r="Q27" s="621">
        <f t="shared" si="8"/>
        <v>0.6</v>
      </c>
      <c r="R27" s="622">
        <f t="shared" si="9"/>
        <v>24</v>
      </c>
    </row>
    <row r="28" ht="15.75" customHeight="1">
      <c r="B28" s="601" t="str">
        <f>+'PRIORIZACIÓN (2)'!B27</f>
        <v>Direccionamiento Estratégico y Gobierno Corporativo</v>
      </c>
      <c r="C28" s="602">
        <f>+'PRIORIZACIÓN (2)'!C27</f>
        <v>0</v>
      </c>
      <c r="D28" s="603">
        <f>+'PRIORIZACIÓN (2)'!D27</f>
        <v>1</v>
      </c>
      <c r="E28" s="603">
        <f>+'PRIORIZACIÓN (2)'!E27</f>
        <v>1</v>
      </c>
      <c r="F28" s="603">
        <f>+'PRIORIZACIÓN (2)'!F27</f>
        <v>4</v>
      </c>
      <c r="G28" s="615">
        <f t="shared" si="1"/>
        <v>6</v>
      </c>
      <c r="H28" s="616" t="str">
        <f t="shared" si="2"/>
        <v>Bajo</v>
      </c>
      <c r="I28" s="617">
        <f t="shared" si="3"/>
        <v>0.1</v>
      </c>
      <c r="J28" s="618" t="s">
        <v>91</v>
      </c>
      <c r="K28" s="619">
        <f t="shared" si="4"/>
        <v>0</v>
      </c>
      <c r="L28" s="209" t="s">
        <v>91</v>
      </c>
      <c r="M28" s="617">
        <f t="shared" si="5"/>
        <v>0</v>
      </c>
      <c r="N28" s="609">
        <f>+'PRIORIZACIÓN (2)'!Q27</f>
        <v>45076</v>
      </c>
      <c r="O28" s="610">
        <f t="shared" si="6"/>
        <v>581</v>
      </c>
      <c r="P28" s="620">
        <f t="shared" si="7"/>
        <v>0.1</v>
      </c>
      <c r="Q28" s="621">
        <f t="shared" si="8"/>
        <v>0.2</v>
      </c>
      <c r="R28" s="622">
        <f t="shared" si="9"/>
        <v>39</v>
      </c>
    </row>
    <row r="29" ht="15.75" customHeight="1">
      <c r="B29" s="601" t="str">
        <f>+'PRIORIZACIÓN (2)'!B28</f>
        <v>Seguimiento Cumplimiento Norma Archivística ERU</v>
      </c>
      <c r="C29" s="602">
        <f>+'PRIORIZACIÓN (2)'!C28</f>
        <v>0</v>
      </c>
      <c r="D29" s="603">
        <f>+'PRIORIZACIÓN (2)'!D28</f>
        <v>1</v>
      </c>
      <c r="E29" s="603">
        <f>+'PRIORIZACIÓN (2)'!E28</f>
        <v>1</v>
      </c>
      <c r="F29" s="603">
        <f>+'PRIORIZACIÓN (2)'!F28</f>
        <v>1</v>
      </c>
      <c r="G29" s="615">
        <f t="shared" si="1"/>
        <v>3</v>
      </c>
      <c r="H29" s="616" t="str">
        <f t="shared" si="2"/>
        <v>Alto</v>
      </c>
      <c r="I29" s="617">
        <f t="shared" si="3"/>
        <v>0.4</v>
      </c>
      <c r="J29" s="618" t="s">
        <v>91</v>
      </c>
      <c r="K29" s="619">
        <f t="shared" si="4"/>
        <v>0</v>
      </c>
      <c r="L29" s="209" t="s">
        <v>91</v>
      </c>
      <c r="M29" s="617">
        <f t="shared" si="5"/>
        <v>0</v>
      </c>
      <c r="N29" s="609">
        <f>+'PRIORIZACIÓN (2)'!Q28</f>
        <v>45093</v>
      </c>
      <c r="O29" s="610">
        <f t="shared" si="6"/>
        <v>564</v>
      </c>
      <c r="P29" s="620">
        <f t="shared" si="7"/>
        <v>0.1</v>
      </c>
      <c r="Q29" s="621">
        <f t="shared" si="8"/>
        <v>0.5</v>
      </c>
      <c r="R29" s="622">
        <f t="shared" si="9"/>
        <v>28</v>
      </c>
    </row>
    <row r="30" ht="15.75" customHeight="1">
      <c r="B30" s="601" t="str">
        <f>+'PRIORIZACIÓN (2)'!B29</f>
        <v>Auditoria Gestión Suelo </v>
      </c>
      <c r="C30" s="602">
        <f>+'PRIORIZACIÓN (2)'!C29</f>
        <v>1</v>
      </c>
      <c r="D30" s="603">
        <f>+'PRIORIZACIÓN (2)'!D29</f>
        <v>0</v>
      </c>
      <c r="E30" s="603">
        <f>+'PRIORIZACIÓN (2)'!E29</f>
        <v>1</v>
      </c>
      <c r="F30" s="603">
        <f>+'PRIORIZACIÓN (2)'!F29</f>
        <v>2</v>
      </c>
      <c r="G30" s="615">
        <f t="shared" si="1"/>
        <v>4</v>
      </c>
      <c r="H30" s="616" t="str">
        <f t="shared" si="2"/>
        <v>Extremo</v>
      </c>
      <c r="I30" s="617">
        <f t="shared" si="3"/>
        <v>0.5</v>
      </c>
      <c r="J30" s="618"/>
      <c r="K30" s="619">
        <f t="shared" si="4"/>
        <v>0</v>
      </c>
      <c r="L30" s="209"/>
      <c r="M30" s="617">
        <f t="shared" si="5"/>
        <v>0</v>
      </c>
      <c r="N30" s="609">
        <f>+'PRIORIZACIÓN (2)'!Q29</f>
        <v>45259</v>
      </c>
      <c r="O30" s="610">
        <f t="shared" si="6"/>
        <v>398</v>
      </c>
      <c r="P30" s="620">
        <f t="shared" si="7"/>
        <v>0.1</v>
      </c>
      <c r="Q30" s="621">
        <f t="shared" si="8"/>
        <v>0.6</v>
      </c>
      <c r="R30" s="622">
        <f t="shared" si="9"/>
        <v>24</v>
      </c>
    </row>
    <row r="31" ht="15.75" customHeight="1">
      <c r="B31" s="601" t="str">
        <f>+'PRIORIZACIÓN (2)'!B30</f>
        <v>Sistema de Información Misional </v>
      </c>
      <c r="C31" s="602">
        <f>+'PRIORIZACIÓN (2)'!C30</f>
        <v>0</v>
      </c>
      <c r="D31" s="603">
        <f>+'PRIORIZACIÓN (2)'!D30</f>
        <v>1</v>
      </c>
      <c r="E31" s="603">
        <f>+'PRIORIZACIÓN (2)'!E30</f>
        <v>1</v>
      </c>
      <c r="F31" s="603">
        <f>+'PRIORIZACIÓN (2)'!F30</f>
        <v>1</v>
      </c>
      <c r="G31" s="615">
        <f t="shared" si="1"/>
        <v>3</v>
      </c>
      <c r="H31" s="616" t="str">
        <f t="shared" si="2"/>
        <v>Alto</v>
      </c>
      <c r="I31" s="617">
        <f t="shared" si="3"/>
        <v>0.4</v>
      </c>
      <c r="J31" s="618"/>
      <c r="K31" s="619">
        <f t="shared" si="4"/>
        <v>0</v>
      </c>
      <c r="L31" s="209"/>
      <c r="M31" s="617">
        <f t="shared" si="5"/>
        <v>0</v>
      </c>
      <c r="N31" s="609">
        <f>+'PRIORIZACIÓN (2)'!Q30</f>
        <v>45147</v>
      </c>
      <c r="O31" s="610">
        <f t="shared" si="6"/>
        <v>510</v>
      </c>
      <c r="P31" s="620">
        <f t="shared" si="7"/>
        <v>0.1</v>
      </c>
      <c r="Q31" s="621">
        <f t="shared" si="8"/>
        <v>0.5</v>
      </c>
      <c r="R31" s="622">
        <f t="shared" si="9"/>
        <v>28</v>
      </c>
    </row>
    <row r="32" ht="15.75" customHeight="1">
      <c r="B32" s="601" t="str">
        <f>+'PRIORIZACIÓN (2)'!B31</f>
        <v>Contratación transversal (Incluye San Victorino y Optimización Nuevo Manual de Contratación)</v>
      </c>
      <c r="C32" s="602">
        <f>+'PRIORIZACIÓN (2)'!C31</f>
        <v>0</v>
      </c>
      <c r="D32" s="603">
        <f>+'PRIORIZACIÓN (2)'!D31</f>
        <v>1</v>
      </c>
      <c r="E32" s="603">
        <f>+'PRIORIZACIÓN (2)'!E31</f>
        <v>1</v>
      </c>
      <c r="F32" s="603">
        <f>+'PRIORIZACIÓN (2)'!F31</f>
        <v>1</v>
      </c>
      <c r="G32" s="615">
        <f t="shared" si="1"/>
        <v>3</v>
      </c>
      <c r="H32" s="616" t="str">
        <f t="shared" si="2"/>
        <v>Alto</v>
      </c>
      <c r="I32" s="617">
        <f t="shared" si="3"/>
        <v>0.4</v>
      </c>
      <c r="J32" s="618"/>
      <c r="K32" s="619">
        <f t="shared" si="4"/>
        <v>0</v>
      </c>
      <c r="L32" s="209"/>
      <c r="M32" s="617">
        <f t="shared" si="5"/>
        <v>0</v>
      </c>
      <c r="N32" s="609">
        <f>+'PRIORIZACIÓN (2)'!Q31</f>
        <v>45230</v>
      </c>
      <c r="O32" s="610">
        <f t="shared" si="6"/>
        <v>427</v>
      </c>
      <c r="P32" s="620">
        <f t="shared" si="7"/>
        <v>0.1</v>
      </c>
      <c r="Q32" s="621">
        <f t="shared" si="8"/>
        <v>0.5</v>
      </c>
      <c r="R32" s="622">
        <f t="shared" si="9"/>
        <v>28</v>
      </c>
    </row>
    <row r="33" ht="15.75" customHeight="1">
      <c r="B33" s="601" t="str">
        <f>+'PRIORIZACIÓN (2)'!B32</f>
        <v>Seguimiento Ejecución y avance de proyectos</v>
      </c>
      <c r="C33" s="602">
        <f>+'PRIORIZACIÓN (2)'!C32</f>
        <v>0</v>
      </c>
      <c r="D33" s="603">
        <f>+'PRIORIZACIÓN (2)'!D32</f>
        <v>0</v>
      </c>
      <c r="E33" s="603">
        <f>+'PRIORIZACIÓN (2)'!E32</f>
        <v>2</v>
      </c>
      <c r="F33" s="603">
        <f>+'PRIORIZACIÓN (2)'!F32</f>
        <v>2</v>
      </c>
      <c r="G33" s="615">
        <f t="shared" si="1"/>
        <v>4</v>
      </c>
      <c r="H33" s="616" t="str">
        <f t="shared" si="2"/>
        <v>Moderado</v>
      </c>
      <c r="I33" s="617">
        <f t="shared" si="3"/>
        <v>0.15</v>
      </c>
      <c r="J33" s="618"/>
      <c r="K33" s="619">
        <f t="shared" si="4"/>
        <v>0</v>
      </c>
      <c r="L33" s="209"/>
      <c r="M33" s="617">
        <f t="shared" si="5"/>
        <v>0</v>
      </c>
      <c r="N33" s="609">
        <f>+'PRIORIZACIÓN (2)'!Q32</f>
        <v>45260</v>
      </c>
      <c r="O33" s="610">
        <f t="shared" si="6"/>
        <v>397</v>
      </c>
      <c r="P33" s="620">
        <f t="shared" si="7"/>
        <v>0.1</v>
      </c>
      <c r="Q33" s="621">
        <f t="shared" si="8"/>
        <v>0.25</v>
      </c>
      <c r="R33" s="622">
        <f t="shared" si="9"/>
        <v>38</v>
      </c>
    </row>
    <row r="34" ht="15.75" customHeight="1">
      <c r="B34" s="601" t="str">
        <f>+'PRIORIZACIÓN (2)'!B33</f>
        <v>Auditoria Contratos arrendamiento - Predios San Victorino</v>
      </c>
      <c r="C34" s="602">
        <f>+'PRIORIZACIÓN (2)'!C33</f>
        <v>1</v>
      </c>
      <c r="D34" s="603">
        <f>+'PRIORIZACIÓN (2)'!D33</f>
        <v>0</v>
      </c>
      <c r="E34" s="603">
        <f>+'PRIORIZACIÓN (2)'!E33</f>
        <v>0</v>
      </c>
      <c r="F34" s="603">
        <f>+'PRIORIZACIÓN (2)'!F33</f>
        <v>3</v>
      </c>
      <c r="G34" s="615">
        <f t="shared" si="1"/>
        <v>4</v>
      </c>
      <c r="H34" s="616" t="str">
        <f t="shared" si="2"/>
        <v>Extremo</v>
      </c>
      <c r="I34" s="617">
        <f t="shared" si="3"/>
        <v>0.5</v>
      </c>
      <c r="J34" s="618"/>
      <c r="K34" s="619">
        <f t="shared" si="4"/>
        <v>0</v>
      </c>
      <c r="L34" s="209"/>
      <c r="M34" s="617">
        <f t="shared" si="5"/>
        <v>0</v>
      </c>
      <c r="N34" s="609">
        <f>+'PRIORIZACIÓN (2)'!Q33</f>
        <v>44612</v>
      </c>
      <c r="O34" s="610">
        <f t="shared" si="6"/>
        <v>1045</v>
      </c>
      <c r="P34" s="620">
        <f t="shared" si="7"/>
        <v>0.2</v>
      </c>
      <c r="Q34" s="621">
        <f t="shared" si="8"/>
        <v>0.7</v>
      </c>
      <c r="R34" s="622">
        <f t="shared" si="9"/>
        <v>14</v>
      </c>
    </row>
    <row r="35" ht="15.75" customHeight="1">
      <c r="B35" s="601" t="str">
        <f>+'PRIORIZACIÓN (2)'!B34</f>
        <v>Voto Nacional (Incluye Edificio Formación para el Trabajo)</v>
      </c>
      <c r="C35" s="602">
        <f>+'PRIORIZACIÓN (2)'!C34</f>
        <v>1</v>
      </c>
      <c r="D35" s="603">
        <f>+'PRIORIZACIÓN (2)'!D34</f>
        <v>0</v>
      </c>
      <c r="E35" s="603">
        <f>+'PRIORIZACIÓN (2)'!E34</f>
        <v>0</v>
      </c>
      <c r="F35" s="603">
        <f>+'PRIORIZACIÓN (2)'!F34</f>
        <v>4</v>
      </c>
      <c r="G35" s="615">
        <f t="shared" si="1"/>
        <v>5</v>
      </c>
      <c r="H35" s="616" t="str">
        <f t="shared" si="2"/>
        <v>Extremo</v>
      </c>
      <c r="I35" s="617">
        <f t="shared" si="3"/>
        <v>0.5</v>
      </c>
      <c r="J35" s="618"/>
      <c r="K35" s="619">
        <f t="shared" si="4"/>
        <v>0</v>
      </c>
      <c r="L35" s="209"/>
      <c r="M35" s="617">
        <f t="shared" si="5"/>
        <v>0</v>
      </c>
      <c r="N35" s="609">
        <f>+'PRIORIZACIÓN (2)'!Q34</f>
        <v>44696</v>
      </c>
      <c r="O35" s="610">
        <f t="shared" si="6"/>
        <v>961</v>
      </c>
      <c r="P35" s="620">
        <f t="shared" si="7"/>
        <v>0.2</v>
      </c>
      <c r="Q35" s="621">
        <f t="shared" si="8"/>
        <v>0.7</v>
      </c>
      <c r="R35" s="622">
        <f t="shared" si="9"/>
        <v>14</v>
      </c>
    </row>
    <row r="36" ht="15.75" customHeight="1">
      <c r="B36" s="601" t="str">
        <f>+'PRIORIZACIÓN (2)'!B35</f>
        <v>Auditoria Proceso Terceros Concurrentes</v>
      </c>
      <c r="C36" s="602">
        <f>+'PRIORIZACIÓN (2)'!C35</f>
        <v>0</v>
      </c>
      <c r="D36" s="603">
        <f>+'PRIORIZACIÓN (2)'!D35</f>
        <v>2</v>
      </c>
      <c r="E36" s="603">
        <f>+'PRIORIZACIÓN (2)'!E35</f>
        <v>2</v>
      </c>
      <c r="F36" s="603">
        <f>+'PRIORIZACIÓN (2)'!F35</f>
        <v>2</v>
      </c>
      <c r="G36" s="615">
        <f t="shared" si="1"/>
        <v>6</v>
      </c>
      <c r="H36" s="616" t="str">
        <f t="shared" si="2"/>
        <v>Alto</v>
      </c>
      <c r="I36" s="617">
        <f t="shared" si="3"/>
        <v>0.4</v>
      </c>
      <c r="J36" s="618"/>
      <c r="K36" s="619">
        <f t="shared" si="4"/>
        <v>0</v>
      </c>
      <c r="L36" s="209"/>
      <c r="M36" s="617">
        <f t="shared" si="5"/>
        <v>0</v>
      </c>
      <c r="N36" s="609">
        <f>+'PRIORIZACIÓN (2)'!Q35</f>
        <v>44764</v>
      </c>
      <c r="O36" s="610">
        <f t="shared" si="6"/>
        <v>893</v>
      </c>
      <c r="P36" s="620">
        <f t="shared" si="7"/>
        <v>0.2</v>
      </c>
      <c r="Q36" s="621">
        <f t="shared" si="8"/>
        <v>0.6</v>
      </c>
      <c r="R36" s="622">
        <f t="shared" si="9"/>
        <v>18</v>
      </c>
    </row>
    <row r="37" ht="15.75" customHeight="1">
      <c r="B37" s="601" t="str">
        <f>+'PRIORIZACIÓN (2)'!B36</f>
        <v>Sistemas de Información Misionales de la Empresa (Contratación)</v>
      </c>
      <c r="C37" s="602">
        <f>+'PRIORIZACIÓN (2)'!C36</f>
        <v>0</v>
      </c>
      <c r="D37" s="603">
        <f>+'PRIORIZACIÓN (2)'!D36</f>
        <v>0</v>
      </c>
      <c r="E37" s="603">
        <f>+'PRIORIZACIÓN (2)'!E36</f>
        <v>3</v>
      </c>
      <c r="F37" s="603">
        <f>+'PRIORIZACIÓN (2)'!F36</f>
        <v>1</v>
      </c>
      <c r="G37" s="615">
        <f t="shared" si="1"/>
        <v>4</v>
      </c>
      <c r="H37" s="616" t="str">
        <f t="shared" si="2"/>
        <v>Moderado</v>
      </c>
      <c r="I37" s="617">
        <f t="shared" si="3"/>
        <v>0.15</v>
      </c>
      <c r="J37" s="618"/>
      <c r="K37" s="619">
        <f t="shared" si="4"/>
        <v>0</v>
      </c>
      <c r="L37" s="209"/>
      <c r="M37" s="617">
        <f t="shared" si="5"/>
        <v>0</v>
      </c>
      <c r="N37" s="609">
        <f>+'PRIORIZACIÓN (2)'!Q36</f>
        <v>44803</v>
      </c>
      <c r="O37" s="610">
        <f t="shared" si="6"/>
        <v>854</v>
      </c>
      <c r="P37" s="620">
        <f t="shared" si="7"/>
        <v>0.2</v>
      </c>
      <c r="Q37" s="621">
        <f t="shared" si="8"/>
        <v>0.35</v>
      </c>
      <c r="R37" s="622">
        <f t="shared" si="9"/>
        <v>35</v>
      </c>
    </row>
    <row r="38" ht="15.75" customHeight="1">
      <c r="B38" s="601" t="str">
        <f>+'PRIORIZACIÓN (2)'!B37</f>
        <v>Servicios Administrativos y de apoyo - PIGA - Talento Humano -  Servicios Logísticos</v>
      </c>
      <c r="C38" s="602">
        <f>+'PRIORIZACIÓN (2)'!C37</f>
        <v>0</v>
      </c>
      <c r="D38" s="603">
        <f>+'PRIORIZACIÓN (2)'!D37</f>
        <v>0</v>
      </c>
      <c r="E38" s="603">
        <f>+'PRIORIZACIÓN (2)'!E37</f>
        <v>1</v>
      </c>
      <c r="F38" s="603">
        <f>+'PRIORIZACIÓN (2)'!F37</f>
        <v>3</v>
      </c>
      <c r="G38" s="615">
        <f t="shared" si="1"/>
        <v>4</v>
      </c>
      <c r="H38" s="616" t="str">
        <f t="shared" si="2"/>
        <v>Bajo</v>
      </c>
      <c r="I38" s="617">
        <f t="shared" si="3"/>
        <v>0.1</v>
      </c>
      <c r="J38" s="618"/>
      <c r="K38" s="619">
        <f t="shared" si="4"/>
        <v>0</v>
      </c>
      <c r="L38" s="209"/>
      <c r="M38" s="617">
        <f t="shared" si="5"/>
        <v>0</v>
      </c>
      <c r="N38" s="609">
        <f>+'PRIORIZACIÓN (2)'!Q37</f>
        <v>44895</v>
      </c>
      <c r="O38" s="610">
        <f t="shared" si="6"/>
        <v>762</v>
      </c>
      <c r="P38" s="620">
        <f t="shared" si="7"/>
        <v>0.2</v>
      </c>
      <c r="Q38" s="621">
        <f t="shared" si="8"/>
        <v>0.3</v>
      </c>
      <c r="R38" s="622">
        <f t="shared" si="9"/>
        <v>36</v>
      </c>
    </row>
    <row r="39" ht="15.75" customHeight="1">
      <c r="B39" s="601" t="str">
        <f>+'PRIORIZACIÓN (2)'!B38</f>
        <v>Costeo de los proyectos y rentabilidad de la Empresa</v>
      </c>
      <c r="C39" s="602">
        <f>+'PRIORIZACIÓN (2)'!C38</f>
        <v>0</v>
      </c>
      <c r="D39" s="603">
        <f>+'PRIORIZACIÓN (2)'!D38</f>
        <v>0</v>
      </c>
      <c r="E39" s="603">
        <f>+'PRIORIZACIÓN (2)'!E38</f>
        <v>0</v>
      </c>
      <c r="F39" s="603">
        <f>+'PRIORIZACIÓN (2)'!F38</f>
        <v>3</v>
      </c>
      <c r="G39" s="615">
        <f t="shared" si="1"/>
        <v>3</v>
      </c>
      <c r="H39" s="616" t="str">
        <f t="shared" si="2"/>
        <v>Bajo</v>
      </c>
      <c r="I39" s="617">
        <f t="shared" si="3"/>
        <v>0.1</v>
      </c>
      <c r="J39" s="618"/>
      <c r="K39" s="619">
        <f t="shared" si="4"/>
        <v>0</v>
      </c>
      <c r="L39" s="209"/>
      <c r="M39" s="617">
        <f t="shared" si="5"/>
        <v>0</v>
      </c>
      <c r="N39" s="609">
        <f>+'PRIORIZACIÓN (2)'!Q38</f>
        <v>44829</v>
      </c>
      <c r="O39" s="610">
        <f t="shared" si="6"/>
        <v>828</v>
      </c>
      <c r="P39" s="620">
        <f t="shared" si="7"/>
        <v>0.2</v>
      </c>
      <c r="Q39" s="621">
        <f t="shared" si="8"/>
        <v>0.3</v>
      </c>
      <c r="R39" s="622">
        <f t="shared" si="9"/>
        <v>36</v>
      </c>
    </row>
    <row r="40" ht="15.75" customHeight="1">
      <c r="B40" s="601" t="str">
        <f>+'PRIORIZACIÓN (2)'!B39</f>
        <v>Seguimiento Resolución 1519 de 2021  y acceso a la Información</v>
      </c>
      <c r="C40" s="602">
        <f>+'PRIORIZACIÓN (2)'!C39</f>
        <v>1</v>
      </c>
      <c r="D40" s="603">
        <f>+'PRIORIZACIÓN (2)'!D39</f>
        <v>1</v>
      </c>
      <c r="E40" s="603">
        <f>+'PRIORIZACIÓN (2)'!E39</f>
        <v>1</v>
      </c>
      <c r="F40" s="603">
        <f>+'PRIORIZACIÓN (2)'!F39</f>
        <v>3</v>
      </c>
      <c r="G40" s="615">
        <f t="shared" si="1"/>
        <v>6</v>
      </c>
      <c r="H40" s="616" t="str">
        <f t="shared" si="2"/>
        <v>Alto</v>
      </c>
      <c r="I40" s="617">
        <f t="shared" si="3"/>
        <v>0.4</v>
      </c>
      <c r="J40" s="618"/>
      <c r="K40" s="619">
        <f t="shared" si="4"/>
        <v>0</v>
      </c>
      <c r="L40" s="209"/>
      <c r="M40" s="617">
        <f t="shared" si="5"/>
        <v>0</v>
      </c>
      <c r="N40" s="609">
        <f>+'PRIORIZACIÓN (2)'!Q39</f>
        <v>44895</v>
      </c>
      <c r="O40" s="610">
        <f t="shared" si="6"/>
        <v>762</v>
      </c>
      <c r="P40" s="620">
        <f t="shared" si="7"/>
        <v>0.2</v>
      </c>
      <c r="Q40" s="621">
        <f t="shared" si="8"/>
        <v>0.6</v>
      </c>
      <c r="R40" s="622">
        <f t="shared" si="9"/>
        <v>18</v>
      </c>
    </row>
    <row r="41" ht="15.75" customHeight="1">
      <c r="B41" s="601" t="str">
        <f>+'PRIORIZACIÓN (2)'!B40</f>
        <v>Seguimiento Auditoria de Fiducias (Plan de Mejoramiento y Contratación por vencimiento de términos Fiducias actuales)</v>
      </c>
      <c r="C41" s="602">
        <f>+'PRIORIZACIÓN (2)'!C40</f>
        <v>1</v>
      </c>
      <c r="D41" s="603">
        <f>+'PRIORIZACIÓN (2)'!D40</f>
        <v>1</v>
      </c>
      <c r="E41" s="603">
        <f>+'PRIORIZACIÓN (2)'!E40</f>
        <v>1</v>
      </c>
      <c r="F41" s="603">
        <f>+'PRIORIZACIÓN (2)'!F40</f>
        <v>3</v>
      </c>
      <c r="G41" s="615">
        <f t="shared" si="1"/>
        <v>6</v>
      </c>
      <c r="H41" s="616" t="str">
        <f t="shared" si="2"/>
        <v>Alto</v>
      </c>
      <c r="I41" s="617">
        <f t="shared" si="3"/>
        <v>0.4</v>
      </c>
      <c r="J41" s="618"/>
      <c r="K41" s="619">
        <f t="shared" si="4"/>
        <v>0</v>
      </c>
      <c r="L41" s="209"/>
      <c r="M41" s="617">
        <f t="shared" si="5"/>
        <v>0</v>
      </c>
      <c r="N41" s="609">
        <f>+'PRIORIZACIÓN (2)'!Q40</f>
        <v>44895</v>
      </c>
      <c r="O41" s="610">
        <f t="shared" si="6"/>
        <v>762</v>
      </c>
      <c r="P41" s="620">
        <f t="shared" si="7"/>
        <v>0.2</v>
      </c>
      <c r="Q41" s="621">
        <f t="shared" si="8"/>
        <v>0.6</v>
      </c>
      <c r="R41" s="622">
        <f t="shared" si="9"/>
        <v>18</v>
      </c>
    </row>
    <row r="42" ht="15.75" customHeight="1">
      <c r="B42" s="601" t="str">
        <f>+'PRIORIZACIÓN (2)'!B41</f>
        <v>Seguimiento Comités Institucionales (Actividad pendiente de finalizar de la Vigencia 2021)</v>
      </c>
      <c r="C42" s="602">
        <f>+'PRIORIZACIÓN (2)'!C41</f>
        <v>1</v>
      </c>
      <c r="D42" s="603">
        <f>+'PRIORIZACIÓN (2)'!D41</f>
        <v>1</v>
      </c>
      <c r="E42" s="603">
        <f>+'PRIORIZACIÓN (2)'!E41</f>
        <v>0</v>
      </c>
      <c r="F42" s="603">
        <f>+'PRIORIZACIÓN (2)'!F41</f>
        <v>4</v>
      </c>
      <c r="G42" s="615">
        <f t="shared" si="1"/>
        <v>6</v>
      </c>
      <c r="H42" s="616" t="str">
        <f t="shared" si="2"/>
        <v>Alto</v>
      </c>
      <c r="I42" s="617">
        <f t="shared" si="3"/>
        <v>0.4</v>
      </c>
      <c r="J42" s="618"/>
      <c r="K42" s="619">
        <f t="shared" si="4"/>
        <v>0</v>
      </c>
      <c r="L42" s="209"/>
      <c r="M42" s="617">
        <f t="shared" si="5"/>
        <v>0</v>
      </c>
      <c r="N42" s="609">
        <f>+'PRIORIZACIÓN (2)'!Q41</f>
        <v>44614</v>
      </c>
      <c r="O42" s="610">
        <f t="shared" si="6"/>
        <v>1043</v>
      </c>
      <c r="P42" s="620">
        <f t="shared" si="7"/>
        <v>0.2</v>
      </c>
      <c r="Q42" s="621">
        <f t="shared" si="8"/>
        <v>0.6</v>
      </c>
      <c r="R42" s="622">
        <f t="shared" si="9"/>
        <v>18</v>
      </c>
    </row>
    <row r="43" ht="15.75" customHeight="1">
      <c r="B43" s="601" t="str">
        <f>+'PRIORIZACIÓN (2)'!B42</f>
        <v>Seguimiento Plan de Mejoramiento Archivística</v>
      </c>
      <c r="C43" s="602">
        <f>+'PRIORIZACIÓN (2)'!C42</f>
        <v>1</v>
      </c>
      <c r="D43" s="603">
        <f>+'PRIORIZACIÓN (2)'!D42</f>
        <v>1</v>
      </c>
      <c r="E43" s="603">
        <f>+'PRIORIZACIÓN (2)'!E42</f>
        <v>2</v>
      </c>
      <c r="F43" s="603">
        <f>+'PRIORIZACIÓN (2)'!F42</f>
        <v>2</v>
      </c>
      <c r="G43" s="615">
        <f t="shared" si="1"/>
        <v>6</v>
      </c>
      <c r="H43" s="616" t="str">
        <f t="shared" si="2"/>
        <v>Alto</v>
      </c>
      <c r="I43" s="617">
        <f t="shared" si="3"/>
        <v>0.4</v>
      </c>
      <c r="J43" s="618"/>
      <c r="K43" s="619">
        <f t="shared" si="4"/>
        <v>0</v>
      </c>
      <c r="L43" s="209"/>
      <c r="M43" s="617">
        <f t="shared" si="5"/>
        <v>0</v>
      </c>
      <c r="N43" s="609">
        <f>+'PRIORIZACIÓN (2)'!Q42</f>
        <v>44864</v>
      </c>
      <c r="O43" s="610">
        <f t="shared" si="6"/>
        <v>793</v>
      </c>
      <c r="P43" s="620">
        <f t="shared" si="7"/>
        <v>0.2</v>
      </c>
      <c r="Q43" s="621">
        <f t="shared" si="8"/>
        <v>0.6</v>
      </c>
      <c r="R43" s="622">
        <f t="shared" si="9"/>
        <v>18</v>
      </c>
    </row>
    <row r="44" ht="15.75" customHeight="1">
      <c r="B44" s="601" t="str">
        <f>+'PRIORIZACIÓN (2)'!B43</f>
        <v>Evaluación del Estatuto de Auditoria, Código de Ética del Auditor y Plan de Mejoramiento de las Auditorias Cruzadas</v>
      </c>
      <c r="C44" s="602">
        <f>+'PRIORIZACIÓN (2)'!C43</f>
        <v>1</v>
      </c>
      <c r="D44" s="603">
        <f>+'PRIORIZACIÓN (2)'!D43</f>
        <v>1</v>
      </c>
      <c r="E44" s="603">
        <f>+'PRIORIZACIÓN (2)'!E43</f>
        <v>1</v>
      </c>
      <c r="F44" s="603">
        <f>+'PRIORIZACIÓN (2)'!F43</f>
        <v>3</v>
      </c>
      <c r="G44" s="615">
        <f t="shared" si="1"/>
        <v>6</v>
      </c>
      <c r="H44" s="616" t="str">
        <f t="shared" si="2"/>
        <v>Alto</v>
      </c>
      <c r="I44" s="617">
        <f t="shared" si="3"/>
        <v>0.4</v>
      </c>
      <c r="J44" s="618"/>
      <c r="K44" s="619">
        <f t="shared" si="4"/>
        <v>0</v>
      </c>
      <c r="L44" s="209"/>
      <c r="M44" s="617">
        <f t="shared" si="5"/>
        <v>0</v>
      </c>
      <c r="N44" s="609">
        <f>+'PRIORIZACIÓN (2)'!Q43</f>
        <v>44651</v>
      </c>
      <c r="O44" s="610">
        <f t="shared" si="6"/>
        <v>1006</v>
      </c>
      <c r="P44" s="620">
        <f t="shared" si="7"/>
        <v>0.2</v>
      </c>
      <c r="Q44" s="621">
        <f t="shared" si="8"/>
        <v>0.6</v>
      </c>
      <c r="R44" s="622">
        <f t="shared" si="9"/>
        <v>18</v>
      </c>
    </row>
    <row r="45" ht="15.75" customHeight="1">
      <c r="B45" s="601" t="str">
        <f>+'PRIORIZACIÓN (2)'!B44</f>
        <v>Factores de Gestión Prioritarias para la Empresa (análisis OCI) y Fortalecimiento Institucional</v>
      </c>
      <c r="C45" s="602">
        <f>+'PRIORIZACIÓN (2)'!C44</f>
        <v>0</v>
      </c>
      <c r="D45" s="603">
        <f>+'PRIORIZACIÓN (2)'!D44</f>
        <v>1</v>
      </c>
      <c r="E45" s="603">
        <f>+'PRIORIZACIÓN (2)'!E44</f>
        <v>2</v>
      </c>
      <c r="F45" s="603">
        <f>+'PRIORIZACIÓN (2)'!F44</f>
        <v>2</v>
      </c>
      <c r="G45" s="615">
        <f t="shared" si="1"/>
        <v>5</v>
      </c>
      <c r="H45" s="616" t="str">
        <f t="shared" si="2"/>
        <v>Moderado</v>
      </c>
      <c r="I45" s="617">
        <f t="shared" si="3"/>
        <v>0.15</v>
      </c>
      <c r="J45" s="618"/>
      <c r="K45" s="619">
        <f t="shared" si="4"/>
        <v>0</v>
      </c>
      <c r="L45" s="209"/>
      <c r="M45" s="617">
        <f t="shared" si="5"/>
        <v>0</v>
      </c>
      <c r="N45" s="609">
        <f>+'PRIORIZACIÓN (2)'!Q44</f>
        <v>44428</v>
      </c>
      <c r="O45" s="610">
        <f t="shared" si="6"/>
        <v>1229</v>
      </c>
      <c r="P45" s="620">
        <f t="shared" si="7"/>
        <v>0.3</v>
      </c>
      <c r="Q45" s="621">
        <f t="shared" si="8"/>
        <v>0.45</v>
      </c>
      <c r="R45" s="622">
        <f t="shared" si="9"/>
        <v>31</v>
      </c>
    </row>
    <row r="46" ht="15.75" customHeight="1">
      <c r="B46" s="601" t="str">
        <f>+'PRIORIZACIÓN (2)'!B45</f>
        <v>Auditoria de Fiducias. Alcance por muestra confiable.</v>
      </c>
      <c r="C46" s="602">
        <f>+'PRIORIZACIÓN (2)'!C45</f>
        <v>0</v>
      </c>
      <c r="D46" s="603">
        <f>+'PRIORIZACIÓN (2)'!D45</f>
        <v>1</v>
      </c>
      <c r="E46" s="603">
        <f>+'PRIORIZACIÓN (2)'!E45</f>
        <v>1</v>
      </c>
      <c r="F46" s="603">
        <f>+'PRIORIZACIÓN (2)'!F45</f>
        <v>1</v>
      </c>
      <c r="G46" s="615">
        <f t="shared" si="1"/>
        <v>3</v>
      </c>
      <c r="H46" s="616" t="str">
        <f t="shared" si="2"/>
        <v>Alto</v>
      </c>
      <c r="I46" s="617">
        <f t="shared" si="3"/>
        <v>0.4</v>
      </c>
      <c r="J46" s="618"/>
      <c r="K46" s="619">
        <f t="shared" si="4"/>
        <v>0</v>
      </c>
      <c r="L46" s="209"/>
      <c r="M46" s="617">
        <f t="shared" si="5"/>
        <v>0</v>
      </c>
      <c r="N46" s="609">
        <f>+'PRIORIZACIÓN (2)'!Q45</f>
        <v>44502</v>
      </c>
      <c r="O46" s="610">
        <f t="shared" si="6"/>
        <v>1155</v>
      </c>
      <c r="P46" s="620">
        <f t="shared" si="7"/>
        <v>0.3</v>
      </c>
      <c r="Q46" s="621">
        <f t="shared" si="8"/>
        <v>0.7</v>
      </c>
      <c r="R46" s="622">
        <f t="shared" si="9"/>
        <v>14</v>
      </c>
    </row>
    <row r="47" ht="15.75" customHeight="1">
      <c r="B47" s="601" t="str">
        <f>+'PRIORIZACIÓN (2)'!B46</f>
        <v>Auditoria Plan estratégico y gestión Tecnología y Comunicaciones</v>
      </c>
      <c r="C47" s="602">
        <f>+'PRIORIZACIÓN (2)'!C46</f>
        <v>0</v>
      </c>
      <c r="D47" s="603">
        <f>+'PRIORIZACIÓN (2)'!D46</f>
        <v>2</v>
      </c>
      <c r="E47" s="603">
        <f>+'PRIORIZACIÓN (2)'!E46</f>
        <v>2</v>
      </c>
      <c r="F47" s="603">
        <f>+'PRIORIZACIÓN (2)'!F46</f>
        <v>2</v>
      </c>
      <c r="G47" s="615">
        <f t="shared" si="1"/>
        <v>6</v>
      </c>
      <c r="H47" s="616" t="str">
        <f t="shared" si="2"/>
        <v>Alto</v>
      </c>
      <c r="I47" s="617">
        <f t="shared" si="3"/>
        <v>0.4</v>
      </c>
      <c r="J47" s="618"/>
      <c r="K47" s="619">
        <f t="shared" si="4"/>
        <v>0</v>
      </c>
      <c r="L47" s="209"/>
      <c r="M47" s="617">
        <f t="shared" si="5"/>
        <v>0</v>
      </c>
      <c r="N47" s="609">
        <f>+'PRIORIZACIÓN (2)'!Q46</f>
        <v>44523</v>
      </c>
      <c r="O47" s="610">
        <f t="shared" si="6"/>
        <v>1134</v>
      </c>
      <c r="P47" s="620">
        <f t="shared" si="7"/>
        <v>0.3</v>
      </c>
      <c r="Q47" s="621">
        <f t="shared" si="8"/>
        <v>0.7</v>
      </c>
      <c r="R47" s="622">
        <f t="shared" si="9"/>
        <v>14</v>
      </c>
    </row>
    <row r="48" ht="15.75" customHeight="1">
      <c r="B48" s="601" t="str">
        <f>+'PRIORIZACIÓN (2)'!B47</f>
        <v>Proyecto: Formulación, Gestión y Estructuración de Proyectos de Desarrollo, Revitalización o Renovación Urbana. Incluido aspecto contractual</v>
      </c>
      <c r="C48" s="602">
        <f>+'PRIORIZACIÓN (2)'!C47</f>
        <v>0</v>
      </c>
      <c r="D48" s="603">
        <f>+'PRIORIZACIÓN (2)'!D47</f>
        <v>1</v>
      </c>
      <c r="E48" s="603">
        <f>+'PRIORIZACIÓN (2)'!E47</f>
        <v>1</v>
      </c>
      <c r="F48" s="603">
        <f>+'PRIORIZACIÓN (2)'!F47</f>
        <v>3</v>
      </c>
      <c r="G48" s="615">
        <f t="shared" si="1"/>
        <v>5</v>
      </c>
      <c r="H48" s="616" t="str">
        <f t="shared" si="2"/>
        <v>Moderado</v>
      </c>
      <c r="I48" s="617">
        <f t="shared" si="3"/>
        <v>0.15</v>
      </c>
      <c r="J48" s="618"/>
      <c r="K48" s="619">
        <f t="shared" si="4"/>
        <v>0</v>
      </c>
      <c r="L48" s="209"/>
      <c r="M48" s="617">
        <f t="shared" si="5"/>
        <v>0</v>
      </c>
      <c r="N48" s="609">
        <f>+'PRIORIZACIÓN (2)'!Q47</f>
        <v>44553</v>
      </c>
      <c r="O48" s="610">
        <f t="shared" si="6"/>
        <v>1104</v>
      </c>
      <c r="P48" s="620">
        <f t="shared" si="7"/>
        <v>0.3</v>
      </c>
      <c r="Q48" s="621">
        <f t="shared" si="8"/>
        <v>0.45</v>
      </c>
      <c r="R48" s="622">
        <f t="shared" si="9"/>
        <v>31</v>
      </c>
    </row>
    <row r="49" ht="15.75" customHeight="1">
      <c r="B49" s="601" t="str">
        <f>+'PRIORIZACIÓN (2)'!B48</f>
        <v>Auditoria Gestión Social asociada a la Adquisición Predial y grupos de interés</v>
      </c>
      <c r="C49" s="602">
        <f>+'PRIORIZACIÓN (2)'!C48</f>
        <v>0</v>
      </c>
      <c r="D49" s="603">
        <f>+'PRIORIZACIÓN (2)'!D48</f>
        <v>1</v>
      </c>
      <c r="E49" s="603">
        <f>+'PRIORIZACIÓN (2)'!E48</f>
        <v>2</v>
      </c>
      <c r="F49" s="603">
        <f>+'PRIORIZACIÓN (2)'!F48</f>
        <v>2</v>
      </c>
      <c r="G49" s="615">
        <f t="shared" si="1"/>
        <v>5</v>
      </c>
      <c r="H49" s="616" t="str">
        <f t="shared" si="2"/>
        <v>Moderado</v>
      </c>
      <c r="I49" s="617">
        <f t="shared" si="3"/>
        <v>0.15</v>
      </c>
      <c r="J49" s="618"/>
      <c r="K49" s="619">
        <f t="shared" si="4"/>
        <v>0</v>
      </c>
      <c r="L49" s="209"/>
      <c r="M49" s="617">
        <f t="shared" si="5"/>
        <v>0</v>
      </c>
      <c r="N49" s="609">
        <f>+'PRIORIZACIÓN (2)'!Q48</f>
        <v>44553</v>
      </c>
      <c r="O49" s="610">
        <f t="shared" si="6"/>
        <v>1104</v>
      </c>
      <c r="P49" s="620">
        <f t="shared" si="7"/>
        <v>0.3</v>
      </c>
      <c r="Q49" s="621">
        <f t="shared" si="8"/>
        <v>0.45</v>
      </c>
      <c r="R49" s="622">
        <f t="shared" si="9"/>
        <v>31</v>
      </c>
    </row>
    <row r="50" ht="15.75" customHeight="1">
      <c r="B50" s="601" t="str">
        <f>+'PRIORIZACIÓN (2)'!B49</f>
        <v>Auditoria Proceso Evaluación y seguimiento - Normas Internacionales de Auditoria - Oficina PAD
Auditorias cruzadas OCI - Alcaldia.</v>
      </c>
      <c r="C50" s="602">
        <f>+'PRIORIZACIÓN (2)'!C49</f>
        <v>0</v>
      </c>
      <c r="D50" s="603">
        <f>+'PRIORIZACIÓN (2)'!D49</f>
        <v>0</v>
      </c>
      <c r="E50" s="603">
        <f>+'PRIORIZACIÓN (2)'!E49</f>
        <v>2</v>
      </c>
      <c r="F50" s="603">
        <f>+'PRIORIZACIÓN (2)'!F49</f>
        <v>2</v>
      </c>
      <c r="G50" s="615">
        <f t="shared" si="1"/>
        <v>4</v>
      </c>
      <c r="H50" s="616" t="str">
        <f t="shared" si="2"/>
        <v>Moderado</v>
      </c>
      <c r="I50" s="617">
        <f t="shared" si="3"/>
        <v>0.15</v>
      </c>
      <c r="J50" s="618"/>
      <c r="K50" s="619">
        <f t="shared" si="4"/>
        <v>0</v>
      </c>
      <c r="L50" s="209"/>
      <c r="M50" s="617">
        <f t="shared" si="5"/>
        <v>0</v>
      </c>
      <c r="N50" s="609">
        <f>+'PRIORIZACIÓN (2)'!Q49</f>
        <v>44484</v>
      </c>
      <c r="O50" s="610">
        <f t="shared" si="6"/>
        <v>1173</v>
      </c>
      <c r="P50" s="620">
        <f t="shared" si="7"/>
        <v>0.3</v>
      </c>
      <c r="Q50" s="621">
        <f t="shared" si="8"/>
        <v>0.45</v>
      </c>
      <c r="R50" s="622">
        <f t="shared" si="9"/>
        <v>31</v>
      </c>
    </row>
    <row r="51" ht="15.75" customHeight="1">
      <c r="B51" s="601" t="str">
        <f>+'PRIORIZACIÓN (2)'!B50</f>
        <v>Unidad Auditable 43</v>
      </c>
      <c r="C51" s="602">
        <f>+'PRIORIZACIÓN (2)'!C50</f>
        <v>0</v>
      </c>
      <c r="D51" s="603">
        <f>+'PRIORIZACIÓN (2)'!D50</f>
        <v>0</v>
      </c>
      <c r="E51" s="603">
        <f>+'PRIORIZACIÓN (2)'!E50</f>
        <v>0</v>
      </c>
      <c r="F51" s="603">
        <f>+'PRIORIZACIÓN (2)'!F50</f>
        <v>0</v>
      </c>
      <c r="G51" s="615">
        <f t="shared" si="1"/>
        <v>0</v>
      </c>
      <c r="H51" s="616" t="str">
        <f t="shared" si="2"/>
        <v>#DIV/0!</v>
      </c>
      <c r="I51" s="617" t="str">
        <f t="shared" si="3"/>
        <v>#DIV/0!</v>
      </c>
      <c r="J51" s="618"/>
      <c r="K51" s="619">
        <f t="shared" si="4"/>
        <v>0</v>
      </c>
      <c r="L51" s="209"/>
      <c r="M51" s="617">
        <f t="shared" si="5"/>
        <v>0</v>
      </c>
      <c r="N51" s="609" t="str">
        <f>+'PRIORIZACIÓN (2)'!Q50</f>
        <v/>
      </c>
      <c r="O51" s="610">
        <f t="shared" si="6"/>
        <v>45657</v>
      </c>
      <c r="P51" s="620">
        <f t="shared" si="7"/>
        <v>0.3</v>
      </c>
      <c r="Q51" s="621" t="str">
        <f t="shared" si="8"/>
        <v>#DIV/0!</v>
      </c>
      <c r="R51" s="622" t="str">
        <f t="shared" ref="R51:R55" si="10">RANK(Q51,$Q$12:$Q$55,0)</f>
        <v>#DIV/0!</v>
      </c>
    </row>
    <row r="52" ht="15.75" customHeight="1">
      <c r="B52" s="601" t="str">
        <f>+'PRIORIZACIÓN (2)'!B51</f>
        <v>Unidad Auditable 44</v>
      </c>
      <c r="C52" s="602">
        <f>+'PRIORIZACIÓN (2)'!C51</f>
        <v>0</v>
      </c>
      <c r="D52" s="603">
        <f>+'PRIORIZACIÓN (2)'!D51</f>
        <v>0</v>
      </c>
      <c r="E52" s="603">
        <f>+'PRIORIZACIÓN (2)'!E51</f>
        <v>0</v>
      </c>
      <c r="F52" s="603">
        <f>+'PRIORIZACIÓN (2)'!F51</f>
        <v>0</v>
      </c>
      <c r="G52" s="615">
        <f t="shared" si="1"/>
        <v>0</v>
      </c>
      <c r="H52" s="616" t="str">
        <f t="shared" si="2"/>
        <v>#DIV/0!</v>
      </c>
      <c r="I52" s="617" t="str">
        <f t="shared" si="3"/>
        <v>#DIV/0!</v>
      </c>
      <c r="J52" s="618"/>
      <c r="K52" s="619">
        <f t="shared" si="4"/>
        <v>0</v>
      </c>
      <c r="L52" s="209"/>
      <c r="M52" s="617">
        <f t="shared" si="5"/>
        <v>0</v>
      </c>
      <c r="N52" s="609" t="str">
        <f>+'PRIORIZACIÓN (2)'!Q51</f>
        <v/>
      </c>
      <c r="O52" s="610">
        <f t="shared" si="6"/>
        <v>45657</v>
      </c>
      <c r="P52" s="620">
        <f t="shared" si="7"/>
        <v>0.3</v>
      </c>
      <c r="Q52" s="621" t="str">
        <f t="shared" si="8"/>
        <v>#DIV/0!</v>
      </c>
      <c r="R52" s="622" t="str">
        <f t="shared" si="10"/>
        <v>#DIV/0!</v>
      </c>
    </row>
    <row r="53" ht="15.75" customHeight="1">
      <c r="B53" s="601" t="str">
        <f>+'PRIORIZACIÓN (2)'!B52</f>
        <v>Unidad Auditable 45</v>
      </c>
      <c r="C53" s="602">
        <f>+'PRIORIZACIÓN (2)'!C52</f>
        <v>0</v>
      </c>
      <c r="D53" s="603">
        <f>+'PRIORIZACIÓN (2)'!D52</f>
        <v>0</v>
      </c>
      <c r="E53" s="603">
        <f>+'PRIORIZACIÓN (2)'!E52</f>
        <v>0</v>
      </c>
      <c r="F53" s="603">
        <f>+'PRIORIZACIÓN (2)'!F52</f>
        <v>0</v>
      </c>
      <c r="G53" s="615">
        <f t="shared" si="1"/>
        <v>0</v>
      </c>
      <c r="H53" s="616" t="str">
        <f t="shared" si="2"/>
        <v>#DIV/0!</v>
      </c>
      <c r="I53" s="617" t="str">
        <f t="shared" si="3"/>
        <v>#DIV/0!</v>
      </c>
      <c r="J53" s="618"/>
      <c r="K53" s="619">
        <f t="shared" si="4"/>
        <v>0</v>
      </c>
      <c r="L53" s="209"/>
      <c r="M53" s="617">
        <f t="shared" si="5"/>
        <v>0</v>
      </c>
      <c r="N53" s="609" t="str">
        <f>+'PRIORIZACIÓN (2)'!Q52</f>
        <v/>
      </c>
      <c r="O53" s="610">
        <f t="shared" si="6"/>
        <v>45657</v>
      </c>
      <c r="P53" s="620">
        <f t="shared" si="7"/>
        <v>0.3</v>
      </c>
      <c r="Q53" s="621" t="str">
        <f t="shared" si="8"/>
        <v>#DIV/0!</v>
      </c>
      <c r="R53" s="622" t="str">
        <f t="shared" si="10"/>
        <v>#DIV/0!</v>
      </c>
    </row>
    <row r="54" ht="15.75" customHeight="1">
      <c r="B54" s="601" t="str">
        <f>+'PRIORIZACIÓN (2)'!B53</f>
        <v>Unidad Auditable 46</v>
      </c>
      <c r="C54" s="602">
        <f>+'PRIORIZACIÓN (2)'!C53</f>
        <v>0</v>
      </c>
      <c r="D54" s="603">
        <f>+'PRIORIZACIÓN (2)'!D53</f>
        <v>0</v>
      </c>
      <c r="E54" s="603">
        <f>+'PRIORIZACIÓN (2)'!E53</f>
        <v>0</v>
      </c>
      <c r="F54" s="603">
        <f>+'PRIORIZACIÓN (2)'!F53</f>
        <v>0</v>
      </c>
      <c r="G54" s="615">
        <f t="shared" si="1"/>
        <v>0</v>
      </c>
      <c r="H54" s="616" t="str">
        <f t="shared" si="2"/>
        <v>#DIV/0!</v>
      </c>
      <c r="I54" s="617" t="str">
        <f t="shared" si="3"/>
        <v>#DIV/0!</v>
      </c>
      <c r="J54" s="618"/>
      <c r="K54" s="619">
        <f t="shared" si="4"/>
        <v>0</v>
      </c>
      <c r="L54" s="209"/>
      <c r="M54" s="617">
        <f t="shared" si="5"/>
        <v>0</v>
      </c>
      <c r="N54" s="609" t="str">
        <f>+'PRIORIZACIÓN (2)'!Q53</f>
        <v/>
      </c>
      <c r="O54" s="610">
        <f t="shared" si="6"/>
        <v>45657</v>
      </c>
      <c r="P54" s="620">
        <f t="shared" si="7"/>
        <v>0.3</v>
      </c>
      <c r="Q54" s="621" t="str">
        <f t="shared" si="8"/>
        <v>#DIV/0!</v>
      </c>
      <c r="R54" s="622" t="str">
        <f t="shared" si="10"/>
        <v>#DIV/0!</v>
      </c>
    </row>
    <row r="55" ht="15.75" customHeight="1">
      <c r="B55" s="601" t="str">
        <f>+'PRIORIZACIÓN (2)'!B54</f>
        <v>Unidad Auditable 47</v>
      </c>
      <c r="C55" s="602">
        <f>+'PRIORIZACIÓN (2)'!C54</f>
        <v>0</v>
      </c>
      <c r="D55" s="603">
        <f>+'PRIORIZACIÓN (2)'!D54</f>
        <v>0</v>
      </c>
      <c r="E55" s="603">
        <f>+'PRIORIZACIÓN (2)'!E54</f>
        <v>0</v>
      </c>
      <c r="F55" s="603">
        <f>+'PRIORIZACIÓN (2)'!F54</f>
        <v>0</v>
      </c>
      <c r="G55" s="615">
        <f t="shared" si="1"/>
        <v>0</v>
      </c>
      <c r="H55" s="616" t="str">
        <f t="shared" si="2"/>
        <v>#DIV/0!</v>
      </c>
      <c r="I55" s="617" t="str">
        <f t="shared" si="3"/>
        <v>#DIV/0!</v>
      </c>
      <c r="J55" s="618"/>
      <c r="K55" s="619">
        <f t="shared" si="4"/>
        <v>0</v>
      </c>
      <c r="L55" s="209"/>
      <c r="M55" s="617">
        <f t="shared" si="5"/>
        <v>0</v>
      </c>
      <c r="N55" s="609" t="str">
        <f>+'PRIORIZACIÓN (2)'!Q54</f>
        <v/>
      </c>
      <c r="O55" s="610">
        <f t="shared" si="6"/>
        <v>45657</v>
      </c>
      <c r="P55" s="620">
        <f t="shared" si="7"/>
        <v>0.3</v>
      </c>
      <c r="Q55" s="621" t="str">
        <f t="shared" si="8"/>
        <v>#DIV/0!</v>
      </c>
      <c r="R55" s="622" t="str">
        <f t="shared" si="10"/>
        <v>#DIV/0!</v>
      </c>
    </row>
    <row r="56" ht="15.75" customHeight="1">
      <c r="B56" s="65"/>
      <c r="P56" s="67"/>
    </row>
    <row r="57" ht="15.75" customHeight="1">
      <c r="B57" s="65"/>
      <c r="P57" s="67"/>
    </row>
    <row r="58" ht="15.75" customHeight="1">
      <c r="B58" s="623"/>
      <c r="C58" s="624"/>
      <c r="D58" s="625"/>
      <c r="E58" s="625"/>
      <c r="F58" s="625"/>
      <c r="G58" s="625"/>
      <c r="H58" s="625"/>
      <c r="I58" s="625"/>
      <c r="J58" s="625"/>
      <c r="K58" s="625"/>
      <c r="L58" s="625"/>
      <c r="M58" s="625"/>
      <c r="N58" s="625"/>
      <c r="O58" s="625"/>
      <c r="P58" s="626"/>
    </row>
    <row r="59" ht="15.75" customHeight="1">
      <c r="B59" s="17"/>
      <c r="C59" s="627"/>
      <c r="D59" s="15"/>
      <c r="E59" s="15"/>
      <c r="F59" s="15"/>
      <c r="G59" s="15"/>
      <c r="H59" s="15"/>
      <c r="I59" s="15"/>
      <c r="J59" s="15"/>
      <c r="K59" s="15"/>
      <c r="L59" s="15"/>
      <c r="M59" s="15"/>
      <c r="N59" s="15"/>
      <c r="O59" s="15"/>
      <c r="P59" s="16"/>
    </row>
    <row r="60" ht="15.75" customHeight="1">
      <c r="B60" s="17"/>
      <c r="C60" s="627"/>
      <c r="D60" s="15"/>
      <c r="E60" s="15"/>
      <c r="F60" s="15"/>
      <c r="G60" s="15"/>
      <c r="H60" s="15"/>
      <c r="I60" s="15"/>
      <c r="J60" s="15"/>
      <c r="K60" s="15"/>
      <c r="L60" s="15"/>
      <c r="M60" s="15"/>
      <c r="N60" s="15"/>
      <c r="O60" s="15"/>
      <c r="P60" s="16"/>
    </row>
    <row r="61" ht="15.75" customHeight="1">
      <c r="B61" s="17"/>
      <c r="C61" s="627"/>
      <c r="D61" s="15"/>
      <c r="E61" s="15"/>
      <c r="F61" s="15"/>
      <c r="G61" s="15"/>
      <c r="H61" s="15"/>
      <c r="I61" s="15"/>
      <c r="J61" s="15"/>
      <c r="K61" s="15"/>
      <c r="L61" s="15"/>
      <c r="M61" s="15"/>
      <c r="N61" s="15"/>
      <c r="O61" s="15"/>
      <c r="P61" s="16"/>
    </row>
    <row r="62" ht="15.75" customHeight="1">
      <c r="B62" s="17"/>
      <c r="C62" s="627"/>
      <c r="D62" s="15"/>
      <c r="E62" s="15"/>
      <c r="F62" s="15"/>
      <c r="G62" s="15"/>
      <c r="H62" s="15"/>
      <c r="I62" s="15"/>
      <c r="J62" s="15"/>
      <c r="K62" s="15"/>
      <c r="L62" s="15"/>
      <c r="M62" s="15"/>
      <c r="N62" s="15"/>
      <c r="O62" s="15"/>
      <c r="P62" s="16"/>
    </row>
    <row r="63" ht="15.75" customHeight="1">
      <c r="B63" s="17"/>
      <c r="C63" s="627"/>
      <c r="D63" s="15"/>
      <c r="E63" s="15"/>
      <c r="F63" s="15"/>
      <c r="G63" s="15"/>
      <c r="H63" s="15"/>
      <c r="I63" s="15"/>
      <c r="J63" s="15"/>
      <c r="K63" s="15"/>
      <c r="L63" s="15"/>
      <c r="M63" s="15"/>
      <c r="N63" s="15"/>
      <c r="O63" s="15"/>
      <c r="P63" s="16"/>
    </row>
    <row r="64" ht="15.75" customHeight="1">
      <c r="B64" s="17"/>
      <c r="C64" s="627"/>
      <c r="D64" s="15"/>
      <c r="E64" s="15"/>
      <c r="F64" s="15"/>
      <c r="G64" s="15"/>
      <c r="H64" s="15"/>
      <c r="I64" s="15"/>
      <c r="J64" s="15"/>
      <c r="K64" s="15"/>
      <c r="L64" s="15"/>
      <c r="M64" s="15"/>
      <c r="N64" s="15"/>
      <c r="O64" s="15"/>
      <c r="P64" s="16"/>
    </row>
    <row r="65" ht="15.75" customHeight="1">
      <c r="B65" s="628" t="s">
        <v>683</v>
      </c>
      <c r="C65" s="23"/>
      <c r="D65" s="23"/>
      <c r="E65" s="23"/>
      <c r="F65" s="23"/>
      <c r="G65" s="23"/>
      <c r="H65" s="23"/>
      <c r="I65" s="23"/>
      <c r="J65" s="23"/>
      <c r="K65" s="23"/>
      <c r="L65" s="23"/>
      <c r="M65" s="23"/>
      <c r="N65" s="23"/>
      <c r="O65" s="23"/>
      <c r="P65" s="629"/>
    </row>
    <row r="66" ht="15.75" customHeight="1">
      <c r="B66" s="17"/>
      <c r="C66" s="627"/>
      <c r="D66" s="15"/>
      <c r="E66" s="15"/>
      <c r="F66" s="15"/>
      <c r="G66" s="15"/>
      <c r="H66" s="15"/>
      <c r="I66" s="15"/>
      <c r="J66" s="15"/>
      <c r="K66" s="15"/>
      <c r="L66" s="15"/>
      <c r="M66" s="15"/>
      <c r="N66" s="15"/>
      <c r="O66" s="15"/>
      <c r="P66" s="16"/>
    </row>
    <row r="67" ht="15.75" customHeight="1">
      <c r="B67" s="17"/>
      <c r="C67" s="627"/>
      <c r="D67" s="15"/>
      <c r="E67" s="15"/>
      <c r="F67" s="15"/>
      <c r="G67" s="15"/>
      <c r="H67" s="15"/>
      <c r="I67" s="15"/>
      <c r="J67" s="15"/>
      <c r="K67" s="15"/>
      <c r="L67" s="15"/>
      <c r="M67" s="15"/>
      <c r="N67" s="15"/>
      <c r="O67" s="15"/>
      <c r="P67" s="16"/>
    </row>
    <row r="68" ht="15.75" customHeight="1">
      <c r="B68" s="17"/>
      <c r="C68" s="627"/>
      <c r="D68" s="15"/>
      <c r="E68" s="15"/>
      <c r="F68" s="15"/>
      <c r="G68" s="15"/>
      <c r="H68" s="15"/>
      <c r="I68" s="15"/>
      <c r="J68" s="15"/>
      <c r="K68" s="15"/>
      <c r="L68" s="15"/>
      <c r="M68" s="15"/>
      <c r="N68" s="15"/>
      <c r="O68" s="15"/>
      <c r="P68" s="16"/>
    </row>
    <row r="69" ht="15.75" customHeight="1">
      <c r="B69" s="17"/>
      <c r="C69" s="627"/>
      <c r="D69" s="15"/>
      <c r="E69" s="15"/>
      <c r="F69" s="15"/>
      <c r="G69" s="15"/>
      <c r="H69" s="15"/>
      <c r="I69" s="15"/>
      <c r="J69" s="15"/>
      <c r="K69" s="15"/>
      <c r="L69" s="15"/>
      <c r="M69" s="15"/>
      <c r="N69" s="15"/>
      <c r="O69" s="15"/>
      <c r="P69" s="16"/>
    </row>
    <row r="70" ht="15.75" customHeight="1">
      <c r="B70" s="17"/>
      <c r="C70" s="627"/>
      <c r="D70" s="15"/>
      <c r="E70" s="15"/>
      <c r="F70" s="15"/>
      <c r="G70" s="15"/>
      <c r="H70" s="15"/>
      <c r="I70" s="15"/>
      <c r="J70" s="15"/>
      <c r="K70" s="15"/>
      <c r="L70" s="15"/>
      <c r="M70" s="15"/>
      <c r="N70" s="15"/>
      <c r="O70" s="15"/>
      <c r="P70" s="16"/>
    </row>
    <row r="71" ht="15.75" customHeight="1">
      <c r="B71" s="17"/>
      <c r="C71" s="627"/>
      <c r="D71" s="15"/>
      <c r="E71" s="15"/>
      <c r="F71" s="15"/>
      <c r="G71" s="15"/>
      <c r="H71" s="15"/>
      <c r="I71" s="15"/>
      <c r="J71" s="15"/>
      <c r="K71" s="15"/>
      <c r="L71" s="15"/>
      <c r="M71" s="15"/>
      <c r="N71" s="15"/>
      <c r="O71" s="15"/>
      <c r="P71" s="16"/>
    </row>
    <row r="72" ht="15.75" customHeight="1">
      <c r="B72" s="17"/>
      <c r="C72" s="627"/>
      <c r="D72" s="15"/>
      <c r="E72" s="15"/>
      <c r="F72" s="15"/>
      <c r="G72" s="15"/>
      <c r="H72" s="15"/>
      <c r="I72" s="15"/>
      <c r="J72" s="15"/>
      <c r="K72" s="15"/>
      <c r="L72" s="15"/>
      <c r="M72" s="15"/>
      <c r="N72" s="15"/>
      <c r="O72" s="15"/>
      <c r="P72" s="16"/>
    </row>
    <row r="73" ht="15.75" customHeight="1">
      <c r="B73" s="17"/>
      <c r="C73" s="627"/>
      <c r="D73" s="15"/>
      <c r="E73" s="15"/>
      <c r="F73" s="15"/>
      <c r="G73" s="15"/>
      <c r="H73" s="15"/>
      <c r="I73" s="15"/>
      <c r="J73" s="15"/>
      <c r="K73" s="15"/>
      <c r="L73" s="15"/>
      <c r="M73" s="15"/>
      <c r="N73" s="15"/>
      <c r="O73" s="15"/>
      <c r="P73" s="16"/>
    </row>
    <row r="74" ht="15.75" customHeight="1">
      <c r="B74" s="17"/>
      <c r="C74" s="627"/>
      <c r="D74" s="15"/>
      <c r="E74" s="15"/>
      <c r="F74" s="15"/>
      <c r="G74" s="15"/>
      <c r="H74" s="15"/>
      <c r="I74" s="15"/>
      <c r="J74" s="15"/>
      <c r="K74" s="15"/>
      <c r="L74" s="15"/>
      <c r="M74" s="15"/>
      <c r="N74" s="15"/>
      <c r="O74" s="15"/>
      <c r="P74" s="16"/>
    </row>
    <row r="75" ht="15.75" customHeight="1">
      <c r="B75" s="17"/>
      <c r="C75" s="627"/>
      <c r="D75" s="15"/>
      <c r="E75" s="15"/>
      <c r="F75" s="15"/>
      <c r="G75" s="15"/>
      <c r="H75" s="15"/>
      <c r="I75" s="15"/>
      <c r="J75" s="15"/>
      <c r="K75" s="15"/>
      <c r="L75" s="15"/>
      <c r="M75" s="15"/>
      <c r="N75" s="15"/>
      <c r="O75" s="15"/>
      <c r="P75" s="16"/>
    </row>
    <row r="76" ht="15.75" customHeight="1">
      <c r="B76" s="630"/>
      <c r="C76" s="20"/>
      <c r="D76" s="20"/>
      <c r="E76" s="20"/>
      <c r="F76" s="20"/>
      <c r="G76" s="20"/>
      <c r="H76" s="20"/>
      <c r="I76" s="20"/>
      <c r="J76" s="20"/>
      <c r="K76" s="20"/>
      <c r="L76" s="20"/>
      <c r="M76" s="20"/>
      <c r="N76" s="20"/>
      <c r="O76" s="20"/>
      <c r="P76" s="21"/>
    </row>
    <row r="77" ht="15.75" customHeight="1">
      <c r="B77" s="65"/>
      <c r="P77" s="67"/>
    </row>
    <row r="78" ht="15.75" customHeight="1">
      <c r="B78" s="65"/>
      <c r="P78" s="67"/>
    </row>
    <row r="79" ht="15.75" customHeight="1">
      <c r="B79" s="65"/>
      <c r="P79" s="67"/>
    </row>
    <row r="80" ht="15.75" customHeight="1">
      <c r="B80" s="65"/>
      <c r="P80" s="67"/>
    </row>
    <row r="81" ht="15.75" customHeight="1">
      <c r="B81" s="65"/>
      <c r="P81" s="67"/>
    </row>
    <row r="82" ht="15.75" customHeight="1">
      <c r="B82" s="65"/>
      <c r="P82" s="67"/>
    </row>
    <row r="83" ht="15.75" customHeight="1">
      <c r="B83" s="65"/>
      <c r="P83" s="67"/>
    </row>
    <row r="84" ht="15.75" customHeight="1">
      <c r="B84" s="65"/>
      <c r="P84" s="67"/>
    </row>
    <row r="85" ht="15.75" customHeight="1">
      <c r="B85" s="65"/>
      <c r="P85" s="67"/>
    </row>
    <row r="86" ht="15.75" customHeight="1">
      <c r="B86" s="65"/>
      <c r="P86" s="67"/>
    </row>
    <row r="87" ht="15.75" customHeight="1">
      <c r="B87" s="65"/>
      <c r="P87" s="67"/>
    </row>
    <row r="88" ht="15.75" customHeight="1">
      <c r="B88" s="65"/>
      <c r="P88" s="67"/>
    </row>
    <row r="89" ht="15.75" customHeight="1">
      <c r="B89" s="65"/>
      <c r="P89" s="67"/>
    </row>
    <row r="90" ht="15.75" customHeight="1">
      <c r="B90" s="65"/>
      <c r="P90" s="67"/>
    </row>
    <row r="91" ht="15.75" customHeight="1">
      <c r="B91" s="65"/>
      <c r="P91" s="67"/>
    </row>
    <row r="92" ht="15.75" customHeight="1">
      <c r="B92" s="65"/>
      <c r="P92" s="67"/>
    </row>
    <row r="93" ht="15.75" customHeight="1">
      <c r="B93" s="65"/>
      <c r="P93" s="67"/>
    </row>
    <row r="94" ht="15.75" customHeight="1">
      <c r="B94" s="65"/>
      <c r="P94" s="67"/>
    </row>
    <row r="95" ht="15.75" customHeight="1">
      <c r="B95" s="65"/>
      <c r="P95" s="67"/>
    </row>
    <row r="96" ht="15.75" customHeight="1">
      <c r="B96" s="65"/>
      <c r="P96" s="67"/>
    </row>
    <row r="97" ht="15.75" customHeight="1">
      <c r="B97" s="65"/>
      <c r="P97" s="67"/>
    </row>
    <row r="98" ht="15.75" customHeight="1">
      <c r="B98" s="65"/>
      <c r="P98" s="67"/>
    </row>
    <row r="99" ht="15.75" customHeight="1">
      <c r="B99" s="65"/>
      <c r="P99" s="67"/>
    </row>
    <row r="100" ht="15.75" customHeight="1">
      <c r="B100" s="65"/>
      <c r="P100" s="67"/>
    </row>
    <row r="101" ht="15.75" customHeight="1">
      <c r="B101" s="65"/>
      <c r="P101" s="67"/>
    </row>
    <row r="102" ht="15.75" customHeight="1">
      <c r="B102" s="65"/>
      <c r="P102" s="67"/>
    </row>
    <row r="103" ht="15.75" customHeight="1">
      <c r="B103" s="65"/>
      <c r="P103" s="67"/>
    </row>
    <row r="104" ht="15.75" customHeight="1">
      <c r="B104" s="65"/>
      <c r="P104" s="67"/>
    </row>
    <row r="105" ht="15.75" customHeight="1">
      <c r="B105" s="65"/>
      <c r="P105" s="67"/>
    </row>
    <row r="106" ht="15.75" customHeight="1">
      <c r="B106" s="65"/>
      <c r="P106" s="67"/>
    </row>
    <row r="107" ht="15.75" customHeight="1">
      <c r="B107" s="65"/>
      <c r="P107" s="67"/>
    </row>
    <row r="108" ht="15.75" customHeight="1">
      <c r="B108" s="65"/>
      <c r="P108" s="67"/>
    </row>
    <row r="109" ht="15.75" customHeight="1">
      <c r="B109" s="65"/>
      <c r="P109" s="67"/>
    </row>
    <row r="110" ht="15.75" customHeight="1">
      <c r="B110" s="65"/>
      <c r="P110" s="67"/>
    </row>
    <row r="111" ht="15.75" customHeight="1">
      <c r="B111" s="65"/>
      <c r="P111" s="67"/>
    </row>
    <row r="112" ht="15.75" customHeight="1">
      <c r="B112" s="65"/>
      <c r="P112" s="67"/>
    </row>
    <row r="113" ht="15.75" customHeight="1">
      <c r="B113" s="65"/>
      <c r="P113" s="67"/>
    </row>
    <row r="114" ht="15.75" customHeight="1">
      <c r="B114" s="65"/>
      <c r="P114" s="67"/>
    </row>
    <row r="115" ht="15.75" customHeight="1">
      <c r="B115" s="65"/>
      <c r="P115" s="67"/>
    </row>
    <row r="116" ht="15.75" customHeight="1">
      <c r="B116" s="65"/>
      <c r="P116" s="67"/>
    </row>
    <row r="117" ht="15.75" customHeight="1">
      <c r="B117" s="65"/>
      <c r="P117" s="67"/>
    </row>
    <row r="118" ht="15.75" customHeight="1">
      <c r="B118" s="65"/>
      <c r="P118" s="67"/>
    </row>
    <row r="119" ht="15.75" customHeight="1">
      <c r="B119" s="65"/>
      <c r="P119" s="67"/>
    </row>
    <row r="120" ht="15.75" customHeight="1">
      <c r="B120" s="65"/>
      <c r="P120" s="67"/>
    </row>
    <row r="121" ht="15.75" customHeight="1">
      <c r="B121" s="65"/>
      <c r="P121" s="67"/>
    </row>
    <row r="122" ht="15.75" customHeight="1">
      <c r="B122" s="65"/>
      <c r="P122" s="67"/>
    </row>
    <row r="123" ht="15.75" customHeight="1">
      <c r="B123" s="65"/>
      <c r="P123" s="67"/>
    </row>
    <row r="124" ht="15.75" customHeight="1">
      <c r="B124" s="65"/>
      <c r="P124" s="67"/>
    </row>
    <row r="125" ht="15.75" customHeight="1">
      <c r="B125" s="65"/>
      <c r="P125" s="67"/>
    </row>
    <row r="126" ht="15.75" customHeight="1">
      <c r="B126" s="65"/>
      <c r="P126" s="67"/>
    </row>
    <row r="127" ht="15.75" customHeight="1">
      <c r="B127" s="65"/>
      <c r="P127" s="67"/>
    </row>
    <row r="128" ht="15.75" customHeight="1">
      <c r="B128" s="65"/>
      <c r="P128" s="67"/>
    </row>
    <row r="129" ht="15.75" customHeight="1">
      <c r="B129" s="65"/>
      <c r="P129" s="67"/>
    </row>
    <row r="130" ht="15.75" customHeight="1">
      <c r="B130" s="65"/>
      <c r="P130" s="67"/>
    </row>
    <row r="131" ht="15.75" customHeight="1">
      <c r="B131" s="65"/>
      <c r="P131" s="67"/>
    </row>
    <row r="132" ht="15.75" customHeight="1">
      <c r="B132" s="65"/>
      <c r="P132" s="67"/>
    </row>
    <row r="133" ht="15.75" customHeight="1">
      <c r="B133" s="65"/>
      <c r="P133" s="67"/>
    </row>
    <row r="134" ht="15.75" customHeight="1">
      <c r="B134" s="65"/>
      <c r="P134" s="67"/>
    </row>
    <row r="135" ht="15.75" customHeight="1">
      <c r="B135" s="65"/>
      <c r="P135" s="67"/>
    </row>
    <row r="136" ht="15.75" customHeight="1">
      <c r="B136" s="65"/>
      <c r="P136" s="67"/>
    </row>
    <row r="137" ht="15.75" customHeight="1">
      <c r="B137" s="65"/>
      <c r="P137" s="67"/>
    </row>
    <row r="138" ht="15.75" customHeight="1">
      <c r="B138" s="65"/>
      <c r="P138" s="67"/>
    </row>
    <row r="139" ht="15.75" customHeight="1">
      <c r="B139" s="65"/>
      <c r="P139" s="67"/>
    </row>
    <row r="140" ht="15.75" customHeight="1">
      <c r="B140" s="65"/>
      <c r="P140" s="67"/>
    </row>
    <row r="141" ht="15.75" customHeight="1">
      <c r="B141" s="65"/>
      <c r="P141" s="67"/>
    </row>
    <row r="142" ht="15.75" customHeight="1">
      <c r="B142" s="65"/>
      <c r="P142" s="67"/>
    </row>
    <row r="143" ht="15.75" customHeight="1">
      <c r="B143" s="65"/>
      <c r="P143" s="67"/>
    </row>
    <row r="144" ht="15.75" customHeight="1">
      <c r="B144" s="65"/>
      <c r="P144" s="67"/>
    </row>
    <row r="145" ht="15.75" customHeight="1">
      <c r="B145" s="65"/>
      <c r="P145" s="67"/>
    </row>
    <row r="146" ht="15.75" customHeight="1">
      <c r="B146" s="65"/>
      <c r="P146" s="67"/>
    </row>
    <row r="147" ht="15.75" customHeight="1">
      <c r="B147" s="65"/>
      <c r="P147" s="67"/>
    </row>
    <row r="148" ht="15.75" customHeight="1">
      <c r="B148" s="65"/>
      <c r="P148" s="67"/>
    </row>
    <row r="149" ht="15.75" customHeight="1">
      <c r="B149" s="65"/>
      <c r="P149" s="67"/>
    </row>
    <row r="150" ht="15.75" customHeight="1">
      <c r="B150" s="65"/>
      <c r="P150" s="67"/>
    </row>
    <row r="151" ht="15.75" customHeight="1">
      <c r="B151" s="65"/>
      <c r="P151" s="67"/>
    </row>
    <row r="152" ht="15.75" customHeight="1">
      <c r="B152" s="65"/>
      <c r="P152" s="67"/>
    </row>
    <row r="153" ht="15.75" customHeight="1">
      <c r="B153" s="65"/>
      <c r="P153" s="67"/>
    </row>
    <row r="154" ht="15.75" customHeight="1">
      <c r="B154" s="65"/>
      <c r="P154" s="67"/>
    </row>
    <row r="155" ht="15.75" customHeight="1">
      <c r="B155" s="65"/>
      <c r="P155" s="67"/>
    </row>
    <row r="156" ht="15.75" customHeight="1">
      <c r="B156" s="65"/>
      <c r="P156" s="67"/>
    </row>
    <row r="157" ht="15.75" customHeight="1">
      <c r="B157" s="65"/>
      <c r="P157" s="67"/>
    </row>
    <row r="158" ht="15.75" customHeight="1">
      <c r="B158" s="65"/>
      <c r="P158" s="67"/>
    </row>
    <row r="159" ht="15.75" customHeight="1">
      <c r="B159" s="65"/>
      <c r="P159" s="67"/>
    </row>
    <row r="160" ht="15.75" customHeight="1">
      <c r="B160" s="65"/>
      <c r="P160" s="67"/>
    </row>
    <row r="161" ht="15.75" customHeight="1">
      <c r="B161" s="65"/>
      <c r="P161" s="67"/>
    </row>
    <row r="162" ht="15.75" customHeight="1">
      <c r="B162" s="65"/>
      <c r="P162" s="67"/>
    </row>
    <row r="163" ht="15.75" customHeight="1">
      <c r="B163" s="65"/>
      <c r="P163" s="67"/>
    </row>
    <row r="164" ht="15.75" customHeight="1">
      <c r="B164" s="65"/>
      <c r="P164" s="67"/>
    </row>
    <row r="165" ht="15.75" customHeight="1">
      <c r="B165" s="65"/>
      <c r="P165" s="67"/>
    </row>
    <row r="166" ht="15.75" customHeight="1">
      <c r="B166" s="65"/>
      <c r="P166" s="67"/>
    </row>
    <row r="167" ht="15.75" customHeight="1">
      <c r="B167" s="65"/>
      <c r="P167" s="67"/>
    </row>
    <row r="168" ht="15.75" customHeight="1">
      <c r="B168" s="65"/>
      <c r="P168" s="67"/>
    </row>
    <row r="169" ht="15.75" customHeight="1">
      <c r="B169" s="65"/>
      <c r="P169" s="67"/>
    </row>
    <row r="170" ht="15.75" customHeight="1">
      <c r="B170" s="65"/>
      <c r="P170" s="67"/>
    </row>
    <row r="171" ht="15.75" customHeight="1">
      <c r="B171" s="65"/>
      <c r="P171" s="67"/>
    </row>
    <row r="172" ht="15.75" customHeight="1">
      <c r="B172" s="65"/>
      <c r="P172" s="67"/>
    </row>
    <row r="173" ht="15.75" customHeight="1">
      <c r="B173" s="65"/>
      <c r="P173" s="67"/>
    </row>
    <row r="174" ht="15.75" customHeight="1">
      <c r="B174" s="65"/>
      <c r="P174" s="67"/>
    </row>
    <row r="175" ht="15.75" customHeight="1">
      <c r="B175" s="65"/>
      <c r="P175" s="67"/>
    </row>
    <row r="176" ht="15.75" customHeight="1">
      <c r="B176" s="65"/>
      <c r="P176" s="67"/>
    </row>
    <row r="177" ht="15.75" customHeight="1">
      <c r="B177" s="65"/>
      <c r="P177" s="67"/>
    </row>
    <row r="178" ht="15.75" customHeight="1">
      <c r="B178" s="65"/>
      <c r="P178" s="67"/>
    </row>
    <row r="179" ht="15.75" customHeight="1">
      <c r="B179" s="65"/>
      <c r="P179" s="67"/>
    </row>
    <row r="180" ht="15.75" customHeight="1">
      <c r="B180" s="65"/>
      <c r="P180" s="67"/>
    </row>
    <row r="181" ht="15.75" customHeight="1">
      <c r="B181" s="65"/>
      <c r="P181" s="67"/>
    </row>
    <row r="182" ht="15.75" customHeight="1">
      <c r="B182" s="65"/>
      <c r="P182" s="67"/>
    </row>
    <row r="183" ht="15.75" customHeight="1">
      <c r="B183" s="65"/>
      <c r="P183" s="67"/>
    </row>
    <row r="184" ht="15.75" customHeight="1">
      <c r="B184" s="65"/>
      <c r="P184" s="67"/>
    </row>
    <row r="185" ht="15.75" customHeight="1">
      <c r="B185" s="65"/>
      <c r="P185" s="67"/>
    </row>
    <row r="186" ht="15.75" customHeight="1">
      <c r="B186" s="65"/>
      <c r="P186" s="67"/>
    </row>
    <row r="187" ht="15.75" customHeight="1">
      <c r="B187" s="65"/>
      <c r="P187" s="67"/>
    </row>
    <row r="188" ht="15.75" customHeight="1">
      <c r="B188" s="65"/>
      <c r="P188" s="67"/>
    </row>
    <row r="189" ht="15.75" customHeight="1">
      <c r="B189" s="65"/>
      <c r="P189" s="67"/>
    </row>
    <row r="190" ht="15.75" customHeight="1">
      <c r="B190" s="65"/>
      <c r="P190" s="67"/>
    </row>
    <row r="191" ht="15.75" customHeight="1">
      <c r="B191" s="65"/>
      <c r="P191" s="67"/>
    </row>
    <row r="192" ht="15.75" customHeight="1">
      <c r="B192" s="65"/>
      <c r="P192" s="67"/>
    </row>
    <row r="193" ht="15.75" customHeight="1">
      <c r="B193" s="65"/>
      <c r="P193" s="67"/>
    </row>
    <row r="194" ht="15.75" customHeight="1">
      <c r="B194" s="65"/>
      <c r="P194" s="67"/>
    </row>
    <row r="195" ht="15.75" customHeight="1">
      <c r="B195" s="65"/>
      <c r="P195" s="67"/>
    </row>
    <row r="196" ht="15.75" customHeight="1">
      <c r="B196" s="65"/>
      <c r="P196" s="67"/>
    </row>
    <row r="197" ht="15.75" customHeight="1">
      <c r="B197" s="65"/>
      <c r="P197" s="67"/>
    </row>
    <row r="198" ht="15.75" customHeight="1">
      <c r="B198" s="65"/>
      <c r="P198" s="67"/>
    </row>
    <row r="199" ht="15.75" customHeight="1">
      <c r="B199" s="65"/>
      <c r="P199" s="67"/>
    </row>
    <row r="200" ht="15.75" customHeight="1">
      <c r="B200" s="65"/>
      <c r="P200" s="67"/>
    </row>
    <row r="201" ht="15.75" customHeight="1">
      <c r="B201" s="65"/>
      <c r="P201" s="67"/>
    </row>
    <row r="202" ht="15.75" customHeight="1">
      <c r="B202" s="65"/>
      <c r="P202" s="67"/>
    </row>
    <row r="203" ht="15.75" customHeight="1">
      <c r="B203" s="65"/>
      <c r="P203" s="67"/>
    </row>
    <row r="204" ht="15.75" customHeight="1">
      <c r="B204" s="65"/>
      <c r="P204" s="67"/>
    </row>
    <row r="205" ht="15.75" customHeight="1">
      <c r="B205" s="65"/>
      <c r="P205" s="67"/>
    </row>
    <row r="206" ht="15.75" customHeight="1">
      <c r="B206" s="65"/>
      <c r="P206" s="67"/>
    </row>
    <row r="207" ht="15.75" customHeight="1">
      <c r="B207" s="65"/>
      <c r="P207" s="67"/>
    </row>
    <row r="208" ht="15.75" customHeight="1">
      <c r="B208" s="65"/>
      <c r="P208" s="67"/>
    </row>
    <row r="209" ht="15.75" customHeight="1">
      <c r="B209" s="65"/>
      <c r="P209" s="67"/>
    </row>
    <row r="210" ht="15.75" customHeight="1">
      <c r="B210" s="65"/>
      <c r="P210" s="67"/>
    </row>
    <row r="211" ht="15.75" customHeight="1">
      <c r="B211" s="65"/>
      <c r="P211" s="67"/>
    </row>
    <row r="212" ht="15.75" customHeight="1">
      <c r="B212" s="65"/>
      <c r="P212" s="67"/>
    </row>
    <row r="213" ht="15.75" customHeight="1">
      <c r="B213" s="65"/>
      <c r="P213" s="67"/>
    </row>
    <row r="214" ht="15.75" customHeight="1">
      <c r="B214" s="65"/>
      <c r="P214" s="67"/>
    </row>
    <row r="215" ht="15.75" customHeight="1">
      <c r="B215" s="65"/>
      <c r="P215" s="67"/>
    </row>
    <row r="216" ht="15.75" customHeight="1">
      <c r="B216" s="65"/>
      <c r="P216" s="67"/>
    </row>
    <row r="217" ht="15.75" customHeight="1">
      <c r="B217" s="65"/>
      <c r="P217" s="67"/>
    </row>
    <row r="218" ht="15.75" customHeight="1">
      <c r="B218" s="65"/>
      <c r="P218" s="67"/>
    </row>
    <row r="219" ht="15.75" customHeight="1">
      <c r="B219" s="65"/>
      <c r="P219" s="67"/>
    </row>
    <row r="220" ht="15.75" customHeight="1">
      <c r="B220" s="65"/>
      <c r="P220" s="67"/>
    </row>
    <row r="221" ht="15.75" customHeight="1">
      <c r="B221" s="65"/>
      <c r="P221" s="67"/>
    </row>
    <row r="222" ht="15.75" customHeight="1">
      <c r="B222" s="65"/>
      <c r="P222" s="67"/>
    </row>
    <row r="223" ht="15.75" customHeight="1">
      <c r="B223" s="65"/>
      <c r="P223" s="67"/>
    </row>
    <row r="224" ht="15.75" customHeight="1">
      <c r="B224" s="65"/>
      <c r="P224" s="67"/>
    </row>
    <row r="225" ht="15.75" customHeight="1">
      <c r="B225" s="65"/>
      <c r="P225" s="67"/>
    </row>
    <row r="226" ht="15.75" customHeight="1">
      <c r="B226" s="65"/>
      <c r="P226" s="67"/>
    </row>
    <row r="227" ht="15.75" customHeight="1">
      <c r="B227" s="65"/>
      <c r="P227" s="67"/>
    </row>
    <row r="228" ht="15.75" customHeight="1">
      <c r="B228" s="65"/>
      <c r="P228" s="67"/>
    </row>
    <row r="229" ht="15.75" customHeight="1">
      <c r="B229" s="65"/>
      <c r="P229" s="67"/>
    </row>
    <row r="230" ht="15.75" customHeight="1">
      <c r="B230" s="65"/>
      <c r="P230" s="67"/>
    </row>
    <row r="231" ht="15.75" customHeight="1">
      <c r="B231" s="65"/>
      <c r="P231" s="67"/>
    </row>
    <row r="232" ht="15.75" customHeight="1">
      <c r="B232" s="65"/>
      <c r="P232" s="67"/>
    </row>
    <row r="233" ht="15.75" customHeight="1">
      <c r="B233" s="65"/>
      <c r="P233" s="67"/>
    </row>
    <row r="234" ht="15.75" customHeight="1">
      <c r="B234" s="65"/>
      <c r="P234" s="67"/>
    </row>
    <row r="235" ht="15.75" customHeight="1">
      <c r="B235" s="65"/>
      <c r="P235" s="67"/>
    </row>
    <row r="236" ht="15.75" customHeight="1">
      <c r="B236" s="65"/>
      <c r="P236" s="67"/>
    </row>
    <row r="237" ht="15.75" customHeight="1">
      <c r="B237" s="65"/>
      <c r="P237" s="67"/>
    </row>
    <row r="238" ht="15.75" customHeight="1">
      <c r="B238" s="65"/>
      <c r="P238" s="67"/>
    </row>
    <row r="239" ht="15.75" customHeight="1">
      <c r="B239" s="65"/>
      <c r="P239" s="67"/>
    </row>
    <row r="240" ht="15.75" customHeight="1">
      <c r="B240" s="65"/>
      <c r="P240" s="67"/>
    </row>
    <row r="241" ht="15.75" customHeight="1">
      <c r="B241" s="65"/>
      <c r="P241" s="67"/>
    </row>
    <row r="242" ht="15.75" customHeight="1">
      <c r="B242" s="65"/>
      <c r="P242" s="67"/>
    </row>
    <row r="243" ht="15.75" customHeight="1">
      <c r="B243" s="65"/>
      <c r="P243" s="67"/>
    </row>
    <row r="244" ht="15.75" customHeight="1">
      <c r="B244" s="65"/>
      <c r="P244" s="67"/>
    </row>
    <row r="245" ht="15.75" customHeight="1">
      <c r="B245" s="65"/>
      <c r="P245" s="67"/>
    </row>
    <row r="246" ht="15.75" customHeight="1">
      <c r="B246" s="65"/>
      <c r="P246" s="67"/>
    </row>
    <row r="247" ht="15.75" customHeight="1">
      <c r="B247" s="65"/>
      <c r="P247" s="67"/>
    </row>
    <row r="248" ht="15.75" customHeight="1">
      <c r="B248" s="65"/>
      <c r="P248" s="67"/>
    </row>
    <row r="249" ht="15.75" customHeight="1">
      <c r="B249" s="65"/>
      <c r="P249" s="67"/>
    </row>
    <row r="250" ht="15.75" customHeight="1">
      <c r="B250" s="65"/>
      <c r="P250" s="67"/>
    </row>
    <row r="251" ht="15.75" customHeight="1">
      <c r="B251" s="65"/>
      <c r="P251" s="67"/>
    </row>
    <row r="252" ht="15.75" customHeight="1">
      <c r="B252" s="65"/>
      <c r="P252" s="67"/>
    </row>
    <row r="253" ht="15.75" customHeight="1">
      <c r="B253" s="65"/>
      <c r="P253" s="67"/>
    </row>
    <row r="254" ht="15.75" customHeight="1">
      <c r="B254" s="65"/>
      <c r="P254" s="67"/>
    </row>
    <row r="255" ht="15.75" customHeight="1">
      <c r="B255" s="65"/>
      <c r="P255" s="67"/>
    </row>
    <row r="256" ht="15.75" customHeight="1">
      <c r="B256" s="65"/>
      <c r="P256" s="67"/>
    </row>
    <row r="257" ht="15.75" customHeight="1">
      <c r="B257" s="65"/>
      <c r="P257" s="67"/>
    </row>
    <row r="258" ht="15.75" customHeight="1">
      <c r="B258" s="65"/>
      <c r="P258" s="67"/>
    </row>
    <row r="259" ht="15.75" customHeight="1">
      <c r="B259" s="65"/>
      <c r="P259" s="67"/>
    </row>
    <row r="260" ht="15.75" customHeight="1">
      <c r="B260" s="65"/>
      <c r="P260" s="67"/>
    </row>
    <row r="261" ht="15.75" customHeight="1">
      <c r="B261" s="65"/>
      <c r="P261" s="67"/>
    </row>
    <row r="262" ht="15.75" customHeight="1">
      <c r="B262" s="65"/>
      <c r="P262" s="67"/>
    </row>
    <row r="263" ht="15.75" customHeight="1">
      <c r="B263" s="65"/>
      <c r="P263" s="67"/>
    </row>
    <row r="264" ht="15.75" customHeight="1">
      <c r="B264" s="65"/>
      <c r="P264" s="67"/>
    </row>
    <row r="265" ht="15.75" customHeight="1">
      <c r="B265" s="65"/>
      <c r="P265" s="67"/>
    </row>
    <row r="266" ht="15.75" customHeight="1">
      <c r="B266" s="65"/>
      <c r="P266" s="67"/>
    </row>
    <row r="267" ht="15.75" customHeight="1">
      <c r="B267" s="65"/>
      <c r="P267" s="67"/>
    </row>
    <row r="268" ht="15.75" customHeight="1">
      <c r="B268" s="65"/>
      <c r="P268" s="67"/>
    </row>
    <row r="269" ht="15.75" customHeight="1">
      <c r="B269" s="65"/>
      <c r="P269" s="67"/>
    </row>
    <row r="270" ht="15.75" customHeight="1">
      <c r="B270" s="65"/>
      <c r="P270" s="67"/>
    </row>
    <row r="271" ht="15.75" customHeight="1">
      <c r="B271" s="65"/>
      <c r="P271" s="67"/>
    </row>
    <row r="272" ht="15.75" customHeight="1">
      <c r="B272" s="65"/>
      <c r="P272" s="67"/>
    </row>
    <row r="273" ht="15.75" customHeight="1">
      <c r="B273" s="65"/>
      <c r="P273" s="67"/>
    </row>
    <row r="274" ht="15.75" customHeight="1">
      <c r="B274" s="65"/>
      <c r="P274" s="67"/>
    </row>
    <row r="275" ht="15.75" customHeight="1">
      <c r="B275" s="65"/>
      <c r="P275" s="67"/>
    </row>
    <row r="276" ht="15.75" customHeight="1">
      <c r="B276" s="65"/>
      <c r="P276" s="67"/>
    </row>
    <row r="277" ht="15.75" customHeight="1">
      <c r="B277" s="65"/>
      <c r="P277" s="67"/>
    </row>
    <row r="278" ht="15.75" customHeight="1">
      <c r="B278" s="65"/>
      <c r="P278" s="67"/>
    </row>
    <row r="279" ht="15.75" customHeight="1">
      <c r="B279" s="65"/>
      <c r="P279" s="67"/>
    </row>
    <row r="280" ht="15.75" customHeight="1">
      <c r="B280" s="65"/>
      <c r="P280" s="67"/>
    </row>
    <row r="281" ht="15.75" customHeight="1">
      <c r="B281" s="65"/>
      <c r="P281" s="67"/>
    </row>
    <row r="282" ht="15.75" customHeight="1">
      <c r="B282" s="65"/>
      <c r="P282" s="67"/>
    </row>
    <row r="283" ht="15.75" customHeight="1">
      <c r="B283" s="65"/>
      <c r="P283" s="67"/>
    </row>
    <row r="284" ht="15.75" customHeight="1">
      <c r="B284" s="65"/>
      <c r="P284" s="67"/>
    </row>
    <row r="285" ht="15.75" customHeight="1">
      <c r="B285" s="65"/>
      <c r="P285" s="67"/>
    </row>
    <row r="286" ht="15.75" customHeight="1">
      <c r="B286" s="65"/>
      <c r="P286" s="67"/>
    </row>
    <row r="287" ht="15.75" customHeight="1">
      <c r="B287" s="65"/>
      <c r="P287" s="67"/>
    </row>
    <row r="288" ht="15.75" customHeight="1">
      <c r="B288" s="65"/>
      <c r="P288" s="67"/>
    </row>
    <row r="289" ht="15.75" customHeight="1">
      <c r="B289" s="65"/>
      <c r="P289" s="67"/>
    </row>
    <row r="290" ht="15.75" customHeight="1">
      <c r="B290" s="65"/>
      <c r="P290" s="67"/>
    </row>
    <row r="291" ht="15.75" customHeight="1">
      <c r="B291" s="65"/>
      <c r="P291" s="67"/>
    </row>
    <row r="292" ht="15.75" customHeight="1">
      <c r="B292" s="65"/>
      <c r="P292" s="67"/>
    </row>
    <row r="293" ht="15.75" customHeight="1">
      <c r="B293" s="65"/>
      <c r="P293" s="67"/>
    </row>
    <row r="294" ht="15.75" customHeight="1">
      <c r="B294" s="65"/>
      <c r="P294" s="67"/>
    </row>
    <row r="295" ht="15.75" customHeight="1">
      <c r="B295" s="65"/>
      <c r="P295" s="67"/>
    </row>
    <row r="296" ht="15.75" customHeight="1">
      <c r="B296" s="65"/>
      <c r="P296" s="67"/>
    </row>
    <row r="297" ht="15.75" customHeight="1">
      <c r="B297" s="65"/>
      <c r="P297" s="67"/>
    </row>
    <row r="298" ht="15.75" customHeight="1">
      <c r="B298" s="65"/>
      <c r="P298" s="67"/>
    </row>
    <row r="299" ht="15.75" customHeight="1">
      <c r="B299" s="65"/>
      <c r="P299" s="67"/>
    </row>
    <row r="300" ht="15.75" customHeight="1">
      <c r="B300" s="65"/>
      <c r="P300" s="67"/>
    </row>
    <row r="301" ht="15.75" customHeight="1">
      <c r="B301" s="65"/>
      <c r="P301" s="67"/>
    </row>
    <row r="302" ht="15.75" customHeight="1">
      <c r="B302" s="65"/>
      <c r="P302" s="67"/>
    </row>
    <row r="303" ht="15.75" customHeight="1">
      <c r="B303" s="65"/>
      <c r="P303" s="67"/>
    </row>
    <row r="304" ht="15.75" customHeight="1">
      <c r="B304" s="65"/>
      <c r="P304" s="67"/>
    </row>
    <row r="305" ht="15.75" customHeight="1">
      <c r="B305" s="65"/>
      <c r="P305" s="67"/>
    </row>
    <row r="306" ht="15.75" customHeight="1">
      <c r="B306" s="65"/>
      <c r="P306" s="67"/>
    </row>
    <row r="307" ht="15.75" customHeight="1">
      <c r="B307" s="65"/>
      <c r="P307" s="67"/>
    </row>
    <row r="308" ht="15.75" customHeight="1">
      <c r="B308" s="65"/>
      <c r="P308" s="67"/>
    </row>
    <row r="309" ht="15.75" customHeight="1">
      <c r="B309" s="65"/>
      <c r="P309" s="67"/>
    </row>
    <row r="310" ht="15.75" customHeight="1">
      <c r="B310" s="65"/>
      <c r="P310" s="67"/>
    </row>
    <row r="311" ht="15.75" customHeight="1">
      <c r="B311" s="65"/>
      <c r="P311" s="67"/>
    </row>
    <row r="312" ht="15.75" customHeight="1">
      <c r="B312" s="65"/>
      <c r="P312" s="67"/>
    </row>
    <row r="313" ht="15.75" customHeight="1">
      <c r="B313" s="65"/>
      <c r="P313" s="67"/>
    </row>
    <row r="314" ht="15.75" customHeight="1">
      <c r="B314" s="65"/>
      <c r="P314" s="67"/>
    </row>
    <row r="315" ht="15.75" customHeight="1">
      <c r="B315" s="65"/>
      <c r="P315" s="67"/>
    </row>
    <row r="316" ht="15.75" customHeight="1">
      <c r="B316" s="65"/>
      <c r="P316" s="67"/>
    </row>
    <row r="317" ht="15.75" customHeight="1">
      <c r="B317" s="65"/>
      <c r="P317" s="67"/>
    </row>
    <row r="318" ht="15.75" customHeight="1">
      <c r="B318" s="65"/>
      <c r="P318" s="67"/>
    </row>
    <row r="319" ht="15.75" customHeight="1">
      <c r="B319" s="65"/>
      <c r="P319" s="67"/>
    </row>
    <row r="320" ht="15.75" customHeight="1">
      <c r="B320" s="65"/>
      <c r="P320" s="67"/>
    </row>
    <row r="321" ht="15.75" customHeight="1">
      <c r="B321" s="65"/>
      <c r="P321" s="67"/>
    </row>
    <row r="322" ht="15.75" customHeight="1">
      <c r="B322" s="65"/>
      <c r="P322" s="67"/>
    </row>
    <row r="323" ht="15.75" customHeight="1">
      <c r="B323" s="65"/>
      <c r="P323" s="67"/>
    </row>
    <row r="324" ht="15.75" customHeight="1">
      <c r="B324" s="65"/>
      <c r="P324" s="67"/>
    </row>
    <row r="325" ht="15.75" customHeight="1">
      <c r="B325" s="65"/>
      <c r="P325" s="67"/>
    </row>
    <row r="326" ht="15.75" customHeight="1">
      <c r="B326" s="65"/>
      <c r="P326" s="67"/>
    </row>
    <row r="327" ht="15.75" customHeight="1">
      <c r="B327" s="65"/>
      <c r="P327" s="67"/>
    </row>
    <row r="328" ht="15.75" customHeight="1">
      <c r="B328" s="65"/>
      <c r="P328" s="67"/>
    </row>
    <row r="329" ht="15.75" customHeight="1">
      <c r="B329" s="65"/>
      <c r="P329" s="67"/>
    </row>
    <row r="330" ht="15.75" customHeight="1">
      <c r="B330" s="65"/>
      <c r="P330" s="67"/>
    </row>
    <row r="331" ht="15.75" customHeight="1">
      <c r="B331" s="65"/>
      <c r="P331" s="67"/>
    </row>
    <row r="332" ht="15.75" customHeight="1">
      <c r="B332" s="65"/>
      <c r="P332" s="67"/>
    </row>
    <row r="333" ht="15.75" customHeight="1">
      <c r="B333" s="65"/>
      <c r="P333" s="67"/>
    </row>
    <row r="334" ht="15.75" customHeight="1">
      <c r="B334" s="65"/>
      <c r="P334" s="67"/>
    </row>
    <row r="335" ht="15.75" customHeight="1">
      <c r="B335" s="65"/>
      <c r="P335" s="67"/>
    </row>
    <row r="336" ht="15.75" customHeight="1">
      <c r="B336" s="65"/>
      <c r="P336" s="67"/>
    </row>
    <row r="337" ht="15.75" customHeight="1">
      <c r="B337" s="65"/>
      <c r="P337" s="67"/>
    </row>
    <row r="338" ht="15.75" customHeight="1">
      <c r="B338" s="65"/>
      <c r="P338" s="67"/>
    </row>
    <row r="339" ht="15.75" customHeight="1">
      <c r="B339" s="65"/>
      <c r="P339" s="67"/>
    </row>
    <row r="340" ht="15.75" customHeight="1">
      <c r="B340" s="65"/>
      <c r="P340" s="67"/>
    </row>
    <row r="341" ht="15.75" customHeight="1">
      <c r="B341" s="65"/>
      <c r="P341" s="67"/>
    </row>
    <row r="342" ht="15.75" customHeight="1">
      <c r="B342" s="65"/>
      <c r="P342" s="67"/>
    </row>
    <row r="343" ht="15.75" customHeight="1">
      <c r="B343" s="65"/>
      <c r="P343" s="67"/>
    </row>
    <row r="344" ht="15.75" customHeight="1">
      <c r="B344" s="65"/>
      <c r="P344" s="67"/>
    </row>
    <row r="345" ht="15.75" customHeight="1">
      <c r="B345" s="65"/>
      <c r="P345" s="67"/>
    </row>
    <row r="346" ht="15.75" customHeight="1">
      <c r="B346" s="65"/>
      <c r="P346" s="67"/>
    </row>
    <row r="347" ht="15.75" customHeight="1">
      <c r="B347" s="65"/>
      <c r="P347" s="67"/>
    </row>
    <row r="348" ht="15.75" customHeight="1">
      <c r="B348" s="65"/>
      <c r="P348" s="67"/>
    </row>
    <row r="349" ht="15.75" customHeight="1">
      <c r="B349" s="65"/>
      <c r="P349" s="67"/>
    </row>
    <row r="350" ht="15.75" customHeight="1">
      <c r="B350" s="65"/>
      <c r="P350" s="67"/>
    </row>
    <row r="351" ht="15.75" customHeight="1">
      <c r="B351" s="65"/>
      <c r="P351" s="67"/>
    </row>
    <row r="352" ht="15.75" customHeight="1">
      <c r="B352" s="65"/>
      <c r="P352" s="67"/>
    </row>
    <row r="353" ht="15.75" customHeight="1">
      <c r="B353" s="65"/>
      <c r="P353" s="67"/>
    </row>
    <row r="354" ht="15.75" customHeight="1">
      <c r="B354" s="65"/>
      <c r="P354" s="67"/>
    </row>
    <row r="355" ht="15.75" customHeight="1">
      <c r="B355" s="65"/>
      <c r="P355" s="67"/>
    </row>
    <row r="356" ht="15.75" customHeight="1">
      <c r="B356" s="65"/>
      <c r="P356" s="67"/>
    </row>
    <row r="357" ht="15.75" customHeight="1">
      <c r="B357" s="65"/>
      <c r="P357" s="67"/>
    </row>
    <row r="358" ht="15.75" customHeight="1">
      <c r="B358" s="65"/>
      <c r="P358" s="67"/>
    </row>
    <row r="359" ht="15.75" customHeight="1">
      <c r="B359" s="65"/>
      <c r="P359" s="67"/>
    </row>
    <row r="360" ht="15.75" customHeight="1">
      <c r="B360" s="65"/>
      <c r="P360" s="67"/>
    </row>
    <row r="361" ht="15.75" customHeight="1">
      <c r="B361" s="65"/>
      <c r="P361" s="67"/>
    </row>
    <row r="362" ht="15.75" customHeight="1">
      <c r="B362" s="65"/>
      <c r="P362" s="67"/>
    </row>
    <row r="363" ht="15.75" customHeight="1">
      <c r="B363" s="65"/>
      <c r="P363" s="67"/>
    </row>
    <row r="364" ht="15.75" customHeight="1">
      <c r="B364" s="65"/>
      <c r="P364" s="67"/>
    </row>
    <row r="365" ht="15.75" customHeight="1">
      <c r="B365" s="65"/>
      <c r="P365" s="67"/>
    </row>
    <row r="366" ht="15.75" customHeight="1">
      <c r="B366" s="65"/>
      <c r="P366" s="67"/>
    </row>
    <row r="367" ht="15.75" customHeight="1">
      <c r="B367" s="65"/>
      <c r="P367" s="67"/>
    </row>
    <row r="368" ht="15.75" customHeight="1">
      <c r="B368" s="65"/>
      <c r="P368" s="67"/>
    </row>
    <row r="369" ht="15.75" customHeight="1">
      <c r="B369" s="65"/>
      <c r="P369" s="67"/>
    </row>
    <row r="370" ht="15.75" customHeight="1">
      <c r="B370" s="65"/>
      <c r="P370" s="67"/>
    </row>
    <row r="371" ht="15.75" customHeight="1">
      <c r="B371" s="65"/>
      <c r="P371" s="67"/>
    </row>
    <row r="372" ht="15.75" customHeight="1">
      <c r="B372" s="65"/>
      <c r="P372" s="67"/>
    </row>
    <row r="373" ht="15.75" customHeight="1">
      <c r="B373" s="65"/>
      <c r="P373" s="67"/>
    </row>
    <row r="374" ht="15.75" customHeight="1">
      <c r="B374" s="65"/>
      <c r="P374" s="67"/>
    </row>
    <row r="375" ht="15.75" customHeight="1">
      <c r="B375" s="65"/>
      <c r="P375" s="67"/>
    </row>
    <row r="376" ht="15.75" customHeight="1">
      <c r="B376" s="65"/>
      <c r="P376" s="67"/>
    </row>
    <row r="377" ht="15.75" customHeight="1">
      <c r="B377" s="65"/>
      <c r="P377" s="67"/>
    </row>
    <row r="378" ht="15.75" customHeight="1">
      <c r="B378" s="65"/>
      <c r="P378" s="67"/>
    </row>
    <row r="379" ht="15.75" customHeight="1">
      <c r="B379" s="65"/>
      <c r="P379" s="67"/>
    </row>
    <row r="380" ht="15.75" customHeight="1">
      <c r="B380" s="65"/>
      <c r="P380" s="67"/>
    </row>
    <row r="381" ht="15.75" customHeight="1">
      <c r="B381" s="65"/>
      <c r="P381" s="67"/>
    </row>
    <row r="382" ht="15.75" customHeight="1">
      <c r="B382" s="65"/>
      <c r="P382" s="67"/>
    </row>
    <row r="383" ht="15.75" customHeight="1">
      <c r="B383" s="65"/>
      <c r="P383" s="67"/>
    </row>
    <row r="384" ht="15.75" customHeight="1">
      <c r="B384" s="65"/>
      <c r="P384" s="67"/>
    </row>
    <row r="385" ht="15.75" customHeight="1">
      <c r="B385" s="65"/>
      <c r="P385" s="67"/>
    </row>
    <row r="386" ht="15.75" customHeight="1">
      <c r="B386" s="65"/>
      <c r="P386" s="67"/>
    </row>
    <row r="387" ht="15.75" customHeight="1">
      <c r="B387" s="65"/>
      <c r="P387" s="67"/>
    </row>
    <row r="388" ht="15.75" customHeight="1">
      <c r="B388" s="65"/>
      <c r="P388" s="67"/>
    </row>
    <row r="389" ht="15.75" customHeight="1">
      <c r="B389" s="65"/>
      <c r="P389" s="67"/>
    </row>
    <row r="390" ht="15.75" customHeight="1">
      <c r="B390" s="65"/>
      <c r="P390" s="67"/>
    </row>
    <row r="391" ht="15.75" customHeight="1">
      <c r="B391" s="65"/>
      <c r="P391" s="67"/>
    </row>
    <row r="392" ht="15.75" customHeight="1">
      <c r="B392" s="65"/>
      <c r="P392" s="67"/>
    </row>
    <row r="393" ht="15.75" customHeight="1">
      <c r="B393" s="65"/>
      <c r="P393" s="67"/>
    </row>
    <row r="394" ht="15.75" customHeight="1">
      <c r="B394" s="65"/>
      <c r="P394" s="67"/>
    </row>
    <row r="395" ht="15.75" customHeight="1">
      <c r="B395" s="65"/>
      <c r="P395" s="67"/>
    </row>
    <row r="396" ht="15.75" customHeight="1">
      <c r="B396" s="65"/>
      <c r="P396" s="67"/>
    </row>
    <row r="397" ht="15.75" customHeight="1">
      <c r="B397" s="65"/>
      <c r="P397" s="67"/>
    </row>
    <row r="398" ht="15.75" customHeight="1">
      <c r="B398" s="65"/>
      <c r="P398" s="67"/>
    </row>
    <row r="399" ht="15.75" customHeight="1">
      <c r="B399" s="65"/>
      <c r="P399" s="67"/>
    </row>
    <row r="400" ht="15.75" customHeight="1">
      <c r="B400" s="65"/>
      <c r="P400" s="67"/>
    </row>
    <row r="401" ht="15.75" customHeight="1">
      <c r="B401" s="65"/>
      <c r="P401" s="67"/>
    </row>
    <row r="402" ht="15.75" customHeight="1">
      <c r="B402" s="65"/>
      <c r="P402" s="67"/>
    </row>
    <row r="403" ht="15.75" customHeight="1">
      <c r="B403" s="65"/>
      <c r="P403" s="67"/>
    </row>
    <row r="404" ht="15.75" customHeight="1">
      <c r="B404" s="65"/>
      <c r="P404" s="67"/>
    </row>
    <row r="405" ht="15.75" customHeight="1">
      <c r="B405" s="65"/>
      <c r="P405" s="67"/>
    </row>
    <row r="406" ht="15.75" customHeight="1">
      <c r="B406" s="65"/>
      <c r="P406" s="67"/>
    </row>
    <row r="407" ht="15.75" customHeight="1">
      <c r="B407" s="65"/>
      <c r="P407" s="67"/>
    </row>
    <row r="408" ht="15.75" customHeight="1">
      <c r="B408" s="65"/>
      <c r="P408" s="67"/>
    </row>
    <row r="409" ht="15.75" customHeight="1">
      <c r="B409" s="65"/>
      <c r="P409" s="67"/>
    </row>
    <row r="410" ht="15.75" customHeight="1">
      <c r="B410" s="65"/>
      <c r="P410" s="67"/>
    </row>
    <row r="411" ht="15.75" customHeight="1">
      <c r="B411" s="65"/>
      <c r="P411" s="67"/>
    </row>
    <row r="412" ht="15.75" customHeight="1">
      <c r="B412" s="65"/>
      <c r="P412" s="67"/>
    </row>
    <row r="413" ht="15.75" customHeight="1">
      <c r="B413" s="65"/>
      <c r="P413" s="67"/>
    </row>
    <row r="414" ht="15.75" customHeight="1">
      <c r="B414" s="65"/>
      <c r="P414" s="67"/>
    </row>
    <row r="415" ht="15.75" customHeight="1">
      <c r="B415" s="65"/>
      <c r="P415" s="67"/>
    </row>
    <row r="416" ht="15.75" customHeight="1">
      <c r="B416" s="65"/>
      <c r="P416" s="67"/>
    </row>
    <row r="417" ht="15.75" customHeight="1">
      <c r="B417" s="65"/>
      <c r="P417" s="67"/>
    </row>
    <row r="418" ht="15.75" customHeight="1">
      <c r="B418" s="65"/>
      <c r="P418" s="67"/>
    </row>
    <row r="419" ht="15.75" customHeight="1">
      <c r="B419" s="65"/>
      <c r="P419" s="67"/>
    </row>
    <row r="420" ht="15.75" customHeight="1">
      <c r="B420" s="65"/>
      <c r="P420" s="67"/>
    </row>
    <row r="421" ht="15.75" customHeight="1">
      <c r="B421" s="65"/>
      <c r="P421" s="67"/>
    </row>
    <row r="422" ht="15.75" customHeight="1">
      <c r="B422" s="65"/>
      <c r="P422" s="67"/>
    </row>
    <row r="423" ht="15.75" customHeight="1">
      <c r="B423" s="65"/>
      <c r="P423" s="67"/>
    </row>
    <row r="424" ht="15.75" customHeight="1">
      <c r="B424" s="65"/>
      <c r="P424" s="67"/>
    </row>
    <row r="425" ht="15.75" customHeight="1">
      <c r="B425" s="65"/>
      <c r="P425" s="67"/>
    </row>
    <row r="426" ht="15.75" customHeight="1">
      <c r="B426" s="65"/>
      <c r="P426" s="67"/>
    </row>
    <row r="427" ht="15.75" customHeight="1">
      <c r="B427" s="65"/>
      <c r="P427" s="67"/>
    </row>
    <row r="428" ht="15.75" customHeight="1">
      <c r="B428" s="65"/>
      <c r="P428" s="67"/>
    </row>
    <row r="429" ht="15.75" customHeight="1">
      <c r="B429" s="65"/>
      <c r="P429" s="67"/>
    </row>
    <row r="430" ht="15.75" customHeight="1">
      <c r="B430" s="65"/>
      <c r="P430" s="67"/>
    </row>
    <row r="431" ht="15.75" customHeight="1">
      <c r="B431" s="65"/>
      <c r="P431" s="67"/>
    </row>
    <row r="432" ht="15.75" customHeight="1">
      <c r="B432" s="65"/>
      <c r="P432" s="67"/>
    </row>
    <row r="433" ht="15.75" customHeight="1">
      <c r="B433" s="65"/>
      <c r="P433" s="67"/>
    </row>
    <row r="434" ht="15.75" customHeight="1">
      <c r="B434" s="65"/>
      <c r="P434" s="67"/>
    </row>
    <row r="435" ht="15.75" customHeight="1">
      <c r="B435" s="65"/>
      <c r="P435" s="67"/>
    </row>
    <row r="436" ht="15.75" customHeight="1">
      <c r="B436" s="65"/>
      <c r="P436" s="67"/>
    </row>
    <row r="437" ht="15.75" customHeight="1">
      <c r="B437" s="65"/>
      <c r="P437" s="67"/>
    </row>
    <row r="438" ht="15.75" customHeight="1">
      <c r="B438" s="65"/>
      <c r="P438" s="67"/>
    </row>
    <row r="439" ht="15.75" customHeight="1">
      <c r="B439" s="65"/>
      <c r="P439" s="67"/>
    </row>
    <row r="440" ht="15.75" customHeight="1">
      <c r="B440" s="65"/>
      <c r="P440" s="67"/>
    </row>
    <row r="441" ht="15.75" customHeight="1">
      <c r="B441" s="65"/>
      <c r="P441" s="67"/>
    </row>
    <row r="442" ht="15.75" customHeight="1">
      <c r="B442" s="65"/>
      <c r="P442" s="67"/>
    </row>
    <row r="443" ht="15.75" customHeight="1">
      <c r="B443" s="65"/>
      <c r="P443" s="67"/>
    </row>
    <row r="444" ht="15.75" customHeight="1">
      <c r="B444" s="65"/>
      <c r="P444" s="67"/>
    </row>
    <row r="445" ht="15.75" customHeight="1">
      <c r="B445" s="65"/>
      <c r="P445" s="67"/>
    </row>
    <row r="446" ht="15.75" customHeight="1">
      <c r="B446" s="65"/>
      <c r="P446" s="67"/>
    </row>
    <row r="447" ht="15.75" customHeight="1">
      <c r="B447" s="65"/>
      <c r="P447" s="67"/>
    </row>
    <row r="448" ht="15.75" customHeight="1">
      <c r="B448" s="65"/>
      <c r="P448" s="67"/>
    </row>
    <row r="449" ht="15.75" customHeight="1">
      <c r="B449" s="65"/>
      <c r="P449" s="67"/>
    </row>
    <row r="450" ht="15.75" customHeight="1">
      <c r="B450" s="65"/>
      <c r="P450" s="67"/>
    </row>
    <row r="451" ht="15.75" customHeight="1">
      <c r="B451" s="65"/>
      <c r="P451" s="67"/>
    </row>
    <row r="452" ht="15.75" customHeight="1">
      <c r="B452" s="65"/>
      <c r="P452" s="67"/>
    </row>
    <row r="453" ht="15.75" customHeight="1">
      <c r="B453" s="65"/>
      <c r="P453" s="67"/>
    </row>
    <row r="454" ht="15.75" customHeight="1">
      <c r="B454" s="65"/>
      <c r="P454" s="67"/>
    </row>
    <row r="455" ht="15.75" customHeight="1">
      <c r="B455" s="65"/>
      <c r="P455" s="67"/>
    </row>
    <row r="456" ht="15.75" customHeight="1">
      <c r="B456" s="65"/>
      <c r="P456" s="67"/>
    </row>
    <row r="457" ht="15.75" customHeight="1">
      <c r="B457" s="65"/>
      <c r="P457" s="67"/>
    </row>
    <row r="458" ht="15.75" customHeight="1">
      <c r="B458" s="65"/>
      <c r="P458" s="67"/>
    </row>
    <row r="459" ht="15.75" customHeight="1">
      <c r="B459" s="65"/>
      <c r="P459" s="67"/>
    </row>
    <row r="460" ht="15.75" customHeight="1">
      <c r="B460" s="65"/>
      <c r="P460" s="67"/>
    </row>
    <row r="461" ht="15.75" customHeight="1">
      <c r="B461" s="65"/>
      <c r="P461" s="67"/>
    </row>
    <row r="462" ht="15.75" customHeight="1">
      <c r="B462" s="65"/>
      <c r="P462" s="67"/>
    </row>
    <row r="463" ht="15.75" customHeight="1">
      <c r="B463" s="65"/>
      <c r="P463" s="67"/>
    </row>
    <row r="464" ht="15.75" customHeight="1">
      <c r="B464" s="65"/>
      <c r="P464" s="67"/>
    </row>
    <row r="465" ht="15.75" customHeight="1">
      <c r="B465" s="65"/>
      <c r="P465" s="67"/>
    </row>
    <row r="466" ht="15.75" customHeight="1">
      <c r="B466" s="65"/>
      <c r="P466" s="67"/>
    </row>
    <row r="467" ht="15.75" customHeight="1">
      <c r="B467" s="65"/>
      <c r="P467" s="67"/>
    </row>
    <row r="468" ht="15.75" customHeight="1">
      <c r="B468" s="65"/>
      <c r="P468" s="67"/>
    </row>
    <row r="469" ht="15.75" customHeight="1">
      <c r="B469" s="65"/>
      <c r="P469" s="67"/>
    </row>
    <row r="470" ht="15.75" customHeight="1">
      <c r="B470" s="65"/>
      <c r="P470" s="67"/>
    </row>
    <row r="471" ht="15.75" customHeight="1">
      <c r="B471" s="65"/>
      <c r="P471" s="67"/>
    </row>
    <row r="472" ht="15.75" customHeight="1">
      <c r="B472" s="65"/>
      <c r="P472" s="67"/>
    </row>
    <row r="473" ht="15.75" customHeight="1">
      <c r="B473" s="65"/>
      <c r="P473" s="67"/>
    </row>
    <row r="474" ht="15.75" customHeight="1">
      <c r="B474" s="65"/>
      <c r="P474" s="67"/>
    </row>
    <row r="475" ht="15.75" customHeight="1">
      <c r="B475" s="65"/>
      <c r="P475" s="67"/>
    </row>
    <row r="476" ht="15.75" customHeight="1">
      <c r="B476" s="65"/>
      <c r="P476" s="67"/>
    </row>
    <row r="477" ht="15.75" customHeight="1">
      <c r="B477" s="65"/>
      <c r="P477" s="67"/>
    </row>
    <row r="478" ht="15.75" customHeight="1">
      <c r="B478" s="65"/>
      <c r="P478" s="67"/>
    </row>
    <row r="479" ht="15.75" customHeight="1">
      <c r="B479" s="65"/>
      <c r="P479" s="67"/>
    </row>
    <row r="480" ht="15.75" customHeight="1">
      <c r="B480" s="65"/>
      <c r="P480" s="67"/>
    </row>
    <row r="481" ht="15.75" customHeight="1">
      <c r="B481" s="65"/>
      <c r="P481" s="67"/>
    </row>
    <row r="482" ht="15.75" customHeight="1">
      <c r="B482" s="65"/>
      <c r="P482" s="67"/>
    </row>
    <row r="483" ht="15.75" customHeight="1">
      <c r="B483" s="65"/>
      <c r="P483" s="67"/>
    </row>
    <row r="484" ht="15.75" customHeight="1">
      <c r="B484" s="65"/>
      <c r="P484" s="67"/>
    </row>
    <row r="485" ht="15.75" customHeight="1">
      <c r="B485" s="65"/>
      <c r="P485" s="67"/>
    </row>
    <row r="486" ht="15.75" customHeight="1">
      <c r="B486" s="65"/>
      <c r="P486" s="67"/>
    </row>
    <row r="487" ht="15.75" customHeight="1">
      <c r="B487" s="65"/>
      <c r="P487" s="67"/>
    </row>
    <row r="488" ht="15.75" customHeight="1">
      <c r="B488" s="65"/>
      <c r="P488" s="67"/>
    </row>
    <row r="489" ht="15.75" customHeight="1">
      <c r="B489" s="65"/>
      <c r="P489" s="67"/>
    </row>
    <row r="490" ht="15.75" customHeight="1">
      <c r="B490" s="65"/>
      <c r="P490" s="67"/>
    </row>
    <row r="491" ht="15.75" customHeight="1">
      <c r="B491" s="65"/>
      <c r="P491" s="67"/>
    </row>
    <row r="492" ht="15.75" customHeight="1">
      <c r="B492" s="65"/>
      <c r="P492" s="67"/>
    </row>
    <row r="493" ht="15.75" customHeight="1">
      <c r="B493" s="65"/>
      <c r="P493" s="67"/>
    </row>
    <row r="494" ht="15.75" customHeight="1">
      <c r="B494" s="65"/>
      <c r="P494" s="67"/>
    </row>
    <row r="495" ht="15.75" customHeight="1">
      <c r="B495" s="65"/>
      <c r="P495" s="67"/>
    </row>
    <row r="496" ht="15.75" customHeight="1">
      <c r="B496" s="65"/>
      <c r="P496" s="67"/>
    </row>
    <row r="497" ht="15.75" customHeight="1">
      <c r="B497" s="65"/>
      <c r="P497" s="67"/>
    </row>
    <row r="498" ht="15.75" customHeight="1">
      <c r="B498" s="65"/>
      <c r="P498" s="67"/>
    </row>
    <row r="499" ht="15.75" customHeight="1">
      <c r="B499" s="65"/>
      <c r="P499" s="67"/>
    </row>
    <row r="500" ht="15.75" customHeight="1">
      <c r="B500" s="65"/>
      <c r="P500" s="67"/>
    </row>
    <row r="501" ht="15.75" customHeight="1">
      <c r="B501" s="65"/>
      <c r="P501" s="67"/>
    </row>
    <row r="502" ht="15.75" customHeight="1">
      <c r="B502" s="65"/>
      <c r="P502" s="67"/>
    </row>
    <row r="503" ht="15.75" customHeight="1">
      <c r="B503" s="65"/>
      <c r="P503" s="67"/>
    </row>
    <row r="504" ht="15.75" customHeight="1">
      <c r="B504" s="65"/>
      <c r="P504" s="67"/>
    </row>
    <row r="505" ht="15.75" customHeight="1">
      <c r="B505" s="65"/>
      <c r="P505" s="67"/>
    </row>
    <row r="506" ht="15.75" customHeight="1">
      <c r="B506" s="65"/>
      <c r="P506" s="67"/>
    </row>
    <row r="507" ht="15.75" customHeight="1">
      <c r="B507" s="65"/>
      <c r="P507" s="67"/>
    </row>
    <row r="508" ht="15.75" customHeight="1">
      <c r="B508" s="65"/>
      <c r="P508" s="67"/>
    </row>
    <row r="509" ht="15.75" customHeight="1">
      <c r="B509" s="65"/>
      <c r="P509" s="67"/>
    </row>
    <row r="510" ht="15.75" customHeight="1">
      <c r="B510" s="65"/>
      <c r="P510" s="67"/>
    </row>
    <row r="511" ht="15.75" customHeight="1">
      <c r="B511" s="65"/>
      <c r="P511" s="67"/>
    </row>
    <row r="512" ht="15.75" customHeight="1">
      <c r="B512" s="65"/>
      <c r="P512" s="67"/>
    </row>
    <row r="513" ht="15.75" customHeight="1">
      <c r="B513" s="65"/>
      <c r="P513" s="67"/>
    </row>
    <row r="514" ht="15.75" customHeight="1">
      <c r="B514" s="65"/>
      <c r="P514" s="67"/>
    </row>
    <row r="515" ht="15.75" customHeight="1">
      <c r="B515" s="65"/>
      <c r="P515" s="67"/>
    </row>
    <row r="516" ht="15.75" customHeight="1">
      <c r="B516" s="65"/>
      <c r="P516" s="67"/>
    </row>
    <row r="517" ht="15.75" customHeight="1">
      <c r="B517" s="65"/>
      <c r="P517" s="67"/>
    </row>
    <row r="518" ht="15.75" customHeight="1">
      <c r="B518" s="65"/>
      <c r="P518" s="67"/>
    </row>
    <row r="519" ht="15.75" customHeight="1">
      <c r="B519" s="65"/>
      <c r="P519" s="67"/>
    </row>
    <row r="520" ht="15.75" customHeight="1">
      <c r="B520" s="65"/>
      <c r="P520" s="67"/>
    </row>
    <row r="521" ht="15.75" customHeight="1">
      <c r="B521" s="65"/>
      <c r="P521" s="67"/>
    </row>
    <row r="522" ht="15.75" customHeight="1">
      <c r="B522" s="65"/>
      <c r="P522" s="67"/>
    </row>
    <row r="523" ht="15.75" customHeight="1">
      <c r="B523" s="65"/>
      <c r="P523" s="67"/>
    </row>
    <row r="524" ht="15.75" customHeight="1">
      <c r="B524" s="65"/>
      <c r="P524" s="67"/>
    </row>
    <row r="525" ht="15.75" customHeight="1">
      <c r="B525" s="65"/>
      <c r="P525" s="67"/>
    </row>
    <row r="526" ht="15.75" customHeight="1">
      <c r="B526" s="65"/>
      <c r="P526" s="67"/>
    </row>
    <row r="527" ht="15.75" customHeight="1">
      <c r="B527" s="65"/>
      <c r="P527" s="67"/>
    </row>
    <row r="528" ht="15.75" customHeight="1">
      <c r="B528" s="65"/>
      <c r="P528" s="67"/>
    </row>
    <row r="529" ht="15.75" customHeight="1">
      <c r="B529" s="65"/>
      <c r="P529" s="67"/>
    </row>
    <row r="530" ht="15.75" customHeight="1">
      <c r="B530" s="65"/>
      <c r="P530" s="67"/>
    </row>
    <row r="531" ht="15.75" customHeight="1">
      <c r="B531" s="65"/>
      <c r="P531" s="67"/>
    </row>
    <row r="532" ht="15.75" customHeight="1">
      <c r="B532" s="65"/>
      <c r="P532" s="67"/>
    </row>
    <row r="533" ht="15.75" customHeight="1">
      <c r="B533" s="65"/>
      <c r="P533" s="67"/>
    </row>
    <row r="534" ht="15.75" customHeight="1">
      <c r="B534" s="65"/>
      <c r="P534" s="67"/>
    </row>
    <row r="535" ht="15.75" customHeight="1">
      <c r="B535" s="65"/>
      <c r="P535" s="67"/>
    </row>
    <row r="536" ht="15.75" customHeight="1">
      <c r="B536" s="65"/>
      <c r="P536" s="67"/>
    </row>
    <row r="537" ht="15.75" customHeight="1">
      <c r="B537" s="65"/>
      <c r="P537" s="67"/>
    </row>
    <row r="538" ht="15.75" customHeight="1">
      <c r="B538" s="65"/>
      <c r="P538" s="67"/>
    </row>
    <row r="539" ht="15.75" customHeight="1">
      <c r="B539" s="65"/>
      <c r="P539" s="67"/>
    </row>
    <row r="540" ht="15.75" customHeight="1">
      <c r="B540" s="65"/>
      <c r="P540" s="67"/>
    </row>
    <row r="541" ht="15.75" customHeight="1">
      <c r="B541" s="65"/>
      <c r="P541" s="67"/>
    </row>
    <row r="542" ht="15.75" customHeight="1">
      <c r="B542" s="65"/>
      <c r="P542" s="67"/>
    </row>
    <row r="543" ht="15.75" customHeight="1">
      <c r="B543" s="65"/>
      <c r="P543" s="67"/>
    </row>
    <row r="544" ht="15.75" customHeight="1">
      <c r="B544" s="65"/>
      <c r="P544" s="67"/>
    </row>
    <row r="545" ht="15.75" customHeight="1">
      <c r="B545" s="65"/>
      <c r="P545" s="67"/>
    </row>
    <row r="546" ht="15.75" customHeight="1">
      <c r="B546" s="65"/>
      <c r="P546" s="67"/>
    </row>
    <row r="547" ht="15.75" customHeight="1">
      <c r="B547" s="65"/>
      <c r="P547" s="67"/>
    </row>
    <row r="548" ht="15.75" customHeight="1">
      <c r="B548" s="65"/>
      <c r="P548" s="67"/>
    </row>
    <row r="549" ht="15.75" customHeight="1">
      <c r="B549" s="65"/>
      <c r="P549" s="67"/>
    </row>
    <row r="550" ht="15.75" customHeight="1">
      <c r="B550" s="65"/>
      <c r="P550" s="67"/>
    </row>
    <row r="551" ht="15.75" customHeight="1">
      <c r="B551" s="65"/>
      <c r="P551" s="67"/>
    </row>
    <row r="552" ht="15.75" customHeight="1">
      <c r="B552" s="65"/>
      <c r="P552" s="67"/>
    </row>
    <row r="553" ht="15.75" customHeight="1">
      <c r="B553" s="65"/>
      <c r="P553" s="67"/>
    </row>
    <row r="554" ht="15.75" customHeight="1">
      <c r="B554" s="65"/>
      <c r="P554" s="67"/>
    </row>
    <row r="555" ht="15.75" customHeight="1">
      <c r="B555" s="65"/>
      <c r="P555" s="67"/>
    </row>
    <row r="556" ht="15.75" customHeight="1">
      <c r="B556" s="65"/>
      <c r="P556" s="67"/>
    </row>
    <row r="557" ht="15.75" customHeight="1">
      <c r="B557" s="65"/>
      <c r="P557" s="67"/>
    </row>
    <row r="558" ht="15.75" customHeight="1">
      <c r="B558" s="65"/>
      <c r="P558" s="67"/>
    </row>
    <row r="559" ht="15.75" customHeight="1">
      <c r="B559" s="65"/>
      <c r="P559" s="67"/>
    </row>
    <row r="560" ht="15.75" customHeight="1">
      <c r="B560" s="65"/>
      <c r="P560" s="67"/>
    </row>
    <row r="561" ht="15.75" customHeight="1">
      <c r="B561" s="65"/>
      <c r="P561" s="67"/>
    </row>
    <row r="562" ht="15.75" customHeight="1">
      <c r="B562" s="65"/>
      <c r="P562" s="67"/>
    </row>
    <row r="563" ht="15.75" customHeight="1">
      <c r="B563" s="65"/>
      <c r="P563" s="67"/>
    </row>
    <row r="564" ht="15.75" customHeight="1">
      <c r="B564" s="65"/>
      <c r="P564" s="67"/>
    </row>
    <row r="565" ht="15.75" customHeight="1">
      <c r="B565" s="65"/>
      <c r="P565" s="67"/>
    </row>
    <row r="566" ht="15.75" customHeight="1">
      <c r="B566" s="65"/>
      <c r="P566" s="67"/>
    </row>
    <row r="567" ht="15.75" customHeight="1">
      <c r="B567" s="65"/>
      <c r="P567" s="67"/>
    </row>
    <row r="568" ht="15.75" customHeight="1">
      <c r="B568" s="65"/>
      <c r="P568" s="67"/>
    </row>
    <row r="569" ht="15.75" customHeight="1">
      <c r="B569" s="65"/>
      <c r="P569" s="67"/>
    </row>
    <row r="570" ht="15.75" customHeight="1">
      <c r="B570" s="65"/>
      <c r="P570" s="67"/>
    </row>
    <row r="571" ht="15.75" customHeight="1">
      <c r="B571" s="65"/>
      <c r="P571" s="67"/>
    </row>
    <row r="572" ht="15.75" customHeight="1">
      <c r="B572" s="65"/>
      <c r="P572" s="67"/>
    </row>
    <row r="573" ht="15.75" customHeight="1">
      <c r="B573" s="65"/>
      <c r="P573" s="67"/>
    </row>
    <row r="574" ht="15.75" customHeight="1">
      <c r="B574" s="65"/>
      <c r="P574" s="67"/>
    </row>
    <row r="575" ht="15.75" customHeight="1">
      <c r="B575" s="65"/>
      <c r="P575" s="67"/>
    </row>
    <row r="576" ht="15.75" customHeight="1">
      <c r="B576" s="65"/>
      <c r="P576" s="67"/>
    </row>
    <row r="577" ht="15.75" customHeight="1">
      <c r="B577" s="65"/>
      <c r="P577" s="67"/>
    </row>
    <row r="578" ht="15.75" customHeight="1">
      <c r="B578" s="65"/>
      <c r="P578" s="67"/>
    </row>
    <row r="579" ht="15.75" customHeight="1">
      <c r="B579" s="65"/>
      <c r="P579" s="67"/>
    </row>
    <row r="580" ht="15.75" customHeight="1">
      <c r="B580" s="65"/>
      <c r="P580" s="67"/>
    </row>
    <row r="581" ht="15.75" customHeight="1">
      <c r="B581" s="65"/>
      <c r="P581" s="67"/>
    </row>
    <row r="582" ht="15.75" customHeight="1">
      <c r="B582" s="65"/>
      <c r="P582" s="67"/>
    </row>
    <row r="583" ht="15.75" customHeight="1">
      <c r="B583" s="65"/>
      <c r="P583" s="67"/>
    </row>
    <row r="584" ht="15.75" customHeight="1">
      <c r="B584" s="65"/>
      <c r="P584" s="67"/>
    </row>
    <row r="585" ht="15.75" customHeight="1">
      <c r="B585" s="65"/>
      <c r="P585" s="67"/>
    </row>
    <row r="586" ht="15.75" customHeight="1">
      <c r="B586" s="65"/>
      <c r="P586" s="67"/>
    </row>
    <row r="587" ht="15.75" customHeight="1">
      <c r="B587" s="65"/>
      <c r="P587" s="67"/>
    </row>
    <row r="588" ht="15.75" customHeight="1">
      <c r="B588" s="65"/>
      <c r="P588" s="67"/>
    </row>
    <row r="589" ht="15.75" customHeight="1">
      <c r="B589" s="65"/>
      <c r="P589" s="67"/>
    </row>
    <row r="590" ht="15.75" customHeight="1">
      <c r="B590" s="65"/>
      <c r="P590" s="67"/>
    </row>
    <row r="591" ht="15.75" customHeight="1">
      <c r="B591" s="65"/>
      <c r="P591" s="67"/>
    </row>
    <row r="592" ht="15.75" customHeight="1">
      <c r="B592" s="65"/>
      <c r="P592" s="67"/>
    </row>
    <row r="593" ht="15.75" customHeight="1">
      <c r="B593" s="65"/>
      <c r="P593" s="67"/>
    </row>
    <row r="594" ht="15.75" customHeight="1">
      <c r="B594" s="65"/>
      <c r="P594" s="67"/>
    </row>
    <row r="595" ht="15.75" customHeight="1">
      <c r="B595" s="65"/>
      <c r="P595" s="67"/>
    </row>
    <row r="596" ht="15.75" customHeight="1">
      <c r="B596" s="65"/>
      <c r="P596" s="67"/>
    </row>
    <row r="597" ht="15.75" customHeight="1">
      <c r="B597" s="65"/>
      <c r="P597" s="67"/>
    </row>
    <row r="598" ht="15.75" customHeight="1">
      <c r="B598" s="65"/>
      <c r="P598" s="67"/>
    </row>
    <row r="599" ht="15.75" customHeight="1">
      <c r="B599" s="65"/>
      <c r="P599" s="67"/>
    </row>
    <row r="600" ht="15.75" customHeight="1">
      <c r="B600" s="65"/>
      <c r="P600" s="67"/>
    </row>
    <row r="601" ht="15.75" customHeight="1">
      <c r="B601" s="65"/>
      <c r="P601" s="67"/>
    </row>
    <row r="602" ht="15.75" customHeight="1">
      <c r="B602" s="65"/>
      <c r="P602" s="67"/>
    </row>
    <row r="603" ht="15.75" customHeight="1">
      <c r="B603" s="65"/>
      <c r="P603" s="67"/>
    </row>
    <row r="604" ht="15.75" customHeight="1">
      <c r="B604" s="65"/>
      <c r="P604" s="67"/>
    </row>
    <row r="605" ht="15.75" customHeight="1">
      <c r="B605" s="65"/>
      <c r="P605" s="67"/>
    </row>
    <row r="606" ht="15.75" customHeight="1">
      <c r="B606" s="65"/>
      <c r="P606" s="67"/>
    </row>
    <row r="607" ht="15.75" customHeight="1">
      <c r="B607" s="65"/>
      <c r="P607" s="67"/>
    </row>
    <row r="608" ht="15.75" customHeight="1">
      <c r="B608" s="65"/>
      <c r="P608" s="67"/>
    </row>
    <row r="609" ht="15.75" customHeight="1">
      <c r="B609" s="65"/>
      <c r="P609" s="67"/>
    </row>
    <row r="610" ht="15.75" customHeight="1">
      <c r="B610" s="65"/>
      <c r="P610" s="67"/>
    </row>
    <row r="611" ht="15.75" customHeight="1">
      <c r="B611" s="65"/>
      <c r="P611" s="67"/>
    </row>
    <row r="612" ht="15.75" customHeight="1">
      <c r="B612" s="65"/>
      <c r="P612" s="67"/>
    </row>
    <row r="613" ht="15.75" customHeight="1">
      <c r="B613" s="65"/>
      <c r="P613" s="67"/>
    </row>
    <row r="614" ht="15.75" customHeight="1">
      <c r="B614" s="65"/>
      <c r="P614" s="67"/>
    </row>
    <row r="615" ht="15.75" customHeight="1">
      <c r="B615" s="65"/>
      <c r="P615" s="67"/>
    </row>
    <row r="616" ht="15.75" customHeight="1">
      <c r="B616" s="65"/>
      <c r="P616" s="67"/>
    </row>
    <row r="617" ht="15.75" customHeight="1">
      <c r="B617" s="65"/>
      <c r="P617" s="67"/>
    </row>
    <row r="618" ht="15.75" customHeight="1">
      <c r="B618" s="65"/>
      <c r="P618" s="67"/>
    </row>
    <row r="619" ht="15.75" customHeight="1">
      <c r="B619" s="65"/>
      <c r="P619" s="67"/>
    </row>
    <row r="620" ht="15.75" customHeight="1">
      <c r="B620" s="65"/>
      <c r="P620" s="67"/>
    </row>
    <row r="621" ht="15.75" customHeight="1">
      <c r="B621" s="65"/>
      <c r="P621" s="67"/>
    </row>
    <row r="622" ht="15.75" customHeight="1">
      <c r="B622" s="65"/>
      <c r="P622" s="67"/>
    </row>
    <row r="623" ht="15.75" customHeight="1">
      <c r="B623" s="65"/>
      <c r="P623" s="67"/>
    </row>
    <row r="624" ht="15.75" customHeight="1">
      <c r="B624" s="65"/>
      <c r="P624" s="67"/>
    </row>
    <row r="625" ht="15.75" customHeight="1">
      <c r="B625" s="65"/>
      <c r="P625" s="67"/>
    </row>
    <row r="626" ht="15.75" customHeight="1">
      <c r="B626" s="65"/>
      <c r="P626" s="67"/>
    </row>
    <row r="627" ht="15.75" customHeight="1">
      <c r="B627" s="65"/>
      <c r="P627" s="67"/>
    </row>
    <row r="628" ht="15.75" customHeight="1">
      <c r="B628" s="65"/>
      <c r="P628" s="67"/>
    </row>
    <row r="629" ht="15.75" customHeight="1">
      <c r="B629" s="65"/>
      <c r="P629" s="67"/>
    </row>
    <row r="630" ht="15.75" customHeight="1">
      <c r="B630" s="65"/>
      <c r="P630" s="67"/>
    </row>
    <row r="631" ht="15.75" customHeight="1">
      <c r="B631" s="65"/>
      <c r="P631" s="67"/>
    </row>
    <row r="632" ht="15.75" customHeight="1">
      <c r="B632" s="65"/>
      <c r="P632" s="67"/>
    </row>
    <row r="633" ht="15.75" customHeight="1">
      <c r="B633" s="65"/>
      <c r="P633" s="67"/>
    </row>
    <row r="634" ht="15.75" customHeight="1">
      <c r="B634" s="65"/>
      <c r="P634" s="67"/>
    </row>
    <row r="635" ht="15.75" customHeight="1">
      <c r="B635" s="65"/>
      <c r="P635" s="67"/>
    </row>
    <row r="636" ht="15.75" customHeight="1">
      <c r="B636" s="65"/>
      <c r="P636" s="67"/>
    </row>
    <row r="637" ht="15.75" customHeight="1">
      <c r="B637" s="65"/>
      <c r="P637" s="67"/>
    </row>
    <row r="638" ht="15.75" customHeight="1">
      <c r="B638" s="65"/>
      <c r="P638" s="67"/>
    </row>
    <row r="639" ht="15.75" customHeight="1">
      <c r="B639" s="65"/>
      <c r="P639" s="67"/>
    </row>
    <row r="640" ht="15.75" customHeight="1">
      <c r="B640" s="65"/>
      <c r="P640" s="67"/>
    </row>
    <row r="641" ht="15.75" customHeight="1">
      <c r="B641" s="65"/>
      <c r="P641" s="67"/>
    </row>
    <row r="642" ht="15.75" customHeight="1">
      <c r="B642" s="65"/>
      <c r="P642" s="67"/>
    </row>
    <row r="643" ht="15.75" customHeight="1">
      <c r="B643" s="65"/>
      <c r="P643" s="67"/>
    </row>
    <row r="644" ht="15.75" customHeight="1">
      <c r="B644" s="65"/>
      <c r="P644" s="67"/>
    </row>
    <row r="645" ht="15.75" customHeight="1">
      <c r="B645" s="65"/>
      <c r="P645" s="67"/>
    </row>
    <row r="646" ht="15.75" customHeight="1">
      <c r="B646" s="65"/>
      <c r="P646" s="67"/>
    </row>
    <row r="647" ht="15.75" customHeight="1">
      <c r="B647" s="65"/>
      <c r="P647" s="67"/>
    </row>
    <row r="648" ht="15.75" customHeight="1">
      <c r="B648" s="65"/>
      <c r="P648" s="67"/>
    </row>
    <row r="649" ht="15.75" customHeight="1">
      <c r="B649" s="65"/>
      <c r="P649" s="67"/>
    </row>
    <row r="650" ht="15.75" customHeight="1">
      <c r="B650" s="65"/>
      <c r="P650" s="67"/>
    </row>
    <row r="651" ht="15.75" customHeight="1">
      <c r="B651" s="65"/>
      <c r="P651" s="67"/>
    </row>
    <row r="652" ht="15.75" customHeight="1">
      <c r="B652" s="65"/>
      <c r="P652" s="67"/>
    </row>
    <row r="653" ht="15.75" customHeight="1">
      <c r="B653" s="65"/>
      <c r="P653" s="67"/>
    </row>
    <row r="654" ht="15.75" customHeight="1">
      <c r="B654" s="65"/>
      <c r="P654" s="67"/>
    </row>
    <row r="655" ht="15.75" customHeight="1">
      <c r="B655" s="65"/>
      <c r="P655" s="67"/>
    </row>
    <row r="656" ht="15.75" customHeight="1">
      <c r="B656" s="65"/>
      <c r="P656" s="67"/>
    </row>
    <row r="657" ht="15.75" customHeight="1">
      <c r="B657" s="65"/>
      <c r="P657" s="67"/>
    </row>
    <row r="658" ht="15.75" customHeight="1">
      <c r="B658" s="65"/>
      <c r="P658" s="67"/>
    </row>
    <row r="659" ht="15.75" customHeight="1">
      <c r="B659" s="65"/>
      <c r="P659" s="67"/>
    </row>
    <row r="660" ht="15.75" customHeight="1">
      <c r="B660" s="65"/>
      <c r="P660" s="67"/>
    </row>
    <row r="661" ht="15.75" customHeight="1">
      <c r="B661" s="65"/>
      <c r="P661" s="67"/>
    </row>
    <row r="662" ht="15.75" customHeight="1">
      <c r="B662" s="65"/>
      <c r="P662" s="67"/>
    </row>
    <row r="663" ht="15.75" customHeight="1">
      <c r="B663" s="65"/>
      <c r="P663" s="67"/>
    </row>
    <row r="664" ht="15.75" customHeight="1">
      <c r="B664" s="65"/>
      <c r="P664" s="67"/>
    </row>
    <row r="665" ht="15.75" customHeight="1">
      <c r="B665" s="65"/>
      <c r="P665" s="67"/>
    </row>
    <row r="666" ht="15.75" customHeight="1">
      <c r="B666" s="65"/>
      <c r="P666" s="67"/>
    </row>
    <row r="667" ht="15.75" customHeight="1">
      <c r="B667" s="65"/>
      <c r="P667" s="67"/>
    </row>
    <row r="668" ht="15.75" customHeight="1">
      <c r="B668" s="65"/>
      <c r="P668" s="67"/>
    </row>
    <row r="669" ht="15.75" customHeight="1">
      <c r="B669" s="65"/>
      <c r="P669" s="67"/>
    </row>
    <row r="670" ht="15.75" customHeight="1">
      <c r="B670" s="65"/>
      <c r="P670" s="67"/>
    </row>
    <row r="671" ht="15.75" customHeight="1">
      <c r="B671" s="65"/>
      <c r="P671" s="67"/>
    </row>
    <row r="672" ht="15.75" customHeight="1">
      <c r="B672" s="65"/>
      <c r="P672" s="67"/>
    </row>
    <row r="673" ht="15.75" customHeight="1">
      <c r="B673" s="65"/>
      <c r="P673" s="67"/>
    </row>
    <row r="674" ht="15.75" customHeight="1">
      <c r="B674" s="65"/>
      <c r="P674" s="67"/>
    </row>
    <row r="675" ht="15.75" customHeight="1">
      <c r="B675" s="65"/>
      <c r="P675" s="67"/>
    </row>
    <row r="676" ht="15.75" customHeight="1">
      <c r="B676" s="65"/>
      <c r="P676" s="67"/>
    </row>
    <row r="677" ht="15.75" customHeight="1">
      <c r="B677" s="65"/>
      <c r="P677" s="67"/>
    </row>
    <row r="678" ht="15.75" customHeight="1">
      <c r="B678" s="65"/>
      <c r="P678" s="67"/>
    </row>
    <row r="679" ht="15.75" customHeight="1">
      <c r="B679" s="65"/>
      <c r="P679" s="67"/>
    </row>
    <row r="680" ht="15.75" customHeight="1">
      <c r="B680" s="65"/>
      <c r="P680" s="67"/>
    </row>
    <row r="681" ht="15.75" customHeight="1">
      <c r="B681" s="65"/>
      <c r="P681" s="67"/>
    </row>
    <row r="682" ht="15.75" customHeight="1">
      <c r="B682" s="65"/>
      <c r="P682" s="67"/>
    </row>
    <row r="683" ht="15.75" customHeight="1">
      <c r="B683" s="65"/>
      <c r="P683" s="67"/>
    </row>
    <row r="684" ht="15.75" customHeight="1">
      <c r="B684" s="65"/>
      <c r="P684" s="67"/>
    </row>
    <row r="685" ht="15.75" customHeight="1">
      <c r="B685" s="65"/>
      <c r="P685" s="67"/>
    </row>
    <row r="686" ht="15.75" customHeight="1">
      <c r="B686" s="65"/>
      <c r="P686" s="67"/>
    </row>
    <row r="687" ht="15.75" customHeight="1">
      <c r="B687" s="65"/>
      <c r="P687" s="67"/>
    </row>
    <row r="688" ht="15.75" customHeight="1">
      <c r="B688" s="65"/>
      <c r="P688" s="67"/>
    </row>
    <row r="689" ht="15.75" customHeight="1">
      <c r="B689" s="65"/>
      <c r="P689" s="67"/>
    </row>
    <row r="690" ht="15.75" customHeight="1">
      <c r="B690" s="65"/>
      <c r="P690" s="67"/>
    </row>
    <row r="691" ht="15.75" customHeight="1">
      <c r="B691" s="65"/>
      <c r="P691" s="67"/>
    </row>
    <row r="692" ht="15.75" customHeight="1">
      <c r="B692" s="65"/>
      <c r="P692" s="67"/>
    </row>
    <row r="693" ht="15.75" customHeight="1">
      <c r="B693" s="65"/>
      <c r="P693" s="67"/>
    </row>
    <row r="694" ht="15.75" customHeight="1">
      <c r="B694" s="65"/>
      <c r="P694" s="67"/>
    </row>
    <row r="695" ht="15.75" customHeight="1">
      <c r="B695" s="65"/>
      <c r="P695" s="67"/>
    </row>
    <row r="696" ht="15.75" customHeight="1">
      <c r="B696" s="65"/>
      <c r="P696" s="67"/>
    </row>
    <row r="697" ht="15.75" customHeight="1">
      <c r="B697" s="65"/>
      <c r="P697" s="67"/>
    </row>
    <row r="698" ht="15.75" customHeight="1">
      <c r="B698" s="65"/>
      <c r="P698" s="67"/>
    </row>
    <row r="699" ht="15.75" customHeight="1">
      <c r="B699" s="65"/>
      <c r="P699" s="67"/>
    </row>
    <row r="700" ht="15.75" customHeight="1">
      <c r="B700" s="65"/>
      <c r="P700" s="67"/>
    </row>
    <row r="701" ht="15.75" customHeight="1">
      <c r="B701" s="65"/>
      <c r="P701" s="67"/>
    </row>
    <row r="702" ht="15.75" customHeight="1">
      <c r="B702" s="65"/>
      <c r="P702" s="67"/>
    </row>
    <row r="703" ht="15.75" customHeight="1">
      <c r="B703" s="65"/>
      <c r="P703" s="67"/>
    </row>
    <row r="704" ht="15.75" customHeight="1">
      <c r="B704" s="65"/>
      <c r="P704" s="67"/>
    </row>
    <row r="705" ht="15.75" customHeight="1">
      <c r="B705" s="65"/>
      <c r="P705" s="67"/>
    </row>
    <row r="706" ht="15.75" customHeight="1">
      <c r="B706" s="65"/>
      <c r="P706" s="67"/>
    </row>
    <row r="707" ht="15.75" customHeight="1">
      <c r="B707" s="65"/>
      <c r="P707" s="67"/>
    </row>
    <row r="708" ht="15.75" customHeight="1">
      <c r="B708" s="65"/>
      <c r="P708" s="67"/>
    </row>
    <row r="709" ht="15.75" customHeight="1">
      <c r="B709" s="65"/>
      <c r="P709" s="67"/>
    </row>
    <row r="710" ht="15.75" customHeight="1">
      <c r="B710" s="65"/>
      <c r="P710" s="67"/>
    </row>
    <row r="711" ht="15.75" customHeight="1">
      <c r="B711" s="65"/>
      <c r="P711" s="67"/>
    </row>
    <row r="712" ht="15.75" customHeight="1">
      <c r="B712" s="65"/>
      <c r="P712" s="67"/>
    </row>
    <row r="713" ht="15.75" customHeight="1">
      <c r="B713" s="65"/>
      <c r="P713" s="67"/>
    </row>
    <row r="714" ht="15.75" customHeight="1">
      <c r="B714" s="65"/>
      <c r="P714" s="67"/>
    </row>
    <row r="715" ht="15.75" customHeight="1">
      <c r="B715" s="65"/>
      <c r="P715" s="67"/>
    </row>
    <row r="716" ht="15.75" customHeight="1">
      <c r="B716" s="65"/>
      <c r="P716" s="67"/>
    </row>
    <row r="717" ht="15.75" customHeight="1">
      <c r="B717" s="65"/>
      <c r="P717" s="67"/>
    </row>
    <row r="718" ht="15.75" customHeight="1">
      <c r="B718" s="65"/>
      <c r="P718" s="67"/>
    </row>
    <row r="719" ht="15.75" customHeight="1">
      <c r="B719" s="65"/>
      <c r="P719" s="67"/>
    </row>
    <row r="720" ht="15.75" customHeight="1">
      <c r="B720" s="65"/>
      <c r="P720" s="67"/>
    </row>
    <row r="721" ht="15.75" customHeight="1">
      <c r="B721" s="65"/>
      <c r="P721" s="67"/>
    </row>
    <row r="722" ht="15.75" customHeight="1">
      <c r="B722" s="65"/>
      <c r="P722" s="67"/>
    </row>
    <row r="723" ht="15.75" customHeight="1">
      <c r="B723" s="65"/>
      <c r="P723" s="67"/>
    </row>
    <row r="724" ht="15.75" customHeight="1">
      <c r="B724" s="65"/>
      <c r="P724" s="67"/>
    </row>
    <row r="725" ht="15.75" customHeight="1">
      <c r="B725" s="65"/>
      <c r="P725" s="67"/>
    </row>
    <row r="726" ht="15.75" customHeight="1">
      <c r="B726" s="65"/>
      <c r="P726" s="67"/>
    </row>
    <row r="727" ht="15.75" customHeight="1">
      <c r="B727" s="65"/>
      <c r="P727" s="67"/>
    </row>
    <row r="728" ht="15.75" customHeight="1">
      <c r="B728" s="65"/>
      <c r="P728" s="67"/>
    </row>
    <row r="729" ht="15.75" customHeight="1">
      <c r="B729" s="65"/>
      <c r="P729" s="67"/>
    </row>
    <row r="730" ht="15.75" customHeight="1">
      <c r="B730" s="65"/>
      <c r="P730" s="67"/>
    </row>
    <row r="731" ht="15.75" customHeight="1">
      <c r="B731" s="65"/>
      <c r="P731" s="67"/>
    </row>
    <row r="732" ht="15.75" customHeight="1">
      <c r="B732" s="65"/>
      <c r="P732" s="67"/>
    </row>
    <row r="733" ht="15.75" customHeight="1">
      <c r="B733" s="65"/>
      <c r="P733" s="67"/>
    </row>
    <row r="734" ht="15.75" customHeight="1">
      <c r="B734" s="65"/>
      <c r="P734" s="67"/>
    </row>
    <row r="735" ht="15.75" customHeight="1">
      <c r="B735" s="65"/>
      <c r="P735" s="67"/>
    </row>
    <row r="736" ht="15.75" customHeight="1">
      <c r="B736" s="65"/>
      <c r="P736" s="67"/>
    </row>
    <row r="737" ht="15.75" customHeight="1">
      <c r="B737" s="65"/>
      <c r="P737" s="67"/>
    </row>
    <row r="738" ht="15.75" customHeight="1">
      <c r="B738" s="65"/>
      <c r="P738" s="67"/>
    </row>
    <row r="739" ht="15.75" customHeight="1">
      <c r="B739" s="65"/>
      <c r="P739" s="67"/>
    </row>
    <row r="740" ht="15.75" customHeight="1">
      <c r="B740" s="65"/>
      <c r="P740" s="67"/>
    </row>
    <row r="741" ht="15.75" customHeight="1">
      <c r="B741" s="65"/>
      <c r="P741" s="67"/>
    </row>
    <row r="742" ht="15.75" customHeight="1">
      <c r="B742" s="65"/>
      <c r="P742" s="67"/>
    </row>
    <row r="743" ht="15.75" customHeight="1">
      <c r="B743" s="65"/>
      <c r="P743" s="67"/>
    </row>
    <row r="744" ht="15.75" customHeight="1">
      <c r="B744" s="65"/>
      <c r="P744" s="67"/>
    </row>
    <row r="745" ht="15.75" customHeight="1">
      <c r="B745" s="65"/>
      <c r="P745" s="67"/>
    </row>
    <row r="746" ht="15.75" customHeight="1">
      <c r="B746" s="65"/>
      <c r="P746" s="67"/>
    </row>
    <row r="747" ht="15.75" customHeight="1">
      <c r="B747" s="65"/>
      <c r="P747" s="67"/>
    </row>
    <row r="748" ht="15.75" customHeight="1">
      <c r="B748" s="65"/>
      <c r="P748" s="67"/>
    </row>
    <row r="749" ht="15.75" customHeight="1">
      <c r="B749" s="65"/>
      <c r="P749" s="67"/>
    </row>
    <row r="750" ht="15.75" customHeight="1">
      <c r="B750" s="65"/>
      <c r="P750" s="67"/>
    </row>
    <row r="751" ht="15.75" customHeight="1">
      <c r="B751" s="65"/>
      <c r="P751" s="67"/>
    </row>
    <row r="752" ht="15.75" customHeight="1">
      <c r="B752" s="65"/>
      <c r="P752" s="67"/>
    </row>
    <row r="753" ht="15.75" customHeight="1">
      <c r="B753" s="65"/>
      <c r="P753" s="67"/>
    </row>
    <row r="754" ht="15.75" customHeight="1">
      <c r="B754" s="65"/>
      <c r="P754" s="67"/>
    </row>
    <row r="755" ht="15.75" customHeight="1">
      <c r="B755" s="65"/>
      <c r="P755" s="67"/>
    </row>
    <row r="756" ht="15.75" customHeight="1">
      <c r="B756" s="65"/>
      <c r="P756" s="67"/>
    </row>
    <row r="757" ht="15.75" customHeight="1">
      <c r="B757" s="65"/>
      <c r="P757" s="67"/>
    </row>
    <row r="758" ht="15.75" customHeight="1">
      <c r="B758" s="65"/>
      <c r="P758" s="67"/>
    </row>
    <row r="759" ht="15.75" customHeight="1">
      <c r="B759" s="65"/>
      <c r="P759" s="67"/>
    </row>
    <row r="760" ht="15.75" customHeight="1">
      <c r="B760" s="65"/>
      <c r="P760" s="67"/>
    </row>
    <row r="761" ht="15.75" customHeight="1">
      <c r="B761" s="65"/>
      <c r="P761" s="67"/>
    </row>
    <row r="762" ht="15.75" customHeight="1">
      <c r="B762" s="65"/>
      <c r="P762" s="67"/>
    </row>
    <row r="763" ht="15.75" customHeight="1">
      <c r="B763" s="65"/>
      <c r="P763" s="67"/>
    </row>
    <row r="764" ht="15.75" customHeight="1">
      <c r="B764" s="65"/>
      <c r="P764" s="67"/>
    </row>
    <row r="765" ht="15.75" customHeight="1">
      <c r="B765" s="65"/>
      <c r="P765" s="67"/>
    </row>
    <row r="766" ht="15.75" customHeight="1">
      <c r="B766" s="65"/>
      <c r="P766" s="67"/>
    </row>
    <row r="767" ht="15.75" customHeight="1">
      <c r="B767" s="65"/>
      <c r="P767" s="67"/>
    </row>
    <row r="768" ht="15.75" customHeight="1">
      <c r="B768" s="65"/>
      <c r="P768" s="67"/>
    </row>
    <row r="769" ht="15.75" customHeight="1">
      <c r="B769" s="65"/>
      <c r="P769" s="67"/>
    </row>
    <row r="770" ht="15.75" customHeight="1">
      <c r="B770" s="65"/>
      <c r="P770" s="67"/>
    </row>
    <row r="771" ht="15.75" customHeight="1">
      <c r="B771" s="65"/>
      <c r="P771" s="67"/>
    </row>
    <row r="772" ht="15.75" customHeight="1">
      <c r="B772" s="65"/>
      <c r="P772" s="67"/>
    </row>
    <row r="773" ht="15.75" customHeight="1">
      <c r="B773" s="65"/>
      <c r="P773" s="67"/>
    </row>
    <row r="774" ht="15.75" customHeight="1">
      <c r="B774" s="65"/>
      <c r="P774" s="67"/>
    </row>
    <row r="775" ht="15.75" customHeight="1">
      <c r="B775" s="65"/>
      <c r="P775" s="67"/>
    </row>
    <row r="776" ht="15.75" customHeight="1">
      <c r="B776" s="65"/>
      <c r="P776" s="67"/>
    </row>
    <row r="777" ht="15.75" customHeight="1">
      <c r="B777" s="65"/>
      <c r="P777" s="67"/>
    </row>
    <row r="778" ht="15.75" customHeight="1">
      <c r="B778" s="65"/>
      <c r="P778" s="67"/>
    </row>
    <row r="779" ht="15.75" customHeight="1">
      <c r="B779" s="65"/>
      <c r="P779" s="67"/>
    </row>
    <row r="780" ht="15.75" customHeight="1">
      <c r="B780" s="65"/>
      <c r="P780" s="67"/>
    </row>
    <row r="781" ht="15.75" customHeight="1">
      <c r="B781" s="65"/>
      <c r="P781" s="67"/>
    </row>
    <row r="782" ht="15.75" customHeight="1">
      <c r="B782" s="65"/>
      <c r="P782" s="67"/>
    </row>
    <row r="783" ht="15.75" customHeight="1">
      <c r="B783" s="65"/>
      <c r="P783" s="67"/>
    </row>
    <row r="784" ht="15.75" customHeight="1">
      <c r="B784" s="65"/>
      <c r="P784" s="67"/>
    </row>
    <row r="785" ht="15.75" customHeight="1">
      <c r="B785" s="65"/>
      <c r="P785" s="67"/>
    </row>
    <row r="786" ht="15.75" customHeight="1">
      <c r="B786" s="65"/>
      <c r="P786" s="67"/>
    </row>
    <row r="787" ht="15.75" customHeight="1">
      <c r="B787" s="65"/>
      <c r="P787" s="67"/>
    </row>
    <row r="788" ht="15.75" customHeight="1">
      <c r="B788" s="65"/>
      <c r="P788" s="67"/>
    </row>
    <row r="789" ht="15.75" customHeight="1">
      <c r="B789" s="65"/>
      <c r="P789" s="67"/>
    </row>
    <row r="790" ht="15.75" customHeight="1">
      <c r="B790" s="65"/>
      <c r="P790" s="67"/>
    </row>
    <row r="791" ht="15.75" customHeight="1">
      <c r="B791" s="65"/>
      <c r="P791" s="67"/>
    </row>
    <row r="792" ht="15.75" customHeight="1">
      <c r="B792" s="65"/>
      <c r="P792" s="67"/>
    </row>
    <row r="793" ht="15.75" customHeight="1">
      <c r="B793" s="65"/>
      <c r="P793" s="67"/>
    </row>
    <row r="794" ht="15.75" customHeight="1">
      <c r="B794" s="65"/>
      <c r="P794" s="67"/>
    </row>
    <row r="795" ht="15.75" customHeight="1">
      <c r="B795" s="65"/>
      <c r="P795" s="67"/>
    </row>
    <row r="796" ht="15.75" customHeight="1">
      <c r="B796" s="65"/>
      <c r="P796" s="67"/>
    </row>
    <row r="797" ht="15.75" customHeight="1">
      <c r="B797" s="65"/>
      <c r="P797" s="67"/>
    </row>
    <row r="798" ht="15.75" customHeight="1">
      <c r="B798" s="65"/>
      <c r="P798" s="67"/>
    </row>
    <row r="799" ht="15.75" customHeight="1">
      <c r="B799" s="65"/>
      <c r="P799" s="67"/>
    </row>
    <row r="800" ht="15.75" customHeight="1">
      <c r="B800" s="65"/>
      <c r="P800" s="67"/>
    </row>
    <row r="801" ht="15.75" customHeight="1">
      <c r="B801" s="65"/>
      <c r="P801" s="67"/>
    </row>
    <row r="802" ht="15.75" customHeight="1">
      <c r="B802" s="65"/>
      <c r="P802" s="67"/>
    </row>
    <row r="803" ht="15.75" customHeight="1">
      <c r="B803" s="65"/>
      <c r="P803" s="67"/>
    </row>
    <row r="804" ht="15.75" customHeight="1">
      <c r="B804" s="65"/>
      <c r="P804" s="67"/>
    </row>
    <row r="805" ht="15.75" customHeight="1">
      <c r="B805" s="65"/>
      <c r="P805" s="67"/>
    </row>
    <row r="806" ht="15.75" customHeight="1">
      <c r="B806" s="65"/>
      <c r="P806" s="67"/>
    </row>
    <row r="807" ht="15.75" customHeight="1">
      <c r="B807" s="65"/>
      <c r="P807" s="67"/>
    </row>
    <row r="808" ht="15.75" customHeight="1">
      <c r="B808" s="65"/>
      <c r="P808" s="67"/>
    </row>
    <row r="809" ht="15.75" customHeight="1">
      <c r="B809" s="65"/>
      <c r="P809" s="67"/>
    </row>
    <row r="810" ht="15.75" customHeight="1">
      <c r="B810" s="65"/>
      <c r="P810" s="67"/>
    </row>
    <row r="811" ht="15.75" customHeight="1">
      <c r="B811" s="65"/>
      <c r="P811" s="67"/>
    </row>
    <row r="812" ht="15.75" customHeight="1">
      <c r="B812" s="65"/>
      <c r="P812" s="67"/>
    </row>
    <row r="813" ht="15.75" customHeight="1">
      <c r="B813" s="65"/>
      <c r="P813" s="67"/>
    </row>
    <row r="814" ht="15.75" customHeight="1">
      <c r="B814" s="65"/>
      <c r="P814" s="67"/>
    </row>
    <row r="815" ht="15.75" customHeight="1">
      <c r="B815" s="65"/>
      <c r="P815" s="67"/>
    </row>
    <row r="816" ht="15.75" customHeight="1">
      <c r="B816" s="65"/>
      <c r="P816" s="67"/>
    </row>
    <row r="817" ht="15.75" customHeight="1">
      <c r="B817" s="65"/>
      <c r="P817" s="67"/>
    </row>
    <row r="818" ht="15.75" customHeight="1">
      <c r="B818" s="65"/>
      <c r="P818" s="67"/>
    </row>
    <row r="819" ht="15.75" customHeight="1">
      <c r="B819" s="65"/>
      <c r="P819" s="67"/>
    </row>
    <row r="820" ht="15.75" customHeight="1">
      <c r="B820" s="65"/>
      <c r="P820" s="67"/>
    </row>
    <row r="821" ht="15.75" customHeight="1">
      <c r="B821" s="65"/>
      <c r="P821" s="67"/>
    </row>
    <row r="822" ht="15.75" customHeight="1">
      <c r="B822" s="65"/>
      <c r="P822" s="67"/>
    </row>
    <row r="823" ht="15.75" customHeight="1">
      <c r="B823" s="65"/>
      <c r="P823" s="67"/>
    </row>
    <row r="824" ht="15.75" customHeight="1">
      <c r="B824" s="65"/>
      <c r="P824" s="67"/>
    </row>
    <row r="825" ht="15.75" customHeight="1">
      <c r="B825" s="65"/>
      <c r="P825" s="67"/>
    </row>
    <row r="826" ht="15.75" customHeight="1">
      <c r="B826" s="65"/>
      <c r="P826" s="67"/>
    </row>
    <row r="827" ht="15.75" customHeight="1">
      <c r="B827" s="65"/>
      <c r="P827" s="67"/>
    </row>
    <row r="828" ht="15.75" customHeight="1">
      <c r="B828" s="65"/>
      <c r="P828" s="67"/>
    </row>
    <row r="829" ht="15.75" customHeight="1">
      <c r="B829" s="65"/>
      <c r="P829" s="67"/>
    </row>
    <row r="830" ht="15.75" customHeight="1">
      <c r="B830" s="65"/>
      <c r="P830" s="67"/>
    </row>
    <row r="831" ht="15.75" customHeight="1">
      <c r="B831" s="65"/>
      <c r="P831" s="67"/>
    </row>
    <row r="832" ht="15.75" customHeight="1">
      <c r="B832" s="65"/>
      <c r="P832" s="67"/>
    </row>
    <row r="833" ht="15.75" customHeight="1">
      <c r="B833" s="65"/>
      <c r="P833" s="67"/>
    </row>
    <row r="834" ht="15.75" customHeight="1">
      <c r="B834" s="65"/>
      <c r="P834" s="67"/>
    </row>
    <row r="835" ht="15.75" customHeight="1">
      <c r="B835" s="65"/>
      <c r="P835" s="67"/>
    </row>
    <row r="836" ht="15.75" customHeight="1">
      <c r="B836" s="65"/>
      <c r="P836" s="67"/>
    </row>
    <row r="837" ht="15.75" customHeight="1">
      <c r="B837" s="65"/>
      <c r="P837" s="67"/>
    </row>
    <row r="838" ht="15.75" customHeight="1">
      <c r="B838" s="65"/>
      <c r="P838" s="67"/>
    </row>
    <row r="839" ht="15.75" customHeight="1">
      <c r="B839" s="65"/>
      <c r="P839" s="67"/>
    </row>
    <row r="840" ht="15.75" customHeight="1">
      <c r="B840" s="65"/>
      <c r="P840" s="67"/>
    </row>
    <row r="841" ht="15.75" customHeight="1">
      <c r="B841" s="65"/>
      <c r="P841" s="67"/>
    </row>
    <row r="842" ht="15.75" customHeight="1">
      <c r="B842" s="65"/>
      <c r="P842" s="67"/>
    </row>
    <row r="843" ht="15.75" customHeight="1">
      <c r="B843" s="65"/>
      <c r="P843" s="67"/>
    </row>
    <row r="844" ht="15.75" customHeight="1">
      <c r="B844" s="65"/>
      <c r="P844" s="67"/>
    </row>
    <row r="845" ht="15.75" customHeight="1">
      <c r="B845" s="65"/>
      <c r="P845" s="67"/>
    </row>
    <row r="846" ht="15.75" customHeight="1">
      <c r="B846" s="65"/>
      <c r="P846" s="67"/>
    </row>
    <row r="847" ht="15.75" customHeight="1">
      <c r="B847" s="65"/>
      <c r="P847" s="67"/>
    </row>
    <row r="848" ht="15.75" customHeight="1">
      <c r="B848" s="65"/>
      <c r="P848" s="67"/>
    </row>
    <row r="849" ht="15.75" customHeight="1">
      <c r="B849" s="65"/>
      <c r="P849" s="67"/>
    </row>
    <row r="850" ht="15.75" customHeight="1">
      <c r="B850" s="65"/>
      <c r="P850" s="67"/>
    </row>
    <row r="851" ht="15.75" customHeight="1">
      <c r="B851" s="65"/>
      <c r="P851" s="67"/>
    </row>
    <row r="852" ht="15.75" customHeight="1">
      <c r="B852" s="65"/>
      <c r="P852" s="67"/>
    </row>
    <row r="853" ht="15.75" customHeight="1">
      <c r="B853" s="65"/>
      <c r="P853" s="67"/>
    </row>
    <row r="854" ht="15.75" customHeight="1">
      <c r="B854" s="65"/>
      <c r="P854" s="67"/>
    </row>
    <row r="855" ht="15.75" customHeight="1">
      <c r="B855" s="65"/>
      <c r="P855" s="67"/>
    </row>
    <row r="856" ht="15.75" customHeight="1">
      <c r="B856" s="65"/>
      <c r="P856" s="67"/>
    </row>
    <row r="857" ht="15.75" customHeight="1">
      <c r="B857" s="65"/>
      <c r="P857" s="67"/>
    </row>
    <row r="858" ht="15.75" customHeight="1">
      <c r="B858" s="65"/>
      <c r="P858" s="67"/>
    </row>
    <row r="859" ht="15.75" customHeight="1">
      <c r="B859" s="65"/>
      <c r="P859" s="67"/>
    </row>
    <row r="860" ht="15.75" customHeight="1">
      <c r="B860" s="65"/>
      <c r="P860" s="67"/>
    </row>
    <row r="861" ht="15.75" customHeight="1">
      <c r="B861" s="65"/>
      <c r="P861" s="67"/>
    </row>
    <row r="862" ht="15.75" customHeight="1">
      <c r="B862" s="65"/>
      <c r="P862" s="67"/>
    </row>
    <row r="863" ht="15.75" customHeight="1">
      <c r="B863" s="65"/>
      <c r="P863" s="67"/>
    </row>
    <row r="864" ht="15.75" customHeight="1">
      <c r="B864" s="65"/>
      <c r="P864" s="67"/>
    </row>
    <row r="865" ht="15.75" customHeight="1">
      <c r="B865" s="65"/>
      <c r="P865" s="67"/>
    </row>
    <row r="866" ht="15.75" customHeight="1">
      <c r="B866" s="65"/>
      <c r="P866" s="67"/>
    </row>
    <row r="867" ht="15.75" customHeight="1">
      <c r="B867" s="65"/>
      <c r="P867" s="67"/>
    </row>
    <row r="868" ht="15.75" customHeight="1">
      <c r="B868" s="65"/>
      <c r="P868" s="67"/>
    </row>
    <row r="869" ht="15.75" customHeight="1">
      <c r="B869" s="65"/>
      <c r="P869" s="67"/>
    </row>
    <row r="870" ht="15.75" customHeight="1">
      <c r="B870" s="65"/>
      <c r="P870" s="67"/>
    </row>
    <row r="871" ht="15.75" customHeight="1">
      <c r="B871" s="65"/>
      <c r="P871" s="67"/>
    </row>
    <row r="872" ht="15.75" customHeight="1">
      <c r="B872" s="65"/>
      <c r="P872" s="67"/>
    </row>
    <row r="873" ht="15.75" customHeight="1">
      <c r="B873" s="65"/>
      <c r="P873" s="67"/>
    </row>
    <row r="874" ht="15.75" customHeight="1">
      <c r="B874" s="65"/>
      <c r="P874" s="67"/>
    </row>
    <row r="875" ht="15.75" customHeight="1">
      <c r="B875" s="65"/>
      <c r="P875" s="67"/>
    </row>
    <row r="876" ht="15.75" customHeight="1">
      <c r="B876" s="65"/>
      <c r="P876" s="67"/>
    </row>
    <row r="877" ht="15.75" customHeight="1">
      <c r="B877" s="65"/>
      <c r="P877" s="67"/>
    </row>
    <row r="878" ht="15.75" customHeight="1">
      <c r="B878" s="65"/>
      <c r="P878" s="67"/>
    </row>
    <row r="879" ht="15.75" customHeight="1">
      <c r="B879" s="65"/>
      <c r="P879" s="67"/>
    </row>
    <row r="880" ht="15.75" customHeight="1">
      <c r="B880" s="65"/>
      <c r="P880" s="67"/>
    </row>
    <row r="881" ht="15.75" customHeight="1">
      <c r="B881" s="65"/>
      <c r="P881" s="67"/>
    </row>
    <row r="882" ht="15.75" customHeight="1">
      <c r="B882" s="65"/>
      <c r="P882" s="67"/>
    </row>
    <row r="883" ht="15.75" customHeight="1">
      <c r="B883" s="65"/>
      <c r="P883" s="67"/>
    </row>
    <row r="884" ht="15.75" customHeight="1">
      <c r="B884" s="65"/>
      <c r="P884" s="67"/>
    </row>
    <row r="885" ht="15.75" customHeight="1">
      <c r="B885" s="65"/>
      <c r="P885" s="67"/>
    </row>
    <row r="886" ht="15.75" customHeight="1">
      <c r="B886" s="65"/>
      <c r="P886" s="67"/>
    </row>
    <row r="887" ht="15.75" customHeight="1">
      <c r="B887" s="65"/>
      <c r="P887" s="67"/>
    </row>
    <row r="888" ht="15.75" customHeight="1">
      <c r="B888" s="65"/>
      <c r="P888" s="67"/>
    </row>
    <row r="889" ht="15.75" customHeight="1">
      <c r="B889" s="65"/>
      <c r="P889" s="67"/>
    </row>
    <row r="890" ht="15.75" customHeight="1">
      <c r="B890" s="65"/>
      <c r="P890" s="67"/>
    </row>
    <row r="891" ht="15.75" customHeight="1">
      <c r="B891" s="65"/>
      <c r="P891" s="67"/>
    </row>
    <row r="892" ht="15.75" customHeight="1">
      <c r="B892" s="65"/>
      <c r="P892" s="67"/>
    </row>
    <row r="893" ht="15.75" customHeight="1">
      <c r="B893" s="65"/>
      <c r="P893" s="67"/>
    </row>
    <row r="894" ht="15.75" customHeight="1">
      <c r="B894" s="65"/>
      <c r="P894" s="67"/>
    </row>
    <row r="895" ht="15.75" customHeight="1">
      <c r="B895" s="65"/>
      <c r="P895" s="67"/>
    </row>
    <row r="896" ht="15.75" customHeight="1">
      <c r="B896" s="65"/>
      <c r="P896" s="67"/>
    </row>
    <row r="897" ht="15.75" customHeight="1">
      <c r="B897" s="65"/>
      <c r="P897" s="67"/>
    </row>
    <row r="898" ht="15.75" customHeight="1">
      <c r="B898" s="65"/>
      <c r="P898" s="67"/>
    </row>
    <row r="899" ht="15.75" customHeight="1">
      <c r="B899" s="65"/>
      <c r="P899" s="67"/>
    </row>
    <row r="900" ht="15.75" customHeight="1">
      <c r="B900" s="65"/>
      <c r="P900" s="67"/>
    </row>
    <row r="901" ht="15.75" customHeight="1">
      <c r="B901" s="65"/>
      <c r="P901" s="67"/>
    </row>
    <row r="902" ht="15.75" customHeight="1">
      <c r="B902" s="65"/>
      <c r="P902" s="67"/>
    </row>
    <row r="903" ht="15.75" customHeight="1">
      <c r="B903" s="65"/>
      <c r="P903" s="67"/>
    </row>
    <row r="904" ht="15.75" customHeight="1">
      <c r="B904" s="65"/>
      <c r="P904" s="67"/>
    </row>
    <row r="905" ht="15.75" customHeight="1">
      <c r="B905" s="65"/>
      <c r="P905" s="67"/>
    </row>
    <row r="906" ht="15.75" customHeight="1">
      <c r="B906" s="65"/>
      <c r="P906" s="67"/>
    </row>
    <row r="907" ht="15.75" customHeight="1">
      <c r="B907" s="65"/>
      <c r="P907" s="67"/>
    </row>
    <row r="908" ht="15.75" customHeight="1">
      <c r="B908" s="65"/>
      <c r="P908" s="67"/>
    </row>
    <row r="909" ht="15.75" customHeight="1">
      <c r="B909" s="65"/>
      <c r="P909" s="67"/>
    </row>
    <row r="910" ht="15.75" customHeight="1">
      <c r="B910" s="65"/>
      <c r="P910" s="67"/>
    </row>
    <row r="911" ht="15.75" customHeight="1">
      <c r="B911" s="65"/>
      <c r="P911" s="67"/>
    </row>
    <row r="912" ht="15.75" customHeight="1">
      <c r="B912" s="65"/>
      <c r="P912" s="67"/>
    </row>
    <row r="913" ht="15.75" customHeight="1">
      <c r="B913" s="65"/>
      <c r="P913" s="67"/>
    </row>
    <row r="914" ht="15.75" customHeight="1">
      <c r="B914" s="65"/>
      <c r="P914" s="67"/>
    </row>
    <row r="915" ht="15.75" customHeight="1">
      <c r="B915" s="65"/>
      <c r="P915" s="67"/>
    </row>
    <row r="916" ht="15.75" customHeight="1">
      <c r="B916" s="65"/>
      <c r="P916" s="67"/>
    </row>
    <row r="917" ht="15.75" customHeight="1">
      <c r="B917" s="65"/>
      <c r="P917" s="67"/>
    </row>
    <row r="918" ht="15.75" customHeight="1">
      <c r="B918" s="65"/>
      <c r="P918" s="67"/>
    </row>
    <row r="919" ht="15.75" customHeight="1">
      <c r="B919" s="65"/>
      <c r="P919" s="67"/>
    </row>
    <row r="920" ht="15.75" customHeight="1">
      <c r="B920" s="65"/>
      <c r="P920" s="67"/>
    </row>
    <row r="921" ht="15.75" customHeight="1">
      <c r="B921" s="65"/>
      <c r="P921" s="67"/>
    </row>
    <row r="922" ht="15.75" customHeight="1">
      <c r="B922" s="65"/>
      <c r="P922" s="67"/>
    </row>
    <row r="923" ht="15.75" customHeight="1">
      <c r="B923" s="65"/>
      <c r="P923" s="67"/>
    </row>
    <row r="924" ht="15.75" customHeight="1">
      <c r="B924" s="65"/>
      <c r="P924" s="67"/>
    </row>
    <row r="925" ht="15.75" customHeight="1">
      <c r="B925" s="65"/>
      <c r="P925" s="67"/>
    </row>
    <row r="926" ht="15.75" customHeight="1">
      <c r="B926" s="65"/>
      <c r="P926" s="67"/>
    </row>
    <row r="927" ht="15.75" customHeight="1">
      <c r="B927" s="65"/>
      <c r="P927" s="67"/>
    </row>
    <row r="928" ht="15.75" customHeight="1">
      <c r="B928" s="65"/>
      <c r="P928" s="67"/>
    </row>
    <row r="929" ht="15.75" customHeight="1">
      <c r="B929" s="65"/>
      <c r="P929" s="67"/>
    </row>
    <row r="930" ht="15.75" customHeight="1">
      <c r="B930" s="65"/>
      <c r="P930" s="67"/>
    </row>
    <row r="931" ht="15.75" customHeight="1">
      <c r="B931" s="65"/>
      <c r="P931" s="67"/>
    </row>
    <row r="932" ht="15.75" customHeight="1">
      <c r="B932" s="65"/>
      <c r="P932" s="67"/>
    </row>
    <row r="933" ht="15.75" customHeight="1">
      <c r="B933" s="65"/>
      <c r="P933" s="67"/>
    </row>
    <row r="934" ht="15.75" customHeight="1">
      <c r="B934" s="65"/>
      <c r="P934" s="67"/>
    </row>
    <row r="935" ht="15.75" customHeight="1">
      <c r="B935" s="65"/>
      <c r="P935" s="67"/>
    </row>
    <row r="936" ht="15.75" customHeight="1">
      <c r="B936" s="65"/>
      <c r="P936" s="67"/>
    </row>
    <row r="937" ht="15.75" customHeight="1">
      <c r="B937" s="65"/>
      <c r="P937" s="67"/>
    </row>
    <row r="938" ht="15.75" customHeight="1">
      <c r="B938" s="65"/>
      <c r="P938" s="67"/>
    </row>
    <row r="939" ht="15.75" customHeight="1">
      <c r="B939" s="65"/>
      <c r="P939" s="67"/>
    </row>
    <row r="940" ht="15.75" customHeight="1">
      <c r="B940" s="65"/>
      <c r="P940" s="67"/>
    </row>
    <row r="941" ht="15.75" customHeight="1">
      <c r="B941" s="65"/>
      <c r="P941" s="67"/>
    </row>
    <row r="942" ht="15.75" customHeight="1">
      <c r="B942" s="65"/>
      <c r="P942" s="67"/>
    </row>
    <row r="943" ht="15.75" customHeight="1">
      <c r="B943" s="65"/>
      <c r="P943" s="67"/>
    </row>
    <row r="944" ht="15.75" customHeight="1">
      <c r="B944" s="65"/>
      <c r="P944" s="67"/>
    </row>
    <row r="945" ht="15.75" customHeight="1">
      <c r="B945" s="65"/>
      <c r="P945" s="67"/>
    </row>
    <row r="946" ht="15.75" customHeight="1">
      <c r="B946" s="65"/>
      <c r="P946" s="67"/>
    </row>
    <row r="947" ht="15.75" customHeight="1">
      <c r="B947" s="65"/>
      <c r="P947" s="67"/>
    </row>
    <row r="948" ht="15.75" customHeight="1">
      <c r="B948" s="65"/>
      <c r="P948" s="67"/>
    </row>
    <row r="949" ht="15.75" customHeight="1">
      <c r="B949" s="65"/>
      <c r="P949" s="67"/>
    </row>
    <row r="950" ht="15.75" customHeight="1">
      <c r="B950" s="65"/>
      <c r="P950" s="67"/>
    </row>
    <row r="951" ht="15.75" customHeight="1">
      <c r="B951" s="65"/>
      <c r="P951" s="67"/>
    </row>
    <row r="952" ht="15.75" customHeight="1">
      <c r="B952" s="65"/>
      <c r="P952" s="67"/>
    </row>
    <row r="953" ht="15.75" customHeight="1">
      <c r="B953" s="65"/>
      <c r="P953" s="67"/>
    </row>
    <row r="954" ht="15.75" customHeight="1">
      <c r="B954" s="65"/>
      <c r="P954" s="67"/>
    </row>
    <row r="955" ht="15.75" customHeight="1">
      <c r="B955" s="65"/>
      <c r="P955" s="67"/>
    </row>
    <row r="956" ht="15.75" customHeight="1">
      <c r="B956" s="65"/>
      <c r="P956" s="67"/>
    </row>
    <row r="957" ht="15.75" customHeight="1">
      <c r="B957" s="65"/>
      <c r="P957" s="67"/>
    </row>
    <row r="958" ht="15.75" customHeight="1">
      <c r="B958" s="65"/>
      <c r="P958" s="67"/>
    </row>
    <row r="959" ht="15.75" customHeight="1">
      <c r="B959" s="65"/>
      <c r="P959" s="67"/>
    </row>
    <row r="960" ht="15.75" customHeight="1">
      <c r="B960" s="65"/>
      <c r="P960" s="67"/>
    </row>
    <row r="961" ht="15.75" customHeight="1">
      <c r="B961" s="65"/>
      <c r="P961" s="67"/>
    </row>
    <row r="962" ht="15.75" customHeight="1">
      <c r="B962" s="65"/>
      <c r="P962" s="67"/>
    </row>
    <row r="963" ht="15.75" customHeight="1">
      <c r="B963" s="65"/>
      <c r="P963" s="67"/>
    </row>
    <row r="964" ht="15.75" customHeight="1">
      <c r="B964" s="65"/>
      <c r="P964" s="67"/>
    </row>
    <row r="965" ht="15.75" customHeight="1">
      <c r="B965" s="65"/>
      <c r="P965" s="67"/>
    </row>
    <row r="966" ht="15.75" customHeight="1">
      <c r="B966" s="65"/>
      <c r="P966" s="67"/>
    </row>
    <row r="967" ht="15.75" customHeight="1">
      <c r="B967" s="65"/>
      <c r="P967" s="67"/>
    </row>
    <row r="968" ht="15.75" customHeight="1">
      <c r="B968" s="65"/>
      <c r="P968" s="67"/>
    </row>
    <row r="969" ht="15.75" customHeight="1">
      <c r="B969" s="65"/>
      <c r="P969" s="67"/>
    </row>
    <row r="970" ht="15.75" customHeight="1">
      <c r="B970" s="65"/>
      <c r="P970" s="67"/>
    </row>
    <row r="971" ht="15.75" customHeight="1">
      <c r="B971" s="65"/>
      <c r="P971" s="67"/>
    </row>
    <row r="972" ht="15.75" customHeight="1">
      <c r="B972" s="65"/>
      <c r="P972" s="67"/>
    </row>
    <row r="973" ht="15.75" customHeight="1">
      <c r="B973" s="65"/>
      <c r="P973" s="67"/>
    </row>
    <row r="974" ht="15.75" customHeight="1">
      <c r="B974" s="65"/>
      <c r="P974" s="67"/>
    </row>
    <row r="975" ht="15.75" customHeight="1">
      <c r="B975" s="65"/>
      <c r="P975" s="67"/>
    </row>
    <row r="976" ht="15.75" customHeight="1">
      <c r="B976" s="65"/>
      <c r="P976" s="67"/>
    </row>
    <row r="977" ht="15.75" customHeight="1">
      <c r="B977" s="65"/>
      <c r="P977" s="67"/>
    </row>
    <row r="978" ht="15.75" customHeight="1">
      <c r="B978" s="65"/>
      <c r="P978" s="67"/>
    </row>
    <row r="979" ht="15.75" customHeight="1">
      <c r="B979" s="65"/>
      <c r="P979" s="67"/>
    </row>
    <row r="980" ht="15.75" customHeight="1">
      <c r="B980" s="65"/>
      <c r="P980" s="67"/>
    </row>
    <row r="981" ht="15.75" customHeight="1">
      <c r="B981" s="65"/>
      <c r="P981" s="67"/>
    </row>
    <row r="982" ht="15.75" customHeight="1">
      <c r="B982" s="65"/>
      <c r="P982" s="67"/>
    </row>
    <row r="983" ht="15.75" customHeight="1">
      <c r="B983" s="65"/>
      <c r="P983" s="67"/>
    </row>
    <row r="984" ht="15.75" customHeight="1">
      <c r="B984" s="65"/>
      <c r="P984" s="67"/>
    </row>
    <row r="985" ht="15.75" customHeight="1">
      <c r="B985" s="65"/>
      <c r="P985" s="67"/>
    </row>
    <row r="986" ht="15.75" customHeight="1">
      <c r="B986" s="65"/>
      <c r="P986" s="67"/>
    </row>
    <row r="987" ht="15.75" customHeight="1">
      <c r="B987" s="65"/>
      <c r="P987" s="67"/>
    </row>
    <row r="988" ht="15.75" customHeight="1">
      <c r="B988" s="65"/>
      <c r="P988" s="67"/>
    </row>
    <row r="989" ht="15.75" customHeight="1">
      <c r="B989" s="65"/>
      <c r="P989" s="67"/>
    </row>
    <row r="990" ht="15.75" customHeight="1">
      <c r="B990" s="65"/>
      <c r="P990" s="67"/>
    </row>
    <row r="991" ht="15.75" customHeight="1">
      <c r="B991" s="65"/>
      <c r="P991" s="67"/>
    </row>
    <row r="992" ht="15.75" customHeight="1">
      <c r="B992" s="65"/>
      <c r="P992" s="67"/>
    </row>
    <row r="993" ht="15.75" customHeight="1">
      <c r="B993" s="65"/>
      <c r="P993" s="67"/>
    </row>
    <row r="994" ht="15.75" customHeight="1">
      <c r="B994" s="65"/>
      <c r="P994" s="67"/>
    </row>
    <row r="995" ht="15.75" customHeight="1">
      <c r="B995" s="65"/>
      <c r="P995" s="67"/>
    </row>
    <row r="996" ht="15.75" customHeight="1">
      <c r="B996" s="65"/>
      <c r="P996" s="67"/>
    </row>
    <row r="997" ht="15.75" customHeight="1">
      <c r="B997" s="65"/>
      <c r="P997" s="67"/>
    </row>
    <row r="998" ht="15.75" customHeight="1">
      <c r="B998" s="65"/>
      <c r="P998" s="67"/>
    </row>
    <row r="999" ht="15.75" customHeight="1">
      <c r="B999" s="65"/>
      <c r="P999" s="67"/>
    </row>
    <row r="1000" ht="15.75" customHeight="1">
      <c r="B1000" s="65"/>
      <c r="P1000" s="67"/>
    </row>
  </sheetData>
  <mergeCells count="23">
    <mergeCell ref="B2:B5"/>
    <mergeCell ref="C2:N5"/>
    <mergeCell ref="O2:P2"/>
    <mergeCell ref="Q2:Q5"/>
    <mergeCell ref="O3:P3"/>
    <mergeCell ref="O4:P4"/>
    <mergeCell ref="O5:P5"/>
    <mergeCell ref="H10:I11"/>
    <mergeCell ref="J10:K11"/>
    <mergeCell ref="B65:P65"/>
    <mergeCell ref="L10:M11"/>
    <mergeCell ref="N10:N11"/>
    <mergeCell ref="O10:O11"/>
    <mergeCell ref="P10:P11"/>
    <mergeCell ref="Q10:Q11"/>
    <mergeCell ref="R10:R11"/>
    <mergeCell ref="C9:I9"/>
    <mergeCell ref="J9:K9"/>
    <mergeCell ref="L9:M9"/>
    <mergeCell ref="N9:P9"/>
    <mergeCell ref="Q9:R9"/>
    <mergeCell ref="B10:B11"/>
    <mergeCell ref="C10:G10"/>
  </mergeCells>
  <conditionalFormatting sqref="H12:H55">
    <cfRule type="containsText" dxfId="0" priority="1" operator="containsText" text="Extremo">
      <formula>NOT(ISERROR(SEARCH(("Extremo"),(H12))))</formula>
    </cfRule>
  </conditionalFormatting>
  <conditionalFormatting sqref="H12:H55">
    <cfRule type="containsText" dxfId="3" priority="2" operator="containsText" text="Muy Bajo">
      <formula>NOT(ISERROR(SEARCH(("Muy Bajo"),(H12))))</formula>
    </cfRule>
  </conditionalFormatting>
  <conditionalFormatting sqref="H12:H55">
    <cfRule type="containsText" dxfId="4" priority="3" operator="containsText" text="Bajo">
      <formula>NOT(ISERROR(SEARCH(("Bajo"),(H12))))</formula>
    </cfRule>
  </conditionalFormatting>
  <conditionalFormatting sqref="H12:H55">
    <cfRule type="containsText" dxfId="2" priority="4" operator="containsText" text="Moderado">
      <formula>NOT(ISERROR(SEARCH(("Moderado"),(H12))))</formula>
    </cfRule>
  </conditionalFormatting>
  <conditionalFormatting sqref="H12:H55">
    <cfRule type="containsText" dxfId="1" priority="5" operator="containsText" text="Alto">
      <formula>NOT(ISERROR(SEARCH(("Alto"),(H12))))</formula>
    </cfRule>
  </conditionalFormatting>
  <conditionalFormatting sqref="H12:H55">
    <cfRule type="containsText" dxfId="0" priority="6" operator="containsText" text="Muy Alto">
      <formula>NOT(ISERROR(SEARCH(("Muy Alto"),(H12))))</formula>
    </cfRule>
  </conditionalFormatting>
  <conditionalFormatting sqref="Q12:Q21 Q24:Q34">
    <cfRule type="colorScale" priority="7">
      <colorScale>
        <cfvo type="min"/>
        <cfvo type="percentile" val="50"/>
        <cfvo type="max"/>
        <color rgb="FF63BE7B"/>
        <color rgb="FFFFEB84"/>
        <color rgb="FFF8696B"/>
      </colorScale>
    </cfRule>
  </conditionalFormatting>
  <conditionalFormatting sqref="Q22">
    <cfRule type="colorScale" priority="8">
      <colorScale>
        <cfvo type="min"/>
        <cfvo type="percentile" val="50"/>
        <cfvo type="max"/>
        <color rgb="FF63BE7B"/>
        <color rgb="FFFFEB84"/>
        <color rgb="FFF8696B"/>
      </colorScale>
    </cfRule>
  </conditionalFormatting>
  <conditionalFormatting sqref="Q23">
    <cfRule type="colorScale" priority="9">
      <colorScale>
        <cfvo type="min"/>
        <cfvo type="percentile" val="50"/>
        <cfvo type="max"/>
        <color rgb="FF63BE7B"/>
        <color rgb="FFFFEB84"/>
        <color rgb="FFF8696B"/>
      </colorScale>
    </cfRule>
  </conditionalFormatting>
  <conditionalFormatting sqref="Q35:Q55">
    <cfRule type="colorScale" priority="10">
      <colorScale>
        <cfvo type="min"/>
        <cfvo type="percentile" val="50"/>
        <cfvo type="max"/>
        <color rgb="FF63BE7B"/>
        <color rgb="FFFFEB84"/>
        <color rgb="FFF8696B"/>
      </colorScale>
    </cfRule>
  </conditionalFormatting>
  <conditionalFormatting sqref="T12">
    <cfRule type="colorScale" priority="11">
      <colorScale>
        <cfvo type="min"/>
        <cfvo type="percentile" val="50"/>
        <cfvo type="max"/>
        <color rgb="FF63BE7B"/>
        <color rgb="FFFFEB84"/>
        <color rgb="FFF8696B"/>
      </colorScale>
    </cfRule>
  </conditionalFormatting>
  <dataValidations>
    <dataValidation type="list" allowBlank="1" showErrorMessage="1" sqref="J12:J55 L12:L55">
      <formula1>"Si,No"</formula1>
    </dataValidation>
  </dataValidations>
  <printOptions/>
  <pageMargins bottom="0.75" footer="0.0" header="0.0" left="0.7" right="0.7" top="0.75"/>
  <pageSetup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11.43"/>
    <col customWidth="1" min="2" max="2" width="23.43"/>
    <col customWidth="1" min="3" max="3" width="20.0"/>
    <col customWidth="1" min="4" max="4" width="23.14"/>
    <col customWidth="1" min="5" max="26" width="11.43"/>
  </cols>
  <sheetData>
    <row r="2" ht="15.0" customHeight="1">
      <c r="B2" s="22"/>
      <c r="C2" s="23"/>
      <c r="D2" s="24"/>
    </row>
    <row r="3" ht="15.0" customHeight="1">
      <c r="B3" s="22"/>
      <c r="C3" s="23"/>
      <c r="D3" s="24"/>
    </row>
    <row r="4">
      <c r="B4" s="25"/>
      <c r="C4" s="25"/>
      <c r="D4" s="25"/>
    </row>
    <row r="5">
      <c r="B5" s="26"/>
      <c r="C5" s="27"/>
      <c r="D5" s="28"/>
    </row>
    <row r="6" ht="15.0" customHeight="1">
      <c r="B6" s="22"/>
      <c r="C6" s="23"/>
      <c r="D6" s="24"/>
    </row>
    <row r="7">
      <c r="B7" s="25"/>
      <c r="C7" s="25"/>
      <c r="D7" s="25"/>
    </row>
    <row r="8">
      <c r="B8" s="26"/>
      <c r="C8" s="27"/>
      <c r="D8" s="28"/>
      <c r="F8" s="29"/>
    </row>
    <row r="9" ht="15.0" customHeight="1">
      <c r="B9" s="22"/>
      <c r="C9" s="23"/>
      <c r="D9" s="24"/>
      <c r="F9" s="30"/>
    </row>
    <row r="10">
      <c r="B10" s="25"/>
      <c r="C10" s="25"/>
      <c r="D10" s="25"/>
    </row>
    <row r="11" ht="135.75" customHeight="1">
      <c r="B11" s="26"/>
      <c r="C11" s="27"/>
      <c r="D11" s="28"/>
    </row>
    <row r="12" ht="15.0" customHeight="1">
      <c r="B12" s="22"/>
      <c r="C12" s="23"/>
      <c r="D12" s="24"/>
    </row>
    <row r="13">
      <c r="B13" s="25"/>
      <c r="C13" s="25"/>
      <c r="D13" s="25"/>
    </row>
    <row r="14">
      <c r="B14" s="26"/>
      <c r="C14" s="27"/>
      <c r="D14" s="28"/>
    </row>
    <row r="15" ht="15.0" customHeight="1">
      <c r="B15" s="22"/>
      <c r="C15" s="23"/>
      <c r="D15" s="24"/>
    </row>
    <row r="16">
      <c r="B16" s="25"/>
      <c r="C16" s="25"/>
      <c r="D16" s="25"/>
    </row>
    <row r="17" ht="33.0" customHeight="1">
      <c r="B17" s="26"/>
      <c r="C17" s="27"/>
      <c r="D17" s="28"/>
    </row>
    <row r="20">
      <c r="A20" s="15"/>
      <c r="B20" s="15"/>
      <c r="C20" s="15"/>
      <c r="D20" s="15"/>
      <c r="E20" s="15"/>
      <c r="F20" s="15"/>
      <c r="G20" s="15"/>
      <c r="H20" s="15"/>
      <c r="I20" s="15"/>
      <c r="J20" s="15"/>
      <c r="K20" s="15"/>
    </row>
    <row r="21" ht="15.75" customHeight="1">
      <c r="A21" s="15"/>
      <c r="B21" s="15"/>
      <c r="C21" s="15"/>
      <c r="D21" s="15"/>
      <c r="E21" s="15"/>
      <c r="F21" s="15"/>
      <c r="G21" s="15"/>
      <c r="H21" s="15"/>
      <c r="I21" s="15"/>
      <c r="J21" s="15"/>
      <c r="K21" s="15"/>
    </row>
    <row r="22" ht="15.75" customHeight="1">
      <c r="A22" s="15"/>
      <c r="B22" s="15"/>
      <c r="C22" s="15"/>
      <c r="D22" s="15"/>
      <c r="E22" s="15"/>
      <c r="F22" s="15"/>
      <c r="G22" s="15"/>
      <c r="H22" s="15"/>
      <c r="I22" s="15"/>
      <c r="J22" s="15"/>
      <c r="K22" s="15"/>
    </row>
    <row r="23" ht="15.75" customHeight="1">
      <c r="A23" s="15"/>
      <c r="B23" s="15"/>
      <c r="C23" s="15"/>
      <c r="D23" s="15"/>
      <c r="E23" s="15"/>
      <c r="F23" s="15"/>
      <c r="G23" s="15"/>
      <c r="H23" s="15"/>
      <c r="I23" s="15"/>
      <c r="J23" s="15"/>
      <c r="K23" s="15"/>
    </row>
    <row r="24" ht="15.75" customHeight="1">
      <c r="A24" s="15"/>
      <c r="B24" s="15"/>
      <c r="C24" s="15"/>
      <c r="D24" s="15"/>
      <c r="E24" s="15"/>
      <c r="F24" s="15"/>
      <c r="G24" s="15"/>
      <c r="H24" s="15"/>
      <c r="I24" s="15"/>
      <c r="J24" s="15"/>
      <c r="K24" s="15"/>
    </row>
    <row r="25" ht="15.75" customHeight="1">
      <c r="A25" s="15"/>
      <c r="B25" s="15"/>
      <c r="C25" s="15"/>
      <c r="D25" s="15"/>
      <c r="E25" s="15"/>
      <c r="F25" s="15"/>
      <c r="G25" s="15"/>
      <c r="H25" s="15"/>
      <c r="I25" s="15"/>
      <c r="J25" s="15"/>
      <c r="K25" s="15"/>
    </row>
    <row r="26" ht="15.75" customHeight="1">
      <c r="A26" s="15"/>
      <c r="B26" s="15"/>
      <c r="C26" s="31" t="s">
        <v>7</v>
      </c>
      <c r="D26" s="31" t="s">
        <v>8</v>
      </c>
      <c r="F26" s="15"/>
      <c r="G26" s="15"/>
      <c r="H26" s="15"/>
      <c r="I26" s="15"/>
      <c r="J26" s="15"/>
      <c r="K26" s="15"/>
    </row>
    <row r="27" ht="15.75" customHeight="1">
      <c r="A27" s="15"/>
      <c r="B27" s="15"/>
      <c r="C27" s="32">
        <v>2024.0</v>
      </c>
      <c r="D27" s="33">
        <v>97.85</v>
      </c>
      <c r="F27" s="15"/>
      <c r="G27" s="15"/>
      <c r="H27" s="15"/>
      <c r="I27" s="15"/>
      <c r="J27" s="15"/>
      <c r="K27" s="15"/>
    </row>
    <row r="28" ht="15.75" customHeight="1">
      <c r="A28" s="15"/>
      <c r="B28" s="15"/>
      <c r="C28" s="32">
        <v>2023.0</v>
      </c>
      <c r="D28" s="33">
        <v>98.0</v>
      </c>
      <c r="F28" s="15"/>
      <c r="G28" s="15"/>
      <c r="H28" s="15"/>
      <c r="I28" s="15"/>
      <c r="J28" s="15"/>
      <c r="K28" s="15"/>
    </row>
    <row r="29" ht="15.75" customHeight="1">
      <c r="A29" s="15"/>
      <c r="B29" s="15"/>
      <c r="C29" s="15"/>
      <c r="D29" s="15"/>
      <c r="F29" s="15"/>
      <c r="G29" s="15"/>
      <c r="H29" s="15"/>
      <c r="I29" s="15"/>
      <c r="J29" s="15"/>
      <c r="K29" s="15"/>
    </row>
    <row r="30" ht="15.75" customHeight="1">
      <c r="A30" s="15"/>
      <c r="B30" s="15"/>
      <c r="C30" s="15"/>
      <c r="D30" s="15"/>
      <c r="F30" s="15"/>
      <c r="G30" s="15"/>
      <c r="H30" s="15"/>
      <c r="I30" s="15"/>
      <c r="J30" s="15"/>
      <c r="K30" s="15"/>
    </row>
    <row r="31" ht="15.75" customHeight="1">
      <c r="A31" s="15"/>
      <c r="B31" s="15"/>
      <c r="C31" s="15"/>
      <c r="D31" s="15"/>
      <c r="E31" s="15"/>
      <c r="F31" s="15"/>
      <c r="G31" s="15"/>
      <c r="H31" s="15"/>
      <c r="I31" s="15"/>
      <c r="J31" s="15"/>
      <c r="K31" s="15"/>
    </row>
    <row r="32" ht="15.75" customHeight="1">
      <c r="A32" s="15"/>
      <c r="B32" s="15"/>
      <c r="C32" s="15"/>
      <c r="D32" s="15"/>
      <c r="E32" s="15"/>
      <c r="F32" s="15"/>
      <c r="G32" s="15"/>
      <c r="H32" s="15"/>
      <c r="I32" s="15"/>
      <c r="J32" s="15"/>
      <c r="K32" s="15"/>
    </row>
    <row r="33" ht="15.75" customHeight="1">
      <c r="A33" s="15"/>
      <c r="B33" s="15"/>
      <c r="C33" s="15"/>
      <c r="D33" s="15"/>
      <c r="E33" s="15"/>
      <c r="F33" s="15"/>
      <c r="G33" s="15"/>
      <c r="H33" s="15"/>
      <c r="I33" s="15"/>
      <c r="J33" s="15"/>
      <c r="K33" s="15"/>
    </row>
    <row r="34" ht="15.75" customHeight="1">
      <c r="A34" s="15"/>
      <c r="B34" s="15"/>
      <c r="C34" s="15"/>
      <c r="D34" s="15"/>
      <c r="E34" s="15"/>
      <c r="F34" s="15"/>
      <c r="G34" s="15"/>
      <c r="H34" s="15"/>
      <c r="I34" s="15"/>
      <c r="J34" s="15"/>
      <c r="K34" s="15"/>
    </row>
    <row r="35" ht="15.75" customHeight="1">
      <c r="A35" s="15"/>
      <c r="B35" s="15"/>
      <c r="C35" s="15"/>
      <c r="D35" s="15"/>
      <c r="E35" s="15"/>
      <c r="F35" s="15"/>
      <c r="G35" s="15"/>
      <c r="H35" s="15"/>
      <c r="I35" s="15"/>
      <c r="J35" s="15"/>
      <c r="K35" s="15"/>
    </row>
    <row r="36" ht="15.75" customHeight="1">
      <c r="A36" s="15"/>
      <c r="B36" s="15"/>
      <c r="C36" s="15"/>
      <c r="D36" s="15"/>
      <c r="E36" s="15"/>
      <c r="F36" s="15"/>
      <c r="G36" s="15"/>
      <c r="H36" s="15"/>
      <c r="I36" s="15"/>
      <c r="J36" s="15"/>
      <c r="K36" s="15"/>
    </row>
    <row r="37" ht="15.75" customHeight="1">
      <c r="A37" s="15"/>
      <c r="B37" s="15"/>
      <c r="C37" s="15"/>
      <c r="D37" s="15"/>
      <c r="E37" s="15"/>
      <c r="F37" s="15"/>
      <c r="G37" s="15"/>
      <c r="H37" s="15"/>
      <c r="I37" s="15"/>
      <c r="J37" s="15"/>
      <c r="K37" s="15"/>
    </row>
    <row r="38" ht="15.75" customHeight="1">
      <c r="A38" s="15"/>
      <c r="B38" s="15"/>
      <c r="C38" s="15"/>
      <c r="D38" s="15"/>
      <c r="E38" s="15"/>
      <c r="F38" s="15"/>
      <c r="G38" s="15"/>
      <c r="H38" s="15"/>
      <c r="I38" s="15"/>
      <c r="J38" s="15"/>
      <c r="K38" s="15"/>
    </row>
    <row r="39" ht="15.75" customHeight="1">
      <c r="A39" s="15"/>
      <c r="B39" s="15"/>
      <c r="C39" s="15"/>
      <c r="D39" s="15"/>
      <c r="E39" s="15"/>
      <c r="F39" s="15"/>
      <c r="G39" s="15"/>
      <c r="H39" s="15"/>
      <c r="I39" s="15"/>
      <c r="J39" s="15"/>
      <c r="K39" s="15"/>
    </row>
    <row r="40" ht="15.75" customHeight="1">
      <c r="A40" s="15"/>
      <c r="B40" s="15"/>
      <c r="C40" s="15"/>
      <c r="D40" s="15"/>
      <c r="E40" s="15"/>
      <c r="F40" s="15"/>
      <c r="G40" s="15"/>
      <c r="H40" s="15"/>
      <c r="I40" s="15"/>
      <c r="J40" s="15"/>
      <c r="K40" s="15"/>
    </row>
    <row r="41" ht="15.75" customHeight="1">
      <c r="A41" s="15"/>
      <c r="B41" s="15"/>
      <c r="C41" s="15"/>
      <c r="D41" s="15"/>
      <c r="E41" s="15"/>
      <c r="F41" s="15"/>
      <c r="G41" s="15"/>
      <c r="H41" s="15"/>
      <c r="I41" s="15"/>
      <c r="J41" s="15"/>
      <c r="K41" s="15"/>
    </row>
    <row r="42" ht="15.75" customHeight="1">
      <c r="A42" s="15"/>
      <c r="B42" s="15"/>
      <c r="C42" s="15"/>
      <c r="D42" s="15"/>
      <c r="E42" s="15"/>
      <c r="F42" s="15"/>
      <c r="G42" s="15"/>
      <c r="H42" s="15"/>
      <c r="I42" s="15"/>
      <c r="J42" s="15"/>
      <c r="K42" s="15"/>
    </row>
    <row r="43" ht="15.75" customHeight="1">
      <c r="A43" s="15"/>
      <c r="B43" s="15"/>
      <c r="C43" s="15"/>
      <c r="D43" s="15"/>
      <c r="E43" s="15"/>
      <c r="F43" s="15"/>
      <c r="G43" s="15"/>
      <c r="H43" s="15"/>
      <c r="I43" s="15"/>
      <c r="J43" s="15"/>
      <c r="K43" s="15"/>
    </row>
    <row r="44" ht="15.75" customHeight="1">
      <c r="A44" s="15"/>
      <c r="B44" s="15"/>
      <c r="C44" s="15"/>
      <c r="D44" s="15"/>
      <c r="E44" s="15"/>
      <c r="F44" s="15"/>
      <c r="G44" s="15"/>
      <c r="H44" s="15"/>
      <c r="I44" s="15"/>
      <c r="J44" s="15"/>
      <c r="K44" s="15"/>
    </row>
    <row r="45" ht="15.75" customHeight="1">
      <c r="A45" s="15"/>
      <c r="B45" s="15"/>
      <c r="C45" s="15"/>
      <c r="D45" s="15"/>
      <c r="E45" s="15"/>
      <c r="F45" s="15"/>
      <c r="G45" s="15"/>
      <c r="H45" s="15"/>
      <c r="I45" s="15"/>
      <c r="J45" s="15"/>
      <c r="K45" s="15"/>
    </row>
    <row r="46" ht="15.75" customHeight="1">
      <c r="A46" s="15"/>
      <c r="B46" s="15"/>
      <c r="C46" s="15"/>
      <c r="D46" s="15"/>
      <c r="E46" s="15"/>
      <c r="F46" s="15"/>
      <c r="G46" s="15"/>
      <c r="H46" s="15"/>
      <c r="I46" s="15"/>
      <c r="J46" s="15"/>
      <c r="K46" s="15"/>
    </row>
    <row r="47" ht="15.75" customHeight="1">
      <c r="A47" s="15"/>
      <c r="B47" s="15"/>
      <c r="C47" s="15"/>
      <c r="D47" s="15"/>
      <c r="E47" s="15"/>
      <c r="F47" s="15"/>
      <c r="G47" s="15"/>
      <c r="H47" s="15"/>
      <c r="I47" s="15"/>
      <c r="J47" s="15"/>
      <c r="K47" s="15"/>
    </row>
    <row r="48" ht="15.75" customHeight="1">
      <c r="A48" s="15"/>
      <c r="B48" s="15"/>
      <c r="C48" s="15"/>
      <c r="D48" s="15"/>
      <c r="E48" s="15"/>
      <c r="F48" s="15"/>
      <c r="G48" s="15"/>
      <c r="H48" s="15"/>
      <c r="I48" s="15"/>
      <c r="J48" s="15"/>
      <c r="K48" s="15"/>
    </row>
    <row r="49" ht="15.75" customHeight="1">
      <c r="A49" s="15"/>
      <c r="B49" s="15"/>
      <c r="C49" s="15"/>
      <c r="D49" s="15"/>
      <c r="E49" s="15"/>
      <c r="F49" s="15"/>
      <c r="G49" s="15"/>
      <c r="H49" s="15"/>
      <c r="I49" s="15"/>
      <c r="J49" s="15"/>
      <c r="K49" s="15"/>
    </row>
    <row r="50" ht="15.75" customHeight="1">
      <c r="A50" s="15"/>
      <c r="B50" s="15"/>
      <c r="C50" s="15"/>
      <c r="D50" s="15"/>
      <c r="E50" s="15"/>
      <c r="F50" s="15"/>
      <c r="G50" s="15"/>
      <c r="H50" s="15"/>
      <c r="I50" s="15"/>
      <c r="J50" s="15"/>
      <c r="K50" s="15"/>
    </row>
    <row r="51" ht="15.75" customHeight="1">
      <c r="A51" s="15"/>
      <c r="B51" s="15"/>
      <c r="C51" s="15"/>
      <c r="D51" s="15"/>
      <c r="E51" s="15"/>
      <c r="F51" s="15"/>
      <c r="G51" s="15"/>
      <c r="H51" s="15"/>
      <c r="I51" s="15"/>
      <c r="J51" s="15"/>
      <c r="K51" s="15"/>
    </row>
    <row r="52" ht="15.75" customHeight="1">
      <c r="A52" s="15"/>
      <c r="B52" s="15"/>
      <c r="C52" s="15"/>
      <c r="D52" s="15"/>
      <c r="E52" s="15"/>
      <c r="F52" s="15"/>
      <c r="G52" s="15"/>
      <c r="H52" s="15"/>
      <c r="I52" s="15"/>
      <c r="J52" s="15"/>
      <c r="K52" s="15"/>
    </row>
    <row r="53" ht="15.75" customHeight="1">
      <c r="A53" s="15"/>
      <c r="B53" s="15"/>
      <c r="C53" s="15"/>
      <c r="D53" s="15"/>
      <c r="E53" s="15"/>
      <c r="F53" s="15"/>
      <c r="G53" s="15"/>
      <c r="H53" s="15"/>
      <c r="I53" s="15"/>
      <c r="J53" s="15"/>
      <c r="K53" s="15"/>
    </row>
    <row r="54" ht="15.75" customHeight="1">
      <c r="A54" s="15"/>
      <c r="B54" s="15"/>
      <c r="C54" s="15"/>
      <c r="D54" s="15"/>
      <c r="E54" s="15"/>
      <c r="F54" s="15"/>
      <c r="G54" s="15"/>
      <c r="H54" s="15"/>
      <c r="I54" s="15"/>
      <c r="J54" s="15"/>
      <c r="K54" s="15"/>
    </row>
    <row r="55" ht="15.75" customHeight="1">
      <c r="A55" s="15"/>
      <c r="B55" s="15"/>
      <c r="C55" s="15"/>
      <c r="D55" s="15"/>
      <c r="E55" s="15"/>
      <c r="F55" s="15"/>
      <c r="G55" s="15"/>
      <c r="H55" s="15"/>
      <c r="I55" s="15"/>
      <c r="J55" s="15"/>
      <c r="K55" s="15"/>
    </row>
    <row r="56" ht="15.75" customHeight="1">
      <c r="A56" s="15"/>
      <c r="B56" s="15"/>
      <c r="C56" s="15"/>
      <c r="D56" s="15"/>
      <c r="E56" s="15"/>
      <c r="F56" s="15"/>
      <c r="G56" s="15"/>
      <c r="H56" s="15"/>
      <c r="I56" s="15"/>
      <c r="J56" s="15"/>
      <c r="K56" s="15"/>
    </row>
    <row r="57" ht="15.75" customHeight="1">
      <c r="A57" s="15"/>
      <c r="B57" s="15"/>
      <c r="C57" s="15"/>
      <c r="D57" s="15"/>
      <c r="E57" s="15"/>
      <c r="F57" s="15"/>
      <c r="G57" s="15"/>
      <c r="H57" s="15"/>
      <c r="I57" s="15"/>
      <c r="J57" s="15"/>
      <c r="K57" s="15"/>
    </row>
    <row r="58" ht="15.75" customHeight="1">
      <c r="A58" s="15"/>
      <c r="B58" s="15"/>
      <c r="C58" s="15"/>
      <c r="D58" s="15"/>
      <c r="E58" s="15"/>
      <c r="F58" s="15"/>
      <c r="G58" s="15"/>
      <c r="H58" s="15"/>
      <c r="I58" s="15"/>
      <c r="J58" s="15"/>
      <c r="K58" s="15"/>
    </row>
    <row r="59" ht="15.75" customHeight="1">
      <c r="A59" s="15"/>
      <c r="B59" s="15"/>
      <c r="C59" s="15"/>
      <c r="D59" s="15"/>
      <c r="E59" s="15"/>
      <c r="F59" s="15"/>
      <c r="G59" s="15"/>
      <c r="H59" s="15"/>
      <c r="I59" s="15"/>
      <c r="J59" s="15"/>
      <c r="K59" s="15"/>
    </row>
    <row r="60" ht="15.75" customHeight="1">
      <c r="A60" s="15"/>
      <c r="B60" s="15"/>
      <c r="E60" s="15"/>
      <c r="F60" s="15"/>
      <c r="G60" s="15"/>
      <c r="H60" s="15"/>
      <c r="I60" s="15"/>
      <c r="J60" s="15"/>
      <c r="K60" s="15"/>
    </row>
    <row r="61" ht="15.75" customHeight="1">
      <c r="A61" s="15"/>
      <c r="B61" s="15"/>
      <c r="E61" s="15"/>
      <c r="F61" s="15"/>
      <c r="G61" s="15"/>
      <c r="H61" s="15"/>
      <c r="I61" s="15"/>
      <c r="J61" s="15"/>
      <c r="K61" s="15"/>
    </row>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
    <mergeCell ref="B2:D2"/>
    <mergeCell ref="B3:D3"/>
    <mergeCell ref="B6:D6"/>
    <mergeCell ref="B9:D9"/>
    <mergeCell ref="B12:D12"/>
    <mergeCell ref="B15:D15"/>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1.43"/>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3.29"/>
    <col customWidth="1" min="2" max="2" width="103.71"/>
    <col customWidth="1" min="3" max="26" width="11.43"/>
  </cols>
  <sheetData>
    <row r="1" ht="46.5" customHeight="1">
      <c r="A1" s="34" t="s">
        <v>2</v>
      </c>
      <c r="B1" s="35"/>
      <c r="C1" s="1"/>
      <c r="D1" s="1"/>
      <c r="E1" s="1"/>
      <c r="F1" s="1"/>
      <c r="G1" s="1"/>
      <c r="H1" s="1"/>
      <c r="I1" s="1"/>
      <c r="J1" s="1"/>
      <c r="K1" s="1"/>
      <c r="L1" s="1"/>
      <c r="M1" s="1"/>
      <c r="N1" s="1"/>
      <c r="O1" s="1"/>
      <c r="P1" s="1"/>
      <c r="Q1" s="1"/>
      <c r="R1" s="1"/>
      <c r="S1" s="1"/>
      <c r="T1" s="1"/>
      <c r="U1" s="1"/>
      <c r="V1" s="1"/>
      <c r="W1" s="1"/>
      <c r="X1" s="1"/>
      <c r="Y1" s="1"/>
      <c r="Z1" s="1"/>
    </row>
    <row r="2" ht="78.0" customHeight="1">
      <c r="A2" s="36" t="s">
        <v>9</v>
      </c>
      <c r="B2" s="37" t="s">
        <v>10</v>
      </c>
      <c r="C2" s="1"/>
      <c r="D2" s="1"/>
      <c r="E2" s="1"/>
      <c r="F2" s="1"/>
      <c r="G2" s="1"/>
      <c r="H2" s="1"/>
      <c r="I2" s="1"/>
      <c r="J2" s="1"/>
      <c r="K2" s="1"/>
      <c r="L2" s="1"/>
      <c r="M2" s="1"/>
      <c r="N2" s="1"/>
      <c r="O2" s="1"/>
      <c r="P2" s="1"/>
      <c r="Q2" s="1"/>
      <c r="R2" s="1"/>
      <c r="S2" s="1"/>
      <c r="T2" s="1"/>
      <c r="U2" s="1"/>
      <c r="V2" s="1"/>
      <c r="W2" s="1"/>
      <c r="X2" s="1"/>
      <c r="Y2" s="1"/>
      <c r="Z2" s="1"/>
    </row>
    <row r="3" ht="78.0" customHeight="1">
      <c r="A3" s="36" t="s">
        <v>11</v>
      </c>
      <c r="B3" s="37" t="s">
        <v>12</v>
      </c>
      <c r="C3" s="1"/>
      <c r="D3" s="1"/>
      <c r="E3" s="1"/>
      <c r="F3" s="1"/>
      <c r="G3" s="1"/>
      <c r="H3" s="1"/>
      <c r="I3" s="1"/>
      <c r="J3" s="1"/>
      <c r="K3" s="1"/>
      <c r="L3" s="1"/>
      <c r="M3" s="1"/>
      <c r="N3" s="1"/>
      <c r="O3" s="1"/>
      <c r="P3" s="1"/>
      <c r="Q3" s="1"/>
      <c r="R3" s="1"/>
      <c r="S3" s="1"/>
      <c r="T3" s="1"/>
      <c r="U3" s="1"/>
      <c r="V3" s="1"/>
      <c r="W3" s="1"/>
      <c r="X3" s="1"/>
      <c r="Y3" s="1"/>
      <c r="Z3" s="1"/>
    </row>
    <row r="4" ht="78.0" customHeight="1">
      <c r="A4" s="36" t="s">
        <v>13</v>
      </c>
      <c r="B4" s="37" t="s">
        <v>14</v>
      </c>
      <c r="C4" s="1"/>
      <c r="D4" s="1"/>
      <c r="E4" s="1"/>
      <c r="F4" s="1"/>
      <c r="G4" s="1"/>
      <c r="H4" s="1"/>
      <c r="I4" s="1"/>
      <c r="J4" s="1"/>
      <c r="K4" s="1"/>
      <c r="L4" s="1"/>
      <c r="M4" s="1"/>
      <c r="N4" s="1"/>
      <c r="O4" s="1"/>
      <c r="P4" s="1"/>
      <c r="Q4" s="1"/>
      <c r="R4" s="1"/>
      <c r="S4" s="1"/>
      <c r="T4" s="1"/>
      <c r="U4" s="1"/>
      <c r="V4" s="1"/>
      <c r="W4" s="1"/>
      <c r="X4" s="1"/>
      <c r="Y4" s="1"/>
      <c r="Z4" s="1"/>
    </row>
    <row r="5" ht="201.75" customHeight="1">
      <c r="A5" s="36" t="s">
        <v>15</v>
      </c>
      <c r="B5" s="37" t="s">
        <v>16</v>
      </c>
      <c r="C5" s="1"/>
      <c r="D5" s="1"/>
      <c r="E5" s="1"/>
      <c r="F5" s="1"/>
      <c r="G5" s="1"/>
      <c r="H5" s="1"/>
      <c r="I5" s="1"/>
      <c r="J5" s="1"/>
      <c r="K5" s="1"/>
      <c r="L5" s="1"/>
      <c r="M5" s="1"/>
      <c r="N5" s="1"/>
      <c r="O5" s="1"/>
      <c r="P5" s="1"/>
      <c r="Q5" s="1"/>
      <c r="R5" s="1"/>
      <c r="S5" s="1"/>
      <c r="T5" s="1"/>
      <c r="U5" s="1"/>
      <c r="V5" s="1"/>
      <c r="W5" s="1"/>
      <c r="X5" s="1"/>
      <c r="Y5" s="1"/>
      <c r="Z5" s="1"/>
    </row>
    <row r="6" ht="78.0" customHeight="1">
      <c r="A6" s="36" t="s">
        <v>17</v>
      </c>
      <c r="B6" s="37" t="s">
        <v>18</v>
      </c>
      <c r="C6" s="1"/>
      <c r="D6" s="1"/>
      <c r="E6" s="1"/>
      <c r="F6" s="1"/>
      <c r="G6" s="1"/>
      <c r="H6" s="1"/>
      <c r="I6" s="1"/>
      <c r="J6" s="1"/>
      <c r="K6" s="1"/>
      <c r="L6" s="1"/>
      <c r="M6" s="1"/>
      <c r="N6" s="1"/>
      <c r="O6" s="1"/>
      <c r="P6" s="1"/>
      <c r="Q6" s="1"/>
      <c r="R6" s="1"/>
      <c r="S6" s="1"/>
      <c r="T6" s="1"/>
      <c r="U6" s="1"/>
      <c r="V6" s="1"/>
      <c r="W6" s="1"/>
      <c r="X6" s="1"/>
      <c r="Y6" s="1"/>
      <c r="Z6" s="1"/>
    </row>
    <row r="7" ht="78.0" customHeight="1">
      <c r="A7" s="38" t="s">
        <v>19</v>
      </c>
      <c r="B7" s="37" t="s">
        <v>20</v>
      </c>
      <c r="C7" s="1"/>
      <c r="D7" s="1"/>
      <c r="E7" s="1"/>
      <c r="F7" s="1"/>
      <c r="G7" s="1"/>
      <c r="H7" s="1"/>
      <c r="I7" s="1"/>
      <c r="J7" s="1"/>
      <c r="K7" s="1"/>
      <c r="L7" s="1"/>
      <c r="M7" s="1"/>
      <c r="N7" s="1"/>
      <c r="O7" s="1"/>
      <c r="P7" s="1"/>
      <c r="Q7" s="1"/>
      <c r="R7" s="1"/>
      <c r="S7" s="1"/>
      <c r="T7" s="1"/>
      <c r="U7" s="1"/>
      <c r="V7" s="1"/>
      <c r="W7" s="1"/>
      <c r="X7" s="1"/>
      <c r="Y7" s="1"/>
      <c r="Z7" s="1"/>
    </row>
    <row r="8" ht="78.0" customHeight="1">
      <c r="A8" s="36" t="s">
        <v>21</v>
      </c>
      <c r="B8" s="37" t="s">
        <v>22</v>
      </c>
      <c r="C8" s="1"/>
      <c r="D8" s="1"/>
      <c r="E8" s="1"/>
      <c r="F8" s="1"/>
      <c r="G8" s="1"/>
      <c r="H8" s="1"/>
      <c r="I8" s="1"/>
      <c r="J8" s="1"/>
      <c r="K8" s="1"/>
      <c r="L8" s="1"/>
      <c r="M8" s="1"/>
      <c r="N8" s="1"/>
      <c r="O8" s="1"/>
      <c r="P8" s="1"/>
      <c r="Q8" s="1"/>
      <c r="R8" s="1"/>
      <c r="S8" s="1"/>
      <c r="T8" s="1"/>
      <c r="U8" s="1"/>
      <c r="V8" s="1"/>
      <c r="W8" s="1"/>
      <c r="X8" s="1"/>
      <c r="Y8" s="1"/>
      <c r="Z8" s="1"/>
    </row>
    <row r="9" ht="78.0" customHeight="1">
      <c r="A9" s="38" t="s">
        <v>23</v>
      </c>
      <c r="B9" s="37" t="s">
        <v>24</v>
      </c>
      <c r="C9" s="1"/>
      <c r="D9" s="1"/>
      <c r="E9" s="1"/>
      <c r="F9" s="1"/>
      <c r="G9" s="1"/>
      <c r="H9" s="1"/>
      <c r="I9" s="1"/>
      <c r="J9" s="1"/>
      <c r="K9" s="1"/>
      <c r="L9" s="1"/>
      <c r="M9" s="1"/>
      <c r="N9" s="1"/>
      <c r="O9" s="1"/>
      <c r="P9" s="1"/>
      <c r="Q9" s="1"/>
      <c r="R9" s="1"/>
      <c r="S9" s="1"/>
      <c r="T9" s="1"/>
      <c r="U9" s="1"/>
      <c r="V9" s="1"/>
      <c r="W9" s="1"/>
      <c r="X9" s="1"/>
      <c r="Y9" s="1"/>
      <c r="Z9" s="1"/>
    </row>
    <row r="10" ht="78.0" customHeight="1">
      <c r="A10" s="38" t="s">
        <v>25</v>
      </c>
      <c r="B10" s="37" t="s">
        <v>26</v>
      </c>
      <c r="C10" s="1"/>
      <c r="D10" s="1"/>
      <c r="E10" s="1"/>
      <c r="F10" s="1"/>
      <c r="G10" s="1"/>
      <c r="H10" s="1"/>
      <c r="I10" s="1"/>
      <c r="J10" s="1"/>
      <c r="K10" s="1"/>
      <c r="L10" s="1"/>
      <c r="M10" s="1"/>
      <c r="N10" s="1"/>
      <c r="O10" s="1"/>
      <c r="P10" s="1"/>
      <c r="Q10" s="1"/>
      <c r="R10" s="1"/>
      <c r="S10" s="1"/>
      <c r="T10" s="1"/>
      <c r="U10" s="1"/>
      <c r="V10" s="1"/>
      <c r="W10" s="1"/>
      <c r="X10" s="1"/>
      <c r="Y10" s="1"/>
      <c r="Z10" s="1"/>
    </row>
    <row r="11" ht="78.0" customHeight="1">
      <c r="A11" s="36" t="s">
        <v>27</v>
      </c>
      <c r="B11" s="37" t="s">
        <v>28</v>
      </c>
      <c r="C11" s="1"/>
      <c r="D11" s="1"/>
      <c r="E11" s="1"/>
      <c r="F11" s="1"/>
      <c r="G11" s="1"/>
      <c r="H11" s="1"/>
      <c r="I11" s="1"/>
      <c r="J11" s="1"/>
      <c r="K11" s="1"/>
      <c r="L11" s="1"/>
      <c r="M11" s="1"/>
      <c r="N11" s="1"/>
      <c r="O11" s="1"/>
      <c r="P11" s="1"/>
      <c r="Q11" s="1"/>
      <c r="R11" s="1"/>
      <c r="S11" s="1"/>
      <c r="T11" s="1"/>
      <c r="U11" s="1"/>
      <c r="V11" s="1"/>
      <c r="W11" s="1"/>
      <c r="X11" s="1"/>
      <c r="Y11" s="1"/>
      <c r="Z11" s="1"/>
    </row>
    <row r="12" ht="78.0" customHeight="1">
      <c r="A12" s="36" t="s">
        <v>29</v>
      </c>
      <c r="B12" s="37" t="s">
        <v>30</v>
      </c>
      <c r="C12" s="1"/>
      <c r="D12" s="1"/>
      <c r="E12" s="1"/>
      <c r="F12" s="1"/>
      <c r="G12" s="1"/>
      <c r="H12" s="1"/>
      <c r="I12" s="1"/>
      <c r="J12" s="1"/>
      <c r="K12" s="1"/>
      <c r="L12" s="1"/>
      <c r="M12" s="1"/>
      <c r="N12" s="1"/>
      <c r="O12" s="1"/>
      <c r="P12" s="1"/>
      <c r="Q12" s="1"/>
      <c r="R12" s="1"/>
      <c r="S12" s="1"/>
      <c r="T12" s="1"/>
      <c r="U12" s="1"/>
      <c r="V12" s="1"/>
      <c r="W12" s="1"/>
      <c r="X12" s="1"/>
      <c r="Y12" s="1"/>
      <c r="Z12" s="1"/>
    </row>
    <row r="13" ht="78.0" customHeight="1">
      <c r="A13" s="36" t="s">
        <v>31</v>
      </c>
      <c r="B13" s="37" t="s">
        <v>32</v>
      </c>
      <c r="C13" s="1"/>
      <c r="D13" s="1"/>
      <c r="E13" s="1"/>
      <c r="F13" s="1"/>
      <c r="G13" s="1"/>
      <c r="H13" s="1"/>
      <c r="I13" s="1"/>
      <c r="J13" s="1"/>
      <c r="K13" s="1"/>
      <c r="L13" s="1"/>
      <c r="M13" s="1"/>
      <c r="N13" s="1"/>
      <c r="O13" s="1"/>
      <c r="P13" s="1"/>
      <c r="Q13" s="1"/>
      <c r="R13" s="1"/>
      <c r="S13" s="1"/>
      <c r="T13" s="1"/>
      <c r="U13" s="1"/>
      <c r="V13" s="1"/>
      <c r="W13" s="1"/>
      <c r="X13" s="1"/>
      <c r="Y13" s="1"/>
      <c r="Z13" s="1"/>
    </row>
    <row r="14" ht="110.25" customHeight="1">
      <c r="A14" s="36" t="s">
        <v>33</v>
      </c>
      <c r="B14" s="37" t="s">
        <v>34</v>
      </c>
      <c r="C14" s="1"/>
      <c r="D14" s="1"/>
      <c r="E14" s="1"/>
      <c r="F14" s="1"/>
      <c r="G14" s="1"/>
      <c r="H14" s="1"/>
      <c r="I14" s="1"/>
      <c r="J14" s="1"/>
      <c r="K14" s="1"/>
      <c r="L14" s="1"/>
      <c r="M14" s="1"/>
      <c r="N14" s="1"/>
      <c r="O14" s="1"/>
      <c r="P14" s="1"/>
      <c r="Q14" s="1"/>
      <c r="R14" s="1"/>
      <c r="S14" s="1"/>
      <c r="T14" s="1"/>
      <c r="U14" s="1"/>
      <c r="V14" s="1"/>
      <c r="W14" s="1"/>
      <c r="X14" s="1"/>
      <c r="Y14" s="1"/>
      <c r="Z14" s="1"/>
    </row>
    <row r="15" ht="78.0" customHeight="1">
      <c r="A15" s="36" t="s">
        <v>35</v>
      </c>
      <c r="B15" s="37" t="s">
        <v>36</v>
      </c>
      <c r="C15" s="1"/>
      <c r="D15" s="1"/>
      <c r="E15" s="1"/>
      <c r="F15" s="1"/>
      <c r="G15" s="1"/>
      <c r="H15" s="1"/>
      <c r="I15" s="1"/>
      <c r="J15" s="1"/>
      <c r="K15" s="1"/>
      <c r="L15" s="1"/>
      <c r="M15" s="1"/>
      <c r="N15" s="1"/>
      <c r="O15" s="1"/>
      <c r="P15" s="1"/>
      <c r="Q15" s="1"/>
      <c r="R15" s="1"/>
      <c r="S15" s="1"/>
      <c r="T15" s="1"/>
      <c r="U15" s="1"/>
      <c r="V15" s="1"/>
      <c r="W15" s="1"/>
      <c r="X15" s="1"/>
      <c r="Y15" s="1"/>
      <c r="Z15" s="1"/>
    </row>
    <row r="16" ht="78.0" customHeight="1">
      <c r="A16" s="39" t="s">
        <v>37</v>
      </c>
      <c r="B16" s="40" t="s">
        <v>38</v>
      </c>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4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42"/>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42"/>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42"/>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42"/>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42"/>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42"/>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42"/>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B1"/>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1.43"/>
    <col customWidth="1" min="3" max="3" width="16.86"/>
    <col customWidth="1" min="4" max="26" width="11.43"/>
  </cols>
  <sheetData>
    <row r="1">
      <c r="A1" s="15"/>
      <c r="B1" s="15"/>
      <c r="C1" s="15"/>
      <c r="D1" s="15"/>
      <c r="E1" s="15"/>
      <c r="F1" s="15"/>
      <c r="G1" s="15"/>
      <c r="H1" s="15"/>
      <c r="I1" s="15"/>
      <c r="J1" s="15"/>
      <c r="K1" s="15"/>
      <c r="L1" s="15"/>
      <c r="M1" s="15"/>
      <c r="N1" s="15"/>
      <c r="O1" s="15"/>
      <c r="P1" s="15"/>
      <c r="Q1" s="15"/>
      <c r="R1" s="15"/>
      <c r="S1" s="15"/>
      <c r="T1" s="15"/>
      <c r="U1" s="15"/>
      <c r="V1" s="15"/>
      <c r="W1" s="15"/>
      <c r="X1" s="15"/>
      <c r="Y1" s="15"/>
      <c r="Z1" s="15"/>
    </row>
    <row r="2">
      <c r="A2" s="15"/>
      <c r="B2" s="15"/>
      <c r="C2" s="15"/>
      <c r="D2" s="15"/>
      <c r="E2" s="15"/>
      <c r="F2" s="15"/>
      <c r="G2" s="15"/>
      <c r="H2" s="15"/>
      <c r="I2" s="15"/>
      <c r="J2" s="15"/>
      <c r="K2" s="15"/>
      <c r="L2" s="15"/>
      <c r="M2" s="15"/>
      <c r="N2" s="15"/>
      <c r="O2" s="15"/>
      <c r="P2" s="15"/>
      <c r="Q2" s="15"/>
      <c r="R2" s="15"/>
      <c r="S2" s="15"/>
      <c r="T2" s="15"/>
      <c r="U2" s="15"/>
      <c r="V2" s="15"/>
      <c r="W2" s="15"/>
      <c r="X2" s="15"/>
      <c r="Y2" s="15"/>
      <c r="Z2" s="15"/>
    </row>
    <row r="3">
      <c r="A3" s="15"/>
      <c r="B3" s="15"/>
      <c r="C3" s="15"/>
      <c r="D3" s="15"/>
      <c r="E3" s="15"/>
      <c r="F3" s="15"/>
      <c r="G3" s="15"/>
      <c r="H3" s="15"/>
      <c r="I3" s="15"/>
      <c r="J3" s="15"/>
      <c r="K3" s="15"/>
      <c r="L3" s="15"/>
      <c r="M3" s="15"/>
      <c r="N3" s="15"/>
      <c r="O3" s="15"/>
      <c r="P3" s="15"/>
      <c r="Q3" s="15"/>
      <c r="R3" s="15"/>
      <c r="S3" s="15"/>
      <c r="T3" s="15"/>
      <c r="U3" s="15"/>
      <c r="V3" s="15"/>
      <c r="W3" s="15"/>
      <c r="X3" s="15"/>
      <c r="Y3" s="15"/>
      <c r="Z3" s="15"/>
    </row>
    <row r="4">
      <c r="A4" s="15"/>
      <c r="B4" s="15"/>
      <c r="C4" s="15"/>
      <c r="D4" s="15"/>
      <c r="E4" s="15"/>
      <c r="F4" s="15"/>
      <c r="G4" s="15"/>
      <c r="H4" s="15"/>
      <c r="I4" s="15"/>
      <c r="J4" s="15"/>
      <c r="K4" s="15"/>
      <c r="L4" s="15"/>
      <c r="M4" s="15"/>
      <c r="N4" s="15"/>
      <c r="O4" s="15"/>
      <c r="P4" s="15"/>
      <c r="Q4" s="15"/>
      <c r="R4" s="15"/>
      <c r="S4" s="15"/>
      <c r="T4" s="15"/>
      <c r="U4" s="15"/>
      <c r="V4" s="15"/>
      <c r="W4" s="15"/>
      <c r="X4" s="15"/>
      <c r="Y4" s="15"/>
      <c r="Z4" s="15"/>
    </row>
    <row r="5">
      <c r="A5" s="15"/>
      <c r="B5" s="15"/>
      <c r="C5" s="43" t="s">
        <v>39</v>
      </c>
      <c r="D5" s="44"/>
      <c r="E5" s="44"/>
      <c r="F5" s="44"/>
      <c r="G5" s="44"/>
      <c r="H5" s="44"/>
      <c r="I5" s="44"/>
      <c r="J5" s="44"/>
      <c r="K5" s="45"/>
      <c r="L5" s="15"/>
      <c r="M5" s="15"/>
      <c r="N5" s="15"/>
      <c r="O5" s="15"/>
      <c r="P5" s="15"/>
      <c r="Q5" s="15"/>
      <c r="R5" s="15"/>
      <c r="S5" s="15"/>
      <c r="T5" s="15"/>
      <c r="U5" s="15"/>
      <c r="V5" s="15"/>
      <c r="W5" s="15"/>
      <c r="X5" s="15"/>
      <c r="Y5" s="15"/>
      <c r="Z5" s="15"/>
    </row>
    <row r="6">
      <c r="A6" s="15"/>
      <c r="B6" s="15"/>
      <c r="C6" s="46" t="s">
        <v>40</v>
      </c>
      <c r="D6" s="47" t="s">
        <v>41</v>
      </c>
      <c r="E6" s="47"/>
      <c r="F6" s="47"/>
      <c r="G6" s="47"/>
      <c r="H6" s="47"/>
      <c r="I6" s="47"/>
      <c r="J6" s="47"/>
      <c r="K6" s="48"/>
      <c r="L6" s="15"/>
      <c r="M6" s="15"/>
      <c r="N6" s="15"/>
      <c r="O6" s="15"/>
      <c r="P6" s="15"/>
      <c r="Q6" s="15"/>
      <c r="R6" s="15"/>
      <c r="S6" s="15"/>
      <c r="T6" s="15"/>
      <c r="U6" s="15"/>
      <c r="V6" s="15"/>
      <c r="W6" s="15"/>
      <c r="X6" s="15"/>
      <c r="Y6" s="15"/>
      <c r="Z6" s="15"/>
    </row>
    <row r="7">
      <c r="A7" s="15"/>
      <c r="B7" s="15"/>
      <c r="C7" s="15"/>
      <c r="D7" s="15"/>
      <c r="E7" s="15"/>
      <c r="F7" s="15"/>
      <c r="G7" s="15"/>
      <c r="H7" s="15"/>
      <c r="I7" s="15"/>
      <c r="J7" s="15"/>
      <c r="K7" s="15"/>
      <c r="L7" s="15"/>
      <c r="M7" s="15"/>
      <c r="N7" s="15"/>
      <c r="O7" s="15"/>
      <c r="P7" s="15"/>
      <c r="Q7" s="15"/>
      <c r="R7" s="15"/>
      <c r="S7" s="15"/>
      <c r="T7" s="15"/>
      <c r="U7" s="15"/>
      <c r="V7" s="15"/>
      <c r="W7" s="15"/>
      <c r="X7" s="15"/>
      <c r="Y7" s="15"/>
      <c r="Z7" s="15"/>
    </row>
    <row r="8">
      <c r="A8" s="15"/>
      <c r="B8" s="15"/>
      <c r="C8" s="15"/>
      <c r="D8" s="15"/>
      <c r="E8" s="15"/>
      <c r="F8" s="15"/>
      <c r="G8" s="15"/>
      <c r="H8" s="15"/>
      <c r="I8" s="15"/>
      <c r="J8" s="15"/>
      <c r="K8" s="15"/>
      <c r="L8" s="15"/>
      <c r="M8" s="15"/>
      <c r="N8" s="15"/>
      <c r="O8" s="15"/>
      <c r="P8" s="15"/>
      <c r="Q8" s="15"/>
      <c r="R8" s="15"/>
      <c r="S8" s="15"/>
      <c r="T8" s="15"/>
      <c r="U8" s="15"/>
      <c r="V8" s="15"/>
      <c r="W8" s="15"/>
      <c r="X8" s="15"/>
      <c r="Y8" s="15"/>
      <c r="Z8" s="15"/>
    </row>
    <row r="9" ht="272.25" customHeight="1">
      <c r="A9" s="15"/>
      <c r="B9" s="15"/>
      <c r="C9" s="49" t="s">
        <v>42</v>
      </c>
      <c r="D9" s="50"/>
      <c r="E9" s="50"/>
      <c r="F9" s="50"/>
      <c r="G9" s="50"/>
      <c r="H9" s="50"/>
      <c r="I9" s="50"/>
      <c r="J9" s="50"/>
      <c r="K9" s="51"/>
      <c r="L9" s="15"/>
      <c r="M9" s="15"/>
      <c r="N9" s="15"/>
      <c r="O9" s="15"/>
      <c r="P9" s="15"/>
      <c r="Q9" s="15"/>
      <c r="R9" s="15"/>
      <c r="S9" s="15"/>
      <c r="T9" s="15"/>
      <c r="U9" s="15"/>
      <c r="V9" s="15"/>
      <c r="W9" s="15"/>
      <c r="X9" s="15"/>
      <c r="Y9" s="15"/>
      <c r="Z9" s="15"/>
    </row>
    <row r="10" ht="135.0" customHeight="1">
      <c r="A10" s="15"/>
      <c r="B10" s="15"/>
      <c r="C10" s="49" t="s">
        <v>43</v>
      </c>
      <c r="D10" s="50"/>
      <c r="E10" s="50"/>
      <c r="F10" s="50"/>
      <c r="G10" s="50"/>
      <c r="H10" s="50"/>
      <c r="I10" s="50"/>
      <c r="J10" s="50"/>
      <c r="K10" s="51"/>
      <c r="L10" s="15"/>
      <c r="M10" s="15"/>
      <c r="N10" s="15"/>
      <c r="O10" s="15"/>
      <c r="P10" s="15"/>
      <c r="Q10" s="15"/>
      <c r="R10" s="15"/>
      <c r="S10" s="15"/>
      <c r="T10" s="15"/>
      <c r="U10" s="15"/>
      <c r="V10" s="15"/>
      <c r="W10" s="15"/>
      <c r="X10" s="15"/>
      <c r="Y10" s="15"/>
      <c r="Z10" s="15"/>
    </row>
    <row r="11" ht="205.5" customHeight="1">
      <c r="A11" s="15"/>
      <c r="B11" s="15"/>
      <c r="C11" s="52"/>
      <c r="D11" s="52"/>
      <c r="E11" s="52"/>
      <c r="F11" s="52"/>
      <c r="G11" s="52"/>
      <c r="H11" s="52"/>
      <c r="I11" s="52"/>
      <c r="J11" s="52"/>
      <c r="K11" s="52"/>
      <c r="L11" s="15"/>
      <c r="M11" s="15"/>
      <c r="N11" s="15"/>
      <c r="O11" s="15"/>
      <c r="P11" s="15"/>
      <c r="Q11" s="15"/>
      <c r="R11" s="15"/>
      <c r="S11" s="15"/>
      <c r="T11" s="15"/>
      <c r="U11" s="15"/>
      <c r="V11" s="15"/>
      <c r="W11" s="15"/>
      <c r="X11" s="15"/>
      <c r="Y11" s="15"/>
      <c r="Z11" s="15"/>
    </row>
    <row r="12" ht="39.75" customHeight="1">
      <c r="A12" s="15"/>
      <c r="B12" s="15"/>
      <c r="C12" s="53" t="s">
        <v>44</v>
      </c>
      <c r="D12" s="23"/>
      <c r="E12" s="23"/>
      <c r="F12" s="23"/>
      <c r="G12" s="23"/>
      <c r="H12" s="23"/>
      <c r="I12" s="23"/>
      <c r="J12" s="23"/>
      <c r="K12" s="24"/>
      <c r="L12" s="15"/>
      <c r="M12" s="15"/>
      <c r="N12" s="15"/>
      <c r="O12" s="15"/>
      <c r="P12" s="15"/>
      <c r="Q12" s="15"/>
      <c r="R12" s="15"/>
      <c r="S12" s="15"/>
      <c r="T12" s="15"/>
      <c r="U12" s="15"/>
      <c r="V12" s="15"/>
      <c r="W12" s="15"/>
      <c r="X12" s="15"/>
      <c r="Y12" s="15"/>
      <c r="Z12" s="15"/>
    </row>
    <row r="13">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5.7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5.7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5.7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5.7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5.7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5.7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5.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5.7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5.7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5.7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5.7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5.7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5.7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5.7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5.7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5.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5.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5.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5.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5.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5.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5.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5.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5.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5.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5.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5.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5.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5.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5.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5.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5.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5.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5.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5.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5.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5.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5.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5.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5.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5.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5.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5.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5.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5.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5.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5.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5.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5.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5.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5.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5.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5.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5.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5.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5.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5.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5.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5.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5.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5.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5.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5.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5.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5.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5.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5.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5.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5.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5.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5.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5.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5.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5.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5.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5.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5.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5.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5.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5.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5.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5.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5.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5.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5.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5.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5.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5.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5.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5.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5.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5.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5.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5.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5.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5.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5.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5.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5.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5.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5.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5.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5.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5.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5.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5.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5.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5.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5.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5.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5.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5.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5.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5.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5.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5.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5.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5.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5.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5.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5.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5.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5.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5.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5.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5.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5.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5.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5.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5.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5.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5.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5.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5.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5.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5.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5.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5.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5.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5.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5.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5.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5.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5.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5.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5.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5.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5.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5.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5.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5.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5.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5.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5.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5.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5.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5.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5.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5.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5.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5.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5.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5.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5.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5.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5.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5.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5.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5.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5.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5.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5.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5.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5.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5.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5.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5.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5.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5.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5.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5.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5.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5.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5.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5.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5.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
    <mergeCell ref="C9:K9"/>
    <mergeCell ref="C10:K10"/>
    <mergeCell ref="C12:K12"/>
  </mergeCell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14"/>
    <col customWidth="1" min="2" max="2" width="44.43"/>
    <col customWidth="1" min="3" max="3" width="47.29"/>
    <col customWidth="1" min="4" max="4" width="27.0"/>
    <col customWidth="1" min="5" max="5" width="25.29"/>
    <col customWidth="1" min="6" max="6" width="45.71"/>
    <col customWidth="1" min="7" max="13" width="11.43"/>
    <col customWidth="1" min="14" max="14" width="27.57"/>
    <col customWidth="1" min="15" max="26" width="11.43"/>
  </cols>
  <sheetData>
    <row r="1" ht="72.0" customHeight="1">
      <c r="A1" s="54"/>
      <c r="B1" s="55" t="s">
        <v>45</v>
      </c>
      <c r="C1" s="56"/>
      <c r="D1" s="56"/>
      <c r="E1" s="56"/>
      <c r="F1" s="57"/>
      <c r="G1" s="58"/>
      <c r="H1" s="58"/>
      <c r="I1" s="58"/>
      <c r="J1" s="58"/>
      <c r="K1" s="58"/>
      <c r="L1" s="58"/>
      <c r="M1" s="59"/>
      <c r="N1" s="60"/>
      <c r="O1" s="15"/>
      <c r="P1" s="15"/>
      <c r="Q1" s="15"/>
      <c r="R1" s="15"/>
      <c r="S1" s="15"/>
      <c r="T1" s="15"/>
      <c r="U1" s="15"/>
      <c r="V1" s="15"/>
      <c r="W1" s="15"/>
      <c r="X1" s="15"/>
      <c r="Y1" s="15"/>
      <c r="Z1" s="15"/>
    </row>
    <row r="2">
      <c r="A2" s="61" t="s">
        <v>46</v>
      </c>
      <c r="B2" s="62">
        <v>45657.0</v>
      </c>
      <c r="C2" s="15"/>
      <c r="D2" s="60"/>
      <c r="E2" s="15"/>
      <c r="F2" s="16"/>
      <c r="G2" s="15"/>
      <c r="H2" s="15"/>
      <c r="I2" s="15"/>
      <c r="J2" s="15"/>
      <c r="K2" s="15"/>
      <c r="L2" s="15"/>
      <c r="M2" s="15"/>
      <c r="N2" s="15"/>
      <c r="O2" s="15"/>
      <c r="P2" s="15"/>
      <c r="Q2" s="15"/>
      <c r="R2" s="15"/>
      <c r="S2" s="15"/>
      <c r="T2" s="15"/>
      <c r="U2" s="15"/>
      <c r="V2" s="15"/>
      <c r="W2" s="15"/>
      <c r="X2" s="15"/>
      <c r="Y2" s="15"/>
      <c r="Z2" s="15"/>
    </row>
    <row r="3" ht="76.5" customHeight="1">
      <c r="A3" s="63" t="s">
        <v>47</v>
      </c>
      <c r="B3" s="50"/>
      <c r="C3" s="50"/>
      <c r="D3" s="50"/>
      <c r="E3" s="50"/>
      <c r="F3" s="64"/>
      <c r="G3" s="15"/>
      <c r="H3" s="15"/>
      <c r="I3" s="15"/>
      <c r="J3" s="15"/>
      <c r="K3" s="15"/>
      <c r="L3" s="15"/>
      <c r="M3" s="15"/>
      <c r="N3" s="15"/>
      <c r="O3" s="15"/>
      <c r="P3" s="15"/>
      <c r="Q3" s="15"/>
      <c r="R3" s="15"/>
      <c r="S3" s="15"/>
      <c r="T3" s="15"/>
      <c r="U3" s="15"/>
      <c r="V3" s="15"/>
      <c r="W3" s="15"/>
      <c r="X3" s="15"/>
      <c r="Y3" s="15"/>
      <c r="Z3" s="15"/>
    </row>
    <row r="4" ht="24.75" customHeight="1">
      <c r="A4" s="65"/>
      <c r="D4" s="66"/>
      <c r="F4" s="67"/>
      <c r="G4" s="15"/>
      <c r="I4" s="15"/>
      <c r="J4" s="15"/>
      <c r="K4" s="15"/>
      <c r="L4" s="15"/>
      <c r="M4" s="15"/>
      <c r="N4" s="15"/>
      <c r="O4" s="15"/>
      <c r="P4" s="15"/>
      <c r="Q4" s="15"/>
      <c r="R4" s="15"/>
      <c r="S4" s="15"/>
      <c r="T4" s="15"/>
      <c r="U4" s="15"/>
      <c r="V4" s="15"/>
      <c r="W4" s="15"/>
      <c r="X4" s="15"/>
      <c r="Y4" s="15"/>
      <c r="Z4" s="15"/>
    </row>
    <row r="5">
      <c r="A5" s="68" t="s">
        <v>48</v>
      </c>
      <c r="B5" s="69" t="s">
        <v>49</v>
      </c>
      <c r="C5" s="69" t="s">
        <v>50</v>
      </c>
      <c r="D5" s="69" t="s">
        <v>51</v>
      </c>
      <c r="E5" s="69" t="s">
        <v>52</v>
      </c>
      <c r="F5" s="70" t="s">
        <v>53</v>
      </c>
      <c r="G5" s="28"/>
      <c r="H5" s="15"/>
      <c r="I5" s="15"/>
      <c r="J5" s="15"/>
      <c r="K5" s="15"/>
      <c r="L5" s="15"/>
      <c r="M5" s="15"/>
      <c r="N5" s="15"/>
      <c r="O5" s="15"/>
      <c r="P5" s="15"/>
      <c r="Q5" s="15"/>
      <c r="R5" s="15"/>
      <c r="S5" s="15"/>
      <c r="T5" s="15"/>
      <c r="U5" s="15"/>
      <c r="V5" s="15"/>
      <c r="W5" s="15"/>
      <c r="X5" s="15"/>
      <c r="Y5" s="15"/>
      <c r="Z5" s="15"/>
    </row>
    <row r="6" ht="30.75" customHeight="1">
      <c r="A6" s="71" t="s">
        <v>54</v>
      </c>
      <c r="B6" s="72" t="s">
        <v>55</v>
      </c>
      <c r="C6" s="73" t="s">
        <v>56</v>
      </c>
      <c r="D6" s="74">
        <v>45175.0</v>
      </c>
      <c r="E6" s="75" t="s">
        <v>57</v>
      </c>
      <c r="F6" s="76"/>
      <c r="G6" s="15"/>
      <c r="H6" s="15"/>
      <c r="I6" s="15"/>
      <c r="J6" s="15"/>
      <c r="K6" s="15"/>
      <c r="L6" s="15"/>
      <c r="M6" s="15"/>
      <c r="N6" s="15"/>
      <c r="O6" s="15"/>
      <c r="P6" s="15"/>
      <c r="Q6" s="15"/>
      <c r="R6" s="15"/>
      <c r="S6" s="15"/>
      <c r="T6" s="15"/>
      <c r="U6" s="15"/>
      <c r="V6" s="15"/>
      <c r="W6" s="15"/>
      <c r="X6" s="15"/>
      <c r="Y6" s="15"/>
      <c r="Z6" s="15"/>
    </row>
    <row r="7" ht="30.75" customHeight="1">
      <c r="A7" s="77"/>
      <c r="B7" s="72" t="s">
        <v>58</v>
      </c>
      <c r="C7" s="73" t="s">
        <v>59</v>
      </c>
      <c r="D7" s="74">
        <v>44636.0</v>
      </c>
      <c r="E7" s="75" t="s">
        <v>57</v>
      </c>
      <c r="F7" s="76"/>
      <c r="G7" s="15"/>
      <c r="H7" s="15"/>
      <c r="I7" s="15"/>
      <c r="J7" s="15"/>
      <c r="K7" s="15"/>
      <c r="L7" s="15"/>
      <c r="M7" s="15"/>
      <c r="N7" s="15"/>
      <c r="O7" s="15"/>
      <c r="P7" s="15"/>
      <c r="Q7" s="15"/>
      <c r="R7" s="15"/>
      <c r="S7" s="15"/>
      <c r="T7" s="15"/>
      <c r="U7" s="15"/>
      <c r="V7" s="15"/>
      <c r="W7" s="15"/>
      <c r="X7" s="15"/>
      <c r="Y7" s="15"/>
      <c r="Z7" s="15"/>
    </row>
    <row r="8" ht="30.75" customHeight="1">
      <c r="A8" s="77"/>
      <c r="B8" s="72" t="s">
        <v>60</v>
      </c>
      <c r="C8" s="73" t="s">
        <v>59</v>
      </c>
      <c r="D8" s="74">
        <v>44636.0</v>
      </c>
      <c r="E8" s="75" t="s">
        <v>57</v>
      </c>
      <c r="F8" s="76"/>
      <c r="G8" s="15"/>
      <c r="H8" s="15"/>
      <c r="I8" s="15"/>
      <c r="J8" s="15"/>
      <c r="K8" s="15"/>
      <c r="L8" s="15"/>
      <c r="M8" s="15"/>
      <c r="N8" s="15"/>
      <c r="O8" s="15"/>
      <c r="P8" s="15"/>
      <c r="Q8" s="15"/>
      <c r="R8" s="15"/>
      <c r="S8" s="15"/>
      <c r="T8" s="15"/>
      <c r="U8" s="15"/>
      <c r="V8" s="15"/>
      <c r="W8" s="15"/>
      <c r="X8" s="15"/>
      <c r="Y8" s="15"/>
      <c r="Z8" s="15"/>
    </row>
    <row r="9">
      <c r="A9" s="77"/>
      <c r="B9" s="72" t="s">
        <v>61</v>
      </c>
      <c r="C9" s="78" t="s">
        <v>62</v>
      </c>
      <c r="D9" s="74">
        <v>44182.0</v>
      </c>
      <c r="E9" s="75" t="s">
        <v>57</v>
      </c>
      <c r="F9" s="76"/>
      <c r="G9" s="15"/>
      <c r="H9" s="15"/>
      <c r="I9" s="15"/>
      <c r="J9" s="15"/>
      <c r="K9" s="15"/>
      <c r="L9" s="15"/>
      <c r="M9" s="15"/>
      <c r="N9" s="15"/>
      <c r="O9" s="15"/>
      <c r="P9" s="15"/>
      <c r="Q9" s="15"/>
      <c r="R9" s="15"/>
      <c r="S9" s="15"/>
      <c r="T9" s="15"/>
      <c r="U9" s="15"/>
      <c r="V9" s="15"/>
      <c r="W9" s="15"/>
      <c r="X9" s="15"/>
      <c r="Y9" s="15"/>
      <c r="Z9" s="15"/>
    </row>
    <row r="10">
      <c r="A10" s="77"/>
      <c r="B10" s="72" t="s">
        <v>63</v>
      </c>
      <c r="C10" s="78" t="s">
        <v>62</v>
      </c>
      <c r="D10" s="74">
        <v>44043.0</v>
      </c>
      <c r="E10" s="75" t="s">
        <v>57</v>
      </c>
      <c r="F10" s="76"/>
      <c r="G10" s="15"/>
      <c r="H10" s="15"/>
      <c r="I10" s="15"/>
      <c r="J10" s="15"/>
      <c r="K10" s="15"/>
      <c r="L10" s="15"/>
      <c r="M10" s="15"/>
      <c r="N10" s="15"/>
      <c r="O10" s="15"/>
      <c r="P10" s="15"/>
      <c r="Q10" s="15"/>
      <c r="R10" s="15"/>
      <c r="S10" s="15"/>
      <c r="T10" s="15"/>
      <c r="U10" s="15"/>
      <c r="V10" s="15"/>
      <c r="W10" s="15"/>
      <c r="X10" s="15"/>
      <c r="Y10" s="15"/>
      <c r="Z10" s="15"/>
    </row>
    <row r="11" ht="30.75" customHeight="1">
      <c r="A11" s="77"/>
      <c r="B11" s="72" t="s">
        <v>64</v>
      </c>
      <c r="C11" s="78" t="s">
        <v>65</v>
      </c>
      <c r="D11" s="75" t="s">
        <v>66</v>
      </c>
      <c r="E11" s="75" t="s">
        <v>57</v>
      </c>
      <c r="F11" s="76"/>
      <c r="G11" s="15"/>
      <c r="H11" s="15"/>
      <c r="I11" s="15"/>
      <c r="J11" s="15"/>
      <c r="K11" s="15"/>
      <c r="L11" s="15"/>
      <c r="M11" s="15"/>
      <c r="N11" s="15"/>
      <c r="O11" s="15"/>
      <c r="P11" s="15"/>
      <c r="Q11" s="15"/>
      <c r="R11" s="15"/>
      <c r="S11" s="15"/>
      <c r="T11" s="15"/>
      <c r="U11" s="15"/>
      <c r="V11" s="15"/>
      <c r="W11" s="15"/>
      <c r="X11" s="15"/>
      <c r="Y11" s="15"/>
      <c r="Z11" s="15"/>
    </row>
    <row r="12" ht="30.75" customHeight="1">
      <c r="A12" s="77"/>
      <c r="B12" s="72" t="s">
        <v>67</v>
      </c>
      <c r="C12" s="78" t="s">
        <v>68</v>
      </c>
      <c r="D12" s="74">
        <v>45688.0</v>
      </c>
      <c r="E12" s="75" t="s">
        <v>57</v>
      </c>
      <c r="F12" s="76"/>
      <c r="G12" s="15"/>
      <c r="H12" s="15"/>
      <c r="I12" s="15"/>
      <c r="J12" s="15"/>
      <c r="K12" s="15"/>
      <c r="L12" s="15"/>
      <c r="M12" s="15"/>
      <c r="N12" s="15"/>
      <c r="O12" s="15"/>
      <c r="P12" s="15"/>
      <c r="Q12" s="15"/>
      <c r="R12" s="15"/>
      <c r="S12" s="15"/>
      <c r="T12" s="15"/>
      <c r="U12" s="15"/>
      <c r="V12" s="15"/>
      <c r="W12" s="15"/>
      <c r="X12" s="15"/>
      <c r="Y12" s="15"/>
      <c r="Z12" s="15"/>
    </row>
    <row r="13" ht="30.75" customHeight="1">
      <c r="A13" s="77"/>
      <c r="B13" s="72" t="s">
        <v>69</v>
      </c>
      <c r="C13" s="73" t="s">
        <v>70</v>
      </c>
      <c r="D13" s="74">
        <v>45261.0</v>
      </c>
      <c r="E13" s="75" t="s">
        <v>57</v>
      </c>
      <c r="F13" s="76"/>
      <c r="G13" s="15"/>
      <c r="H13" s="15"/>
      <c r="I13" s="15"/>
      <c r="J13" s="15"/>
      <c r="K13" s="15"/>
      <c r="L13" s="15"/>
      <c r="M13" s="15"/>
      <c r="N13" s="15"/>
      <c r="O13" s="15"/>
      <c r="P13" s="15"/>
      <c r="Q13" s="15"/>
      <c r="R13" s="15"/>
      <c r="S13" s="15"/>
      <c r="T13" s="15"/>
      <c r="U13" s="15"/>
      <c r="V13" s="15"/>
      <c r="W13" s="15"/>
      <c r="X13" s="15"/>
      <c r="Y13" s="15"/>
      <c r="Z13" s="15"/>
    </row>
    <row r="14" ht="30.75" customHeight="1">
      <c r="A14" s="77"/>
      <c r="B14" s="72" t="s">
        <v>71</v>
      </c>
      <c r="C14" s="73" t="s">
        <v>72</v>
      </c>
      <c r="D14" s="74">
        <v>44886.0</v>
      </c>
      <c r="E14" s="75" t="s">
        <v>57</v>
      </c>
      <c r="F14" s="76"/>
      <c r="G14" s="15"/>
      <c r="H14" s="15"/>
      <c r="I14" s="15"/>
      <c r="J14" s="15"/>
      <c r="K14" s="15"/>
      <c r="L14" s="15"/>
      <c r="M14" s="15"/>
      <c r="N14" s="15"/>
      <c r="O14" s="15"/>
      <c r="P14" s="15"/>
      <c r="Q14" s="15"/>
      <c r="R14" s="15"/>
      <c r="S14" s="15"/>
      <c r="T14" s="15"/>
      <c r="U14" s="15"/>
      <c r="V14" s="15"/>
      <c r="W14" s="15"/>
      <c r="X14" s="15"/>
      <c r="Y14" s="15"/>
      <c r="Z14" s="15"/>
    </row>
    <row r="15" ht="30.75" customHeight="1">
      <c r="A15" s="77"/>
      <c r="B15" s="72" t="s">
        <v>73</v>
      </c>
      <c r="C15" s="78" t="s">
        <v>74</v>
      </c>
      <c r="D15" s="75" t="s">
        <v>75</v>
      </c>
      <c r="E15" s="75" t="s">
        <v>57</v>
      </c>
      <c r="F15" s="76"/>
      <c r="G15" s="15"/>
      <c r="H15" s="15"/>
      <c r="I15" s="15"/>
      <c r="J15" s="15"/>
      <c r="K15" s="15"/>
      <c r="L15" s="15"/>
      <c r="M15" s="15"/>
      <c r="N15" s="15"/>
      <c r="O15" s="15"/>
      <c r="P15" s="15"/>
      <c r="Q15" s="15"/>
      <c r="R15" s="15"/>
      <c r="S15" s="15"/>
      <c r="T15" s="15"/>
      <c r="U15" s="15"/>
      <c r="V15" s="15"/>
      <c r="W15" s="15"/>
      <c r="X15" s="15"/>
      <c r="Y15" s="15"/>
      <c r="Z15" s="15"/>
    </row>
    <row r="16" ht="31.5" customHeight="1">
      <c r="A16" s="79"/>
      <c r="B16" s="72" t="s">
        <v>76</v>
      </c>
      <c r="C16" s="78" t="s">
        <v>77</v>
      </c>
      <c r="D16" s="74">
        <v>43979.0</v>
      </c>
      <c r="E16" s="75" t="s">
        <v>57</v>
      </c>
      <c r="F16" s="76"/>
      <c r="G16" s="15"/>
      <c r="H16" s="15"/>
      <c r="I16" s="15"/>
      <c r="J16" s="15"/>
      <c r="K16" s="15"/>
      <c r="L16" s="15"/>
      <c r="M16" s="15"/>
      <c r="N16" s="15"/>
      <c r="O16" s="15"/>
      <c r="P16" s="15"/>
      <c r="Q16" s="15"/>
      <c r="R16" s="15"/>
      <c r="S16" s="15"/>
      <c r="T16" s="15"/>
      <c r="U16" s="15"/>
      <c r="V16" s="15"/>
      <c r="W16" s="15"/>
      <c r="X16" s="15"/>
      <c r="Y16" s="15"/>
      <c r="Z16" s="15"/>
    </row>
    <row r="17" ht="37.5" customHeight="1">
      <c r="A17" s="80" t="s">
        <v>78</v>
      </c>
      <c r="B17" s="81" t="s">
        <v>79</v>
      </c>
      <c r="C17" s="78" t="s">
        <v>80</v>
      </c>
      <c r="D17" s="82" t="s">
        <v>81</v>
      </c>
      <c r="E17" s="75" t="s">
        <v>57</v>
      </c>
      <c r="F17" s="83"/>
      <c r="G17" s="15"/>
      <c r="H17" s="15"/>
      <c r="I17" s="15"/>
      <c r="J17" s="15"/>
      <c r="K17" s="15"/>
      <c r="L17" s="15"/>
      <c r="M17" s="15"/>
      <c r="N17" s="15"/>
      <c r="O17" s="15"/>
      <c r="P17" s="15"/>
      <c r="Q17" s="15"/>
      <c r="R17" s="15"/>
      <c r="S17" s="15"/>
      <c r="T17" s="15"/>
      <c r="U17" s="15"/>
      <c r="V17" s="15"/>
      <c r="W17" s="15"/>
      <c r="X17" s="15"/>
      <c r="Y17" s="15"/>
      <c r="Z17" s="15"/>
    </row>
    <row r="18" ht="37.5" customHeight="1">
      <c r="A18" s="77"/>
      <c r="B18" s="81" t="s">
        <v>82</v>
      </c>
      <c r="C18" s="78" t="s">
        <v>83</v>
      </c>
      <c r="D18" s="82">
        <v>2024.0</v>
      </c>
      <c r="E18" s="75" t="s">
        <v>57</v>
      </c>
      <c r="F18" s="83"/>
      <c r="G18" s="15"/>
      <c r="H18" s="15"/>
      <c r="I18" s="15"/>
      <c r="J18" s="15"/>
      <c r="K18" s="15"/>
      <c r="L18" s="15"/>
      <c r="M18" s="15"/>
      <c r="N18" s="15"/>
      <c r="O18" s="15"/>
      <c r="P18" s="15"/>
      <c r="Q18" s="15"/>
      <c r="R18" s="15"/>
      <c r="S18" s="15"/>
      <c r="T18" s="15"/>
      <c r="U18" s="15"/>
      <c r="V18" s="15"/>
      <c r="W18" s="15"/>
      <c r="X18" s="15"/>
      <c r="Y18" s="15"/>
      <c r="Z18" s="15"/>
    </row>
    <row r="19" ht="37.5" customHeight="1">
      <c r="A19" s="77"/>
      <c r="B19" s="81" t="s">
        <v>84</v>
      </c>
      <c r="C19" s="78" t="s">
        <v>85</v>
      </c>
      <c r="D19" s="84">
        <v>45248.0</v>
      </c>
      <c r="E19" s="75" t="s">
        <v>57</v>
      </c>
      <c r="F19" s="83"/>
      <c r="G19" s="15"/>
      <c r="H19" s="15"/>
      <c r="I19" s="15"/>
      <c r="J19" s="15"/>
      <c r="K19" s="15"/>
      <c r="L19" s="15"/>
      <c r="M19" s="15"/>
      <c r="N19" s="15"/>
      <c r="O19" s="15"/>
      <c r="P19" s="15"/>
      <c r="Q19" s="15"/>
      <c r="R19" s="15"/>
      <c r="S19" s="15"/>
      <c r="T19" s="15"/>
      <c r="U19" s="15"/>
      <c r="V19" s="15"/>
      <c r="W19" s="15"/>
      <c r="X19" s="15"/>
      <c r="Y19" s="15"/>
      <c r="Z19" s="15"/>
    </row>
    <row r="20" ht="37.5" customHeight="1">
      <c r="A20" s="77"/>
      <c r="B20" s="81" t="s">
        <v>86</v>
      </c>
      <c r="C20" s="85" t="s">
        <v>87</v>
      </c>
      <c r="D20" s="84">
        <v>45248.0</v>
      </c>
      <c r="E20" s="75" t="s">
        <v>88</v>
      </c>
      <c r="F20" s="83"/>
      <c r="G20" s="15"/>
      <c r="H20" s="15"/>
      <c r="I20" s="15"/>
      <c r="J20" s="15"/>
      <c r="K20" s="15"/>
      <c r="L20" s="15"/>
      <c r="M20" s="15"/>
      <c r="N20" s="15"/>
      <c r="O20" s="15"/>
      <c r="P20" s="15"/>
      <c r="Q20" s="15"/>
      <c r="R20" s="15"/>
      <c r="S20" s="15"/>
      <c r="T20" s="15"/>
      <c r="U20" s="15"/>
      <c r="V20" s="15"/>
      <c r="W20" s="15"/>
      <c r="X20" s="15"/>
      <c r="Y20" s="15"/>
      <c r="Z20" s="15"/>
    </row>
    <row r="21" ht="37.5" customHeight="1">
      <c r="A21" s="77"/>
      <c r="B21" s="81" t="s">
        <v>89</v>
      </c>
      <c r="C21" s="78" t="s">
        <v>90</v>
      </c>
      <c r="D21" s="82" t="s">
        <v>90</v>
      </c>
      <c r="E21" s="75" t="s">
        <v>91</v>
      </c>
      <c r="F21" s="83"/>
      <c r="G21" s="15"/>
      <c r="H21" s="15"/>
      <c r="I21" s="15"/>
      <c r="J21" s="15"/>
      <c r="K21" s="15"/>
      <c r="L21" s="15"/>
      <c r="M21" s="15"/>
      <c r="N21" s="15"/>
      <c r="O21" s="15"/>
      <c r="P21" s="15"/>
      <c r="Q21" s="15"/>
      <c r="R21" s="15"/>
      <c r="S21" s="15"/>
      <c r="T21" s="15"/>
      <c r="U21" s="15"/>
      <c r="V21" s="15"/>
      <c r="W21" s="15"/>
      <c r="X21" s="15"/>
      <c r="Y21" s="15"/>
      <c r="Z21" s="15"/>
    </row>
    <row r="22" ht="37.5" customHeight="1">
      <c r="A22" s="77"/>
      <c r="B22" s="81" t="s">
        <v>92</v>
      </c>
      <c r="C22" s="73" t="s">
        <v>70</v>
      </c>
      <c r="D22" s="84">
        <v>45248.0</v>
      </c>
      <c r="E22" s="75" t="s">
        <v>57</v>
      </c>
      <c r="F22" s="83"/>
      <c r="G22" s="15"/>
      <c r="H22" s="15"/>
      <c r="I22" s="15"/>
      <c r="J22" s="15"/>
      <c r="K22" s="15"/>
      <c r="L22" s="15"/>
      <c r="M22" s="15"/>
      <c r="N22" s="15"/>
      <c r="O22" s="15"/>
      <c r="P22" s="15"/>
      <c r="Q22" s="15"/>
      <c r="R22" s="15"/>
      <c r="S22" s="15"/>
      <c r="T22" s="15"/>
      <c r="U22" s="15"/>
      <c r="V22" s="15"/>
      <c r="W22" s="15"/>
      <c r="X22" s="15"/>
      <c r="Y22" s="15"/>
      <c r="Z22" s="15"/>
    </row>
    <row r="23" ht="35.25" customHeight="1">
      <c r="A23" s="77"/>
      <c r="B23" s="81" t="s">
        <v>93</v>
      </c>
      <c r="C23" s="78" t="s">
        <v>94</v>
      </c>
      <c r="D23" s="84">
        <v>45639.0</v>
      </c>
      <c r="E23" s="75" t="s">
        <v>57</v>
      </c>
      <c r="F23" s="83"/>
      <c r="G23" s="15"/>
      <c r="H23" s="15"/>
      <c r="I23" s="15"/>
      <c r="J23" s="15"/>
      <c r="K23" s="15"/>
      <c r="L23" s="15"/>
      <c r="M23" s="15"/>
      <c r="N23" s="15"/>
      <c r="O23" s="15"/>
      <c r="P23" s="15"/>
      <c r="Q23" s="15"/>
      <c r="R23" s="15"/>
      <c r="S23" s="15"/>
      <c r="T23" s="15"/>
      <c r="U23" s="15"/>
      <c r="V23" s="15"/>
      <c r="W23" s="15"/>
      <c r="X23" s="15"/>
      <c r="Y23" s="15"/>
      <c r="Z23" s="15"/>
    </row>
    <row r="24" ht="37.5" customHeight="1">
      <c r="A24" s="77"/>
      <c r="B24" s="72" t="s">
        <v>95</v>
      </c>
      <c r="C24" s="78" t="s">
        <v>96</v>
      </c>
      <c r="D24" s="84">
        <v>45558.0</v>
      </c>
      <c r="E24" s="75" t="s">
        <v>57</v>
      </c>
      <c r="F24" s="83"/>
      <c r="G24" s="15"/>
      <c r="H24" s="15"/>
      <c r="I24" s="15"/>
      <c r="J24" s="15"/>
      <c r="K24" s="15"/>
      <c r="L24" s="15"/>
      <c r="M24" s="15"/>
      <c r="N24" s="15"/>
      <c r="O24" s="15"/>
      <c r="P24" s="15"/>
      <c r="Q24" s="15"/>
      <c r="R24" s="15"/>
      <c r="S24" s="15"/>
      <c r="T24" s="15"/>
      <c r="U24" s="15"/>
      <c r="V24" s="15"/>
      <c r="W24" s="15"/>
      <c r="X24" s="15"/>
      <c r="Y24" s="15"/>
      <c r="Z24" s="15"/>
    </row>
    <row r="25" ht="37.5" customHeight="1">
      <c r="A25" s="77"/>
      <c r="B25" s="72" t="s">
        <v>97</v>
      </c>
      <c r="C25" s="78" t="s">
        <v>98</v>
      </c>
      <c r="D25" s="82">
        <v>2024.0</v>
      </c>
      <c r="E25" s="75" t="s">
        <v>57</v>
      </c>
      <c r="F25" s="83"/>
      <c r="G25" s="15"/>
      <c r="H25" s="15"/>
      <c r="I25" s="15"/>
      <c r="J25" s="15"/>
      <c r="K25" s="15"/>
      <c r="L25" s="15"/>
      <c r="M25" s="15"/>
      <c r="N25" s="15"/>
      <c r="O25" s="15"/>
      <c r="P25" s="15"/>
      <c r="Q25" s="15"/>
      <c r="R25" s="15"/>
      <c r="S25" s="15"/>
      <c r="T25" s="15"/>
      <c r="U25" s="15"/>
      <c r="V25" s="15"/>
      <c r="W25" s="15"/>
      <c r="X25" s="15"/>
      <c r="Y25" s="15"/>
      <c r="Z25" s="15"/>
    </row>
    <row r="26" ht="37.5" customHeight="1">
      <c r="A26" s="77"/>
      <c r="B26" s="72" t="s">
        <v>99</v>
      </c>
      <c r="C26" s="78" t="s">
        <v>100</v>
      </c>
      <c r="D26" s="82">
        <v>2024.0</v>
      </c>
      <c r="E26" s="75" t="s">
        <v>57</v>
      </c>
      <c r="F26" s="83"/>
      <c r="G26" s="15"/>
      <c r="H26" s="15"/>
      <c r="I26" s="15"/>
      <c r="J26" s="15"/>
      <c r="K26" s="15"/>
      <c r="L26" s="15"/>
      <c r="M26" s="15"/>
      <c r="N26" s="15"/>
      <c r="O26" s="15"/>
      <c r="P26" s="15"/>
      <c r="Q26" s="15"/>
      <c r="R26" s="15"/>
      <c r="S26" s="15"/>
      <c r="T26" s="15"/>
      <c r="U26" s="15"/>
      <c r="V26" s="15"/>
      <c r="W26" s="15"/>
      <c r="X26" s="15"/>
      <c r="Y26" s="15"/>
      <c r="Z26" s="15"/>
    </row>
    <row r="27" ht="37.5" customHeight="1">
      <c r="A27" s="79"/>
      <c r="B27" s="72" t="s">
        <v>101</v>
      </c>
      <c r="C27" s="78" t="s">
        <v>102</v>
      </c>
      <c r="D27" s="82" t="s">
        <v>103</v>
      </c>
      <c r="E27" s="75" t="s">
        <v>57</v>
      </c>
      <c r="F27" s="83"/>
      <c r="G27" s="15"/>
      <c r="H27" s="15"/>
      <c r="I27" s="15"/>
      <c r="J27" s="15"/>
      <c r="K27" s="15"/>
      <c r="L27" s="15"/>
      <c r="M27" s="15"/>
      <c r="N27" s="15"/>
      <c r="O27" s="15"/>
      <c r="P27" s="15"/>
      <c r="Q27" s="15"/>
      <c r="R27" s="15"/>
      <c r="S27" s="15"/>
      <c r="T27" s="15"/>
      <c r="U27" s="15"/>
      <c r="V27" s="15"/>
      <c r="W27" s="15"/>
      <c r="X27" s="15"/>
      <c r="Y27" s="15"/>
      <c r="Z27" s="15"/>
    </row>
    <row r="28" ht="15.75" customHeight="1">
      <c r="A28" s="71" t="s">
        <v>104</v>
      </c>
      <c r="B28" s="72" t="s">
        <v>105</v>
      </c>
      <c r="C28" s="78" t="s">
        <v>106</v>
      </c>
      <c r="D28" s="82">
        <v>2023.0</v>
      </c>
      <c r="E28" s="75" t="s">
        <v>57</v>
      </c>
      <c r="F28" s="83"/>
      <c r="G28" s="15"/>
      <c r="H28" s="15"/>
      <c r="I28" s="15"/>
      <c r="J28" s="15"/>
      <c r="K28" s="15"/>
      <c r="L28" s="15"/>
      <c r="M28" s="15"/>
      <c r="N28" s="15"/>
      <c r="O28" s="15"/>
      <c r="P28" s="15"/>
      <c r="Q28" s="15"/>
      <c r="R28" s="15"/>
      <c r="S28" s="15"/>
      <c r="T28" s="15"/>
      <c r="U28" s="15"/>
      <c r="V28" s="15"/>
      <c r="W28" s="15"/>
      <c r="X28" s="15"/>
      <c r="Y28" s="15"/>
      <c r="Z28" s="15"/>
    </row>
    <row r="29" ht="37.5" customHeight="1">
      <c r="A29" s="77"/>
      <c r="B29" s="72" t="s">
        <v>107</v>
      </c>
      <c r="C29" s="78" t="s">
        <v>108</v>
      </c>
      <c r="D29" s="84">
        <v>45617.0</v>
      </c>
      <c r="E29" s="75" t="s">
        <v>57</v>
      </c>
      <c r="F29" s="83"/>
      <c r="G29" s="15"/>
      <c r="H29" s="15"/>
      <c r="I29" s="15"/>
      <c r="J29" s="15"/>
      <c r="K29" s="15"/>
      <c r="L29" s="15"/>
      <c r="M29" s="15"/>
      <c r="N29" s="15"/>
      <c r="O29" s="15"/>
      <c r="P29" s="15"/>
      <c r="Q29" s="15"/>
      <c r="R29" s="15"/>
      <c r="S29" s="15"/>
      <c r="T29" s="15"/>
      <c r="U29" s="15"/>
      <c r="V29" s="15"/>
      <c r="W29" s="15"/>
      <c r="X29" s="15"/>
      <c r="Y29" s="15"/>
      <c r="Z29" s="15"/>
    </row>
    <row r="30" ht="37.5" customHeight="1">
      <c r="A30" s="77"/>
      <c r="B30" s="72" t="s">
        <v>109</v>
      </c>
      <c r="C30" s="78" t="s">
        <v>110</v>
      </c>
      <c r="D30" s="82">
        <v>2024.0</v>
      </c>
      <c r="E30" s="75" t="s">
        <v>57</v>
      </c>
      <c r="F30" s="83"/>
      <c r="G30" s="15"/>
      <c r="H30" s="15"/>
      <c r="I30" s="15"/>
      <c r="J30" s="15"/>
      <c r="K30" s="15"/>
      <c r="L30" s="15"/>
      <c r="M30" s="15"/>
      <c r="N30" s="15"/>
      <c r="O30" s="15"/>
      <c r="P30" s="15"/>
      <c r="Q30" s="15"/>
      <c r="R30" s="15"/>
      <c r="S30" s="15"/>
      <c r="T30" s="15"/>
      <c r="U30" s="15"/>
      <c r="V30" s="15"/>
      <c r="W30" s="15"/>
      <c r="X30" s="15"/>
      <c r="Y30" s="15"/>
      <c r="Z30" s="15"/>
    </row>
    <row r="31" ht="31.5" customHeight="1">
      <c r="A31" s="77"/>
      <c r="B31" s="72" t="s">
        <v>111</v>
      </c>
      <c r="C31" s="78" t="s">
        <v>110</v>
      </c>
      <c r="D31" s="82">
        <v>2024.0</v>
      </c>
      <c r="E31" s="75" t="s">
        <v>57</v>
      </c>
      <c r="F31" s="83"/>
      <c r="G31" s="15"/>
      <c r="H31" s="15"/>
      <c r="I31" s="15"/>
      <c r="J31" s="15"/>
      <c r="K31" s="15"/>
      <c r="L31" s="15"/>
      <c r="M31" s="15"/>
      <c r="N31" s="15"/>
      <c r="O31" s="15"/>
      <c r="P31" s="15"/>
      <c r="Q31" s="15"/>
      <c r="R31" s="15"/>
      <c r="S31" s="15"/>
      <c r="T31" s="15"/>
      <c r="U31" s="15"/>
      <c r="V31" s="15"/>
      <c r="W31" s="15"/>
      <c r="X31" s="15"/>
      <c r="Y31" s="15"/>
      <c r="Z31" s="15"/>
    </row>
    <row r="32" ht="37.5" customHeight="1">
      <c r="A32" s="79"/>
      <c r="B32" s="72" t="s">
        <v>112</v>
      </c>
      <c r="C32" s="78" t="s">
        <v>113</v>
      </c>
      <c r="D32" s="82">
        <v>2023.0</v>
      </c>
      <c r="E32" s="75" t="s">
        <v>57</v>
      </c>
      <c r="F32" s="83" t="s">
        <v>114</v>
      </c>
      <c r="G32" s="15"/>
      <c r="H32" s="15"/>
      <c r="I32" s="15"/>
      <c r="J32" s="15"/>
      <c r="K32" s="15"/>
      <c r="L32" s="15"/>
      <c r="M32" s="15"/>
      <c r="N32" s="15"/>
      <c r="O32" s="15"/>
      <c r="P32" s="15"/>
      <c r="Q32" s="15"/>
      <c r="R32" s="15"/>
      <c r="S32" s="15"/>
      <c r="T32" s="15"/>
      <c r="U32" s="15"/>
      <c r="V32" s="15"/>
      <c r="W32" s="15"/>
      <c r="X32" s="15"/>
      <c r="Y32" s="15"/>
      <c r="Z32" s="15"/>
    </row>
    <row r="33" ht="43.5" customHeight="1">
      <c r="A33" s="80" t="s">
        <v>115</v>
      </c>
      <c r="B33" s="72" t="s">
        <v>116</v>
      </c>
      <c r="C33" s="78" t="s">
        <v>117</v>
      </c>
      <c r="D33" s="82">
        <v>2024.0</v>
      </c>
      <c r="E33" s="75" t="s">
        <v>57</v>
      </c>
      <c r="F33" s="83"/>
      <c r="G33" s="15"/>
      <c r="H33" s="15"/>
      <c r="I33" s="15"/>
      <c r="J33" s="15"/>
      <c r="K33" s="15"/>
      <c r="L33" s="15"/>
      <c r="M33" s="15"/>
      <c r="N33" s="15"/>
      <c r="O33" s="15"/>
      <c r="P33" s="15"/>
      <c r="Q33" s="15"/>
      <c r="R33" s="15"/>
      <c r="S33" s="15"/>
      <c r="T33" s="15"/>
      <c r="U33" s="15"/>
      <c r="V33" s="15"/>
      <c r="W33" s="15"/>
      <c r="X33" s="15"/>
      <c r="Y33" s="15"/>
      <c r="Z33" s="15"/>
    </row>
    <row r="34" ht="33.75" customHeight="1">
      <c r="A34" s="77"/>
      <c r="B34" s="72" t="s">
        <v>118</v>
      </c>
      <c r="C34" s="78" t="s">
        <v>119</v>
      </c>
      <c r="D34" s="82">
        <v>2024.0</v>
      </c>
      <c r="E34" s="75" t="s">
        <v>57</v>
      </c>
      <c r="F34" s="83"/>
      <c r="G34" s="15"/>
      <c r="H34" s="15"/>
      <c r="I34" s="15"/>
      <c r="J34" s="15"/>
      <c r="K34" s="15"/>
      <c r="L34" s="15"/>
      <c r="M34" s="15"/>
      <c r="N34" s="15"/>
      <c r="O34" s="15"/>
      <c r="P34" s="15"/>
      <c r="Q34" s="15"/>
      <c r="R34" s="15"/>
      <c r="S34" s="15"/>
      <c r="T34" s="15"/>
      <c r="U34" s="15"/>
      <c r="V34" s="15"/>
      <c r="W34" s="15"/>
      <c r="X34" s="15"/>
      <c r="Y34" s="15"/>
      <c r="Z34" s="15"/>
    </row>
    <row r="35" ht="43.5" customHeight="1">
      <c r="A35" s="77"/>
      <c r="B35" s="72" t="s">
        <v>120</v>
      </c>
      <c r="C35" s="78" t="s">
        <v>121</v>
      </c>
      <c r="D35" s="84">
        <v>45323.0</v>
      </c>
      <c r="E35" s="75" t="s">
        <v>57</v>
      </c>
      <c r="F35" s="83"/>
      <c r="G35" s="15"/>
      <c r="H35" s="15"/>
      <c r="I35" s="15"/>
      <c r="J35" s="15"/>
      <c r="K35" s="15"/>
      <c r="L35" s="15"/>
      <c r="M35" s="15"/>
      <c r="N35" s="15"/>
      <c r="O35" s="15"/>
      <c r="P35" s="15"/>
      <c r="Q35" s="15"/>
      <c r="R35" s="15"/>
      <c r="S35" s="15"/>
      <c r="T35" s="15"/>
      <c r="U35" s="15"/>
      <c r="V35" s="15"/>
      <c r="W35" s="15"/>
      <c r="X35" s="15"/>
      <c r="Y35" s="15"/>
      <c r="Z35" s="15"/>
    </row>
    <row r="36" ht="43.5" customHeight="1">
      <c r="A36" s="77"/>
      <c r="B36" s="72" t="s">
        <v>122</v>
      </c>
      <c r="C36" s="78" t="s">
        <v>123</v>
      </c>
      <c r="D36" s="82">
        <v>2024.0</v>
      </c>
      <c r="E36" s="75" t="s">
        <v>57</v>
      </c>
      <c r="F36" s="83"/>
      <c r="G36" s="15"/>
      <c r="H36" s="15"/>
      <c r="I36" s="15"/>
      <c r="J36" s="15"/>
      <c r="K36" s="15"/>
      <c r="L36" s="15"/>
      <c r="M36" s="15"/>
      <c r="N36" s="15"/>
      <c r="O36" s="15"/>
      <c r="P36" s="15"/>
      <c r="Q36" s="15"/>
      <c r="R36" s="15"/>
      <c r="S36" s="15"/>
      <c r="T36" s="15"/>
      <c r="U36" s="15"/>
      <c r="V36" s="15"/>
      <c r="W36" s="15"/>
      <c r="X36" s="15"/>
      <c r="Y36" s="15"/>
      <c r="Z36" s="15"/>
    </row>
    <row r="37" ht="43.5" customHeight="1">
      <c r="A37" s="77"/>
      <c r="B37" s="72" t="s">
        <v>124</v>
      </c>
      <c r="C37" s="78" t="s">
        <v>125</v>
      </c>
      <c r="D37" s="82">
        <v>2021.0</v>
      </c>
      <c r="E37" s="75" t="s">
        <v>126</v>
      </c>
      <c r="F37" s="83"/>
      <c r="G37" s="15"/>
      <c r="H37" s="15"/>
      <c r="I37" s="15"/>
      <c r="J37" s="15"/>
      <c r="K37" s="15"/>
      <c r="L37" s="15"/>
      <c r="M37" s="15"/>
      <c r="N37" s="15"/>
      <c r="O37" s="15"/>
      <c r="P37" s="15"/>
      <c r="Q37" s="15"/>
      <c r="R37" s="15"/>
      <c r="S37" s="15"/>
      <c r="T37" s="15"/>
      <c r="U37" s="15"/>
      <c r="V37" s="15"/>
      <c r="W37" s="15"/>
      <c r="X37" s="15"/>
      <c r="Y37" s="15"/>
      <c r="Z37" s="15"/>
    </row>
    <row r="38" ht="28.5" customHeight="1">
      <c r="A38" s="77"/>
      <c r="B38" s="72" t="s">
        <v>127</v>
      </c>
      <c r="C38" s="78" t="s">
        <v>128</v>
      </c>
      <c r="D38" s="82">
        <v>2024.0</v>
      </c>
      <c r="E38" s="75" t="s">
        <v>57</v>
      </c>
      <c r="F38" s="83"/>
      <c r="G38" s="15"/>
      <c r="H38" s="15"/>
      <c r="I38" s="15"/>
      <c r="J38" s="15"/>
      <c r="K38" s="15"/>
      <c r="L38" s="15"/>
      <c r="M38" s="15"/>
      <c r="N38" s="15"/>
      <c r="O38" s="15"/>
      <c r="P38" s="15"/>
      <c r="Q38" s="15"/>
      <c r="R38" s="15"/>
      <c r="S38" s="15"/>
      <c r="T38" s="15"/>
      <c r="U38" s="15"/>
      <c r="V38" s="15"/>
      <c r="W38" s="15"/>
      <c r="X38" s="15"/>
      <c r="Y38" s="15"/>
      <c r="Z38" s="15"/>
    </row>
    <row r="39" ht="30.0" customHeight="1">
      <c r="A39" s="86"/>
      <c r="B39" s="87" t="s">
        <v>129</v>
      </c>
      <c r="C39" s="88" t="s">
        <v>130</v>
      </c>
      <c r="D39" s="89">
        <v>2018.0</v>
      </c>
      <c r="E39" s="90" t="s">
        <v>57</v>
      </c>
      <c r="F39" s="91" t="s">
        <v>131</v>
      </c>
      <c r="G39" s="15"/>
      <c r="H39" s="15"/>
      <c r="I39" s="15"/>
      <c r="J39" s="15"/>
      <c r="K39" s="15"/>
      <c r="L39" s="15"/>
      <c r="M39" s="15"/>
      <c r="N39" s="15"/>
      <c r="O39" s="15"/>
      <c r="P39" s="15"/>
      <c r="Q39" s="15"/>
      <c r="R39" s="15"/>
      <c r="S39" s="15"/>
      <c r="T39" s="15"/>
      <c r="U39" s="15"/>
      <c r="V39" s="15"/>
      <c r="W39" s="15"/>
      <c r="X39" s="15"/>
      <c r="Y39" s="15"/>
      <c r="Z39" s="15"/>
    </row>
    <row r="40" ht="15.75" customHeight="1">
      <c r="A40" s="92"/>
      <c r="B40" s="92"/>
      <c r="C40" s="92"/>
      <c r="D40" s="93"/>
      <c r="E40" s="92"/>
      <c r="F40" s="92"/>
      <c r="G40" s="15"/>
      <c r="H40" s="15"/>
      <c r="I40" s="15"/>
      <c r="J40" s="15"/>
      <c r="K40" s="15"/>
      <c r="L40" s="15"/>
      <c r="M40" s="15"/>
      <c r="N40" s="15"/>
      <c r="O40" s="15"/>
      <c r="P40" s="15"/>
      <c r="Q40" s="15"/>
      <c r="R40" s="15"/>
      <c r="S40" s="15"/>
      <c r="T40" s="15"/>
      <c r="U40" s="15"/>
      <c r="V40" s="15"/>
      <c r="W40" s="15"/>
      <c r="X40" s="15"/>
      <c r="Y40" s="15"/>
      <c r="Z40" s="15"/>
    </row>
    <row r="41" ht="15.75" customHeight="1">
      <c r="A41" s="92"/>
      <c r="B41" s="92"/>
      <c r="C41" s="92"/>
      <c r="D41" s="93"/>
      <c r="E41" s="92"/>
      <c r="F41" s="92"/>
      <c r="G41" s="15"/>
      <c r="H41" s="15"/>
      <c r="I41" s="15"/>
      <c r="J41" s="15"/>
      <c r="K41" s="15"/>
      <c r="L41" s="15"/>
      <c r="M41" s="15"/>
      <c r="N41" s="15"/>
      <c r="O41" s="15"/>
      <c r="P41" s="15"/>
      <c r="Q41" s="15"/>
      <c r="R41" s="15"/>
      <c r="S41" s="15"/>
      <c r="T41" s="15"/>
      <c r="U41" s="15"/>
      <c r="V41" s="15"/>
      <c r="W41" s="15"/>
      <c r="X41" s="15"/>
      <c r="Y41" s="15"/>
      <c r="Z41" s="15"/>
    </row>
    <row r="42" ht="15.75" customHeight="1">
      <c r="A42" s="94"/>
      <c r="B42" s="94"/>
      <c r="C42" s="94"/>
      <c r="D42" s="95"/>
      <c r="E42" s="94"/>
      <c r="F42" s="94"/>
      <c r="G42" s="15"/>
      <c r="H42" s="15"/>
      <c r="I42" s="15"/>
      <c r="J42" s="15"/>
      <c r="K42" s="15"/>
      <c r="L42" s="15"/>
      <c r="M42" s="15"/>
      <c r="N42" s="15"/>
      <c r="O42" s="15"/>
      <c r="P42" s="15"/>
      <c r="Q42" s="15"/>
      <c r="R42" s="15"/>
      <c r="S42" s="15"/>
      <c r="T42" s="15"/>
      <c r="U42" s="15"/>
      <c r="V42" s="15"/>
      <c r="W42" s="15"/>
      <c r="X42" s="15"/>
      <c r="Y42" s="15"/>
      <c r="Z42" s="15"/>
    </row>
    <row r="43" ht="15.75" customHeight="1">
      <c r="A43" s="94"/>
      <c r="B43" s="94"/>
      <c r="C43" s="94"/>
      <c r="D43" s="95"/>
      <c r="E43" s="94"/>
      <c r="F43" s="94"/>
      <c r="G43" s="15"/>
      <c r="H43" s="15"/>
      <c r="I43" s="15"/>
      <c r="J43" s="15"/>
      <c r="K43" s="15"/>
      <c r="L43" s="15"/>
      <c r="M43" s="15"/>
      <c r="N43" s="15"/>
      <c r="O43" s="15"/>
      <c r="P43" s="15"/>
      <c r="Q43" s="15"/>
      <c r="R43" s="15"/>
      <c r="S43" s="15"/>
      <c r="T43" s="15"/>
      <c r="U43" s="15"/>
      <c r="V43" s="15"/>
      <c r="W43" s="15"/>
      <c r="X43" s="15"/>
      <c r="Y43" s="15"/>
      <c r="Z43" s="15"/>
    </row>
    <row r="44" ht="15.75" customHeight="1">
      <c r="A44" s="15"/>
      <c r="B44" s="15"/>
      <c r="C44" s="15"/>
      <c r="D44" s="60"/>
      <c r="E44" s="15"/>
      <c r="F44" s="15"/>
      <c r="G44" s="15"/>
      <c r="H44" s="15"/>
      <c r="I44" s="15"/>
      <c r="J44" s="15"/>
      <c r="K44" s="15"/>
      <c r="L44" s="15"/>
      <c r="M44" s="15"/>
      <c r="N44" s="15"/>
      <c r="O44" s="15"/>
      <c r="P44" s="15"/>
      <c r="Q44" s="15"/>
      <c r="R44" s="15"/>
      <c r="S44" s="15"/>
      <c r="T44" s="15"/>
      <c r="U44" s="15"/>
      <c r="V44" s="15"/>
      <c r="W44" s="15"/>
      <c r="X44" s="15"/>
      <c r="Y44" s="15"/>
      <c r="Z44" s="15"/>
    </row>
    <row r="45" ht="15.75" customHeight="1">
      <c r="A45" s="15"/>
      <c r="B45" s="15"/>
      <c r="C45" s="15"/>
      <c r="D45" s="60"/>
      <c r="E45" s="15"/>
      <c r="F45" s="15"/>
      <c r="G45" s="15"/>
      <c r="H45" s="15"/>
      <c r="I45" s="15"/>
      <c r="J45" s="15"/>
      <c r="K45" s="15"/>
      <c r="L45" s="15"/>
      <c r="M45" s="15"/>
      <c r="N45" s="15"/>
      <c r="O45" s="15"/>
      <c r="P45" s="15"/>
      <c r="Q45" s="15"/>
      <c r="R45" s="15"/>
      <c r="S45" s="15"/>
      <c r="T45" s="15"/>
      <c r="U45" s="15"/>
      <c r="V45" s="15"/>
      <c r="W45" s="15"/>
      <c r="X45" s="15"/>
      <c r="Y45" s="15"/>
      <c r="Z45" s="15"/>
    </row>
    <row r="46" ht="15.75" customHeight="1">
      <c r="A46" s="15"/>
      <c r="B46" s="15"/>
      <c r="C46" s="15"/>
      <c r="D46" s="60"/>
      <c r="E46" s="15"/>
      <c r="F46" s="15"/>
      <c r="G46" s="15"/>
      <c r="H46" s="15"/>
      <c r="I46" s="15"/>
      <c r="J46" s="15"/>
      <c r="K46" s="15"/>
      <c r="L46" s="15"/>
      <c r="M46" s="15"/>
      <c r="N46" s="15"/>
      <c r="O46" s="15"/>
      <c r="P46" s="15"/>
      <c r="Q46" s="15"/>
      <c r="R46" s="15"/>
      <c r="S46" s="15"/>
      <c r="T46" s="15"/>
      <c r="U46" s="15"/>
      <c r="V46" s="15"/>
      <c r="W46" s="15"/>
      <c r="X46" s="15"/>
      <c r="Y46" s="15"/>
      <c r="Z46" s="15"/>
    </row>
    <row r="47" ht="15.75" customHeight="1">
      <c r="A47" s="15"/>
      <c r="B47" s="15"/>
      <c r="C47" s="15"/>
      <c r="D47" s="60"/>
      <c r="E47" s="15"/>
      <c r="F47" s="15"/>
      <c r="G47" s="15"/>
      <c r="H47" s="15"/>
      <c r="I47" s="15"/>
      <c r="J47" s="15"/>
      <c r="K47" s="15"/>
      <c r="L47" s="15"/>
      <c r="M47" s="15"/>
      <c r="N47" s="15"/>
      <c r="O47" s="15"/>
      <c r="P47" s="15"/>
      <c r="Q47" s="15"/>
      <c r="R47" s="15"/>
      <c r="S47" s="15"/>
      <c r="T47" s="15"/>
      <c r="U47" s="15"/>
      <c r="V47" s="15"/>
      <c r="W47" s="15"/>
      <c r="X47" s="15"/>
      <c r="Y47" s="15"/>
      <c r="Z47" s="15"/>
    </row>
    <row r="48" ht="15.75" customHeight="1">
      <c r="A48" s="15"/>
      <c r="B48" s="15"/>
      <c r="C48" s="15"/>
      <c r="D48" s="60"/>
      <c r="E48" s="15"/>
      <c r="F48" s="15"/>
      <c r="G48" s="15"/>
      <c r="H48" s="15"/>
      <c r="I48" s="15"/>
      <c r="J48" s="15"/>
      <c r="K48" s="15"/>
      <c r="L48" s="15"/>
      <c r="M48" s="15"/>
      <c r="N48" s="15"/>
      <c r="O48" s="15"/>
      <c r="P48" s="15"/>
      <c r="Q48" s="15"/>
      <c r="R48" s="15"/>
      <c r="S48" s="15"/>
      <c r="T48" s="15"/>
      <c r="U48" s="15"/>
      <c r="V48" s="15"/>
      <c r="W48" s="15"/>
      <c r="X48" s="15"/>
      <c r="Y48" s="15"/>
      <c r="Z48" s="15"/>
    </row>
    <row r="49" ht="15.75" customHeight="1">
      <c r="A49" s="15"/>
      <c r="B49" s="15"/>
      <c r="C49" s="15"/>
      <c r="D49" s="60"/>
      <c r="E49" s="15"/>
      <c r="F49" s="15"/>
      <c r="G49" s="15"/>
      <c r="H49" s="15"/>
      <c r="I49" s="15"/>
      <c r="J49" s="15"/>
      <c r="K49" s="15"/>
      <c r="L49" s="15"/>
      <c r="M49" s="15"/>
      <c r="N49" s="15"/>
      <c r="O49" s="15"/>
      <c r="P49" s="15"/>
      <c r="Q49" s="15"/>
      <c r="R49" s="15"/>
      <c r="S49" s="15"/>
      <c r="T49" s="15"/>
      <c r="U49" s="15"/>
      <c r="V49" s="15"/>
      <c r="W49" s="15"/>
      <c r="X49" s="15"/>
      <c r="Y49" s="15"/>
      <c r="Z49" s="15"/>
    </row>
    <row r="50" ht="15.75" customHeight="1">
      <c r="A50" s="15"/>
      <c r="B50" s="15"/>
      <c r="C50" s="15"/>
      <c r="D50" s="60"/>
      <c r="E50" s="15"/>
      <c r="F50" s="15"/>
      <c r="G50" s="15"/>
      <c r="H50" s="15"/>
      <c r="I50" s="15"/>
      <c r="J50" s="15"/>
      <c r="K50" s="15"/>
      <c r="L50" s="15"/>
      <c r="M50" s="15"/>
      <c r="N50" s="15"/>
      <c r="O50" s="15"/>
      <c r="P50" s="15"/>
      <c r="Q50" s="15"/>
      <c r="R50" s="15"/>
      <c r="S50" s="15"/>
      <c r="T50" s="15"/>
      <c r="U50" s="15"/>
      <c r="V50" s="15"/>
      <c r="W50" s="15"/>
      <c r="X50" s="15"/>
      <c r="Y50" s="15"/>
      <c r="Z50" s="15"/>
    </row>
    <row r="51" ht="15.75" customHeight="1">
      <c r="A51" s="15"/>
      <c r="B51" s="15"/>
      <c r="C51" s="15"/>
      <c r="D51" s="60"/>
      <c r="E51" s="15"/>
      <c r="F51" s="15"/>
      <c r="G51" s="15"/>
      <c r="H51" s="15"/>
      <c r="I51" s="15"/>
      <c r="J51" s="15"/>
      <c r="K51" s="15"/>
      <c r="L51" s="15"/>
      <c r="M51" s="15"/>
      <c r="N51" s="15"/>
      <c r="O51" s="15"/>
      <c r="P51" s="15"/>
      <c r="Q51" s="15"/>
      <c r="R51" s="15"/>
      <c r="S51" s="15"/>
      <c r="T51" s="15"/>
      <c r="U51" s="15"/>
      <c r="V51" s="15"/>
      <c r="W51" s="15"/>
      <c r="X51" s="15"/>
      <c r="Y51" s="15"/>
      <c r="Z51" s="15"/>
    </row>
    <row r="52" ht="15.75" customHeight="1">
      <c r="A52" s="15"/>
      <c r="B52" s="15"/>
      <c r="C52" s="15"/>
      <c r="D52" s="60"/>
      <c r="E52" s="15"/>
      <c r="F52" s="15"/>
      <c r="G52" s="15"/>
      <c r="H52" s="15"/>
      <c r="I52" s="15"/>
      <c r="J52" s="15"/>
      <c r="K52" s="15"/>
      <c r="L52" s="15"/>
      <c r="M52" s="15"/>
      <c r="N52" s="15"/>
      <c r="O52" s="15"/>
      <c r="P52" s="15"/>
      <c r="Q52" s="15"/>
      <c r="R52" s="15"/>
      <c r="S52" s="15"/>
      <c r="T52" s="15"/>
      <c r="U52" s="15"/>
      <c r="V52" s="15"/>
      <c r="W52" s="15"/>
      <c r="X52" s="15"/>
      <c r="Y52" s="15"/>
      <c r="Z52" s="15"/>
    </row>
    <row r="53" ht="15.75" customHeight="1">
      <c r="A53" s="15"/>
      <c r="B53" s="15"/>
      <c r="C53" s="15"/>
      <c r="D53" s="60"/>
      <c r="E53" s="15"/>
      <c r="F53" s="15"/>
      <c r="G53" s="15"/>
      <c r="H53" s="15"/>
      <c r="I53" s="15"/>
      <c r="J53" s="15"/>
      <c r="K53" s="15"/>
      <c r="L53" s="15"/>
      <c r="M53" s="15"/>
      <c r="N53" s="15"/>
      <c r="O53" s="15"/>
      <c r="P53" s="15"/>
      <c r="Q53" s="15"/>
      <c r="R53" s="15"/>
      <c r="S53" s="15"/>
      <c r="T53" s="15"/>
      <c r="U53" s="15"/>
      <c r="V53" s="15"/>
      <c r="W53" s="15"/>
      <c r="X53" s="15"/>
      <c r="Y53" s="15"/>
      <c r="Z53" s="15"/>
    </row>
    <row r="54" ht="15.75" customHeight="1">
      <c r="A54" s="15"/>
      <c r="B54" s="15"/>
      <c r="C54" s="15"/>
      <c r="D54" s="60"/>
      <c r="E54" s="15"/>
      <c r="F54" s="15"/>
      <c r="G54" s="15"/>
      <c r="H54" s="15"/>
      <c r="I54" s="15"/>
      <c r="J54" s="15"/>
      <c r="K54" s="15"/>
      <c r="L54" s="15"/>
      <c r="M54" s="15"/>
      <c r="N54" s="15"/>
      <c r="O54" s="15"/>
      <c r="P54" s="15"/>
      <c r="Q54" s="15"/>
      <c r="R54" s="15"/>
      <c r="S54" s="15"/>
      <c r="T54" s="15"/>
      <c r="U54" s="15"/>
      <c r="V54" s="15"/>
      <c r="W54" s="15"/>
      <c r="X54" s="15"/>
      <c r="Y54" s="15"/>
      <c r="Z54" s="15"/>
    </row>
    <row r="55" ht="15.75" customHeight="1">
      <c r="A55" s="15"/>
      <c r="B55" s="15"/>
      <c r="C55" s="15"/>
      <c r="D55" s="60"/>
      <c r="E55" s="15"/>
      <c r="F55" s="15"/>
      <c r="G55" s="15"/>
      <c r="H55" s="15"/>
      <c r="I55" s="15"/>
      <c r="J55" s="15"/>
      <c r="K55" s="15"/>
      <c r="L55" s="15"/>
      <c r="M55" s="15"/>
      <c r="N55" s="15"/>
      <c r="O55" s="15"/>
      <c r="P55" s="15"/>
      <c r="Q55" s="15"/>
      <c r="R55" s="15"/>
      <c r="S55" s="15"/>
      <c r="T55" s="15"/>
      <c r="U55" s="15"/>
      <c r="V55" s="15"/>
      <c r="W55" s="15"/>
      <c r="X55" s="15"/>
      <c r="Y55" s="15"/>
      <c r="Z55" s="15"/>
    </row>
    <row r="56" ht="15.75" customHeight="1">
      <c r="A56" s="15"/>
      <c r="B56" s="15"/>
      <c r="C56" s="15"/>
      <c r="D56" s="60"/>
      <c r="E56" s="15"/>
      <c r="F56" s="15"/>
      <c r="G56" s="15"/>
      <c r="H56" s="15"/>
      <c r="I56" s="15"/>
      <c r="J56" s="15"/>
      <c r="K56" s="15"/>
      <c r="L56" s="15"/>
      <c r="M56" s="15"/>
      <c r="N56" s="15"/>
      <c r="O56" s="15"/>
      <c r="P56" s="15"/>
      <c r="Q56" s="15"/>
      <c r="R56" s="15"/>
      <c r="S56" s="15"/>
      <c r="T56" s="15"/>
      <c r="U56" s="15"/>
      <c r="V56" s="15"/>
      <c r="W56" s="15"/>
      <c r="X56" s="15"/>
      <c r="Y56" s="15"/>
      <c r="Z56" s="15"/>
    </row>
    <row r="57" ht="15.75" customHeight="1">
      <c r="A57" s="15"/>
      <c r="B57" s="15"/>
      <c r="C57" s="15"/>
      <c r="D57" s="60"/>
      <c r="E57" s="15"/>
      <c r="F57" s="15"/>
      <c r="G57" s="15"/>
      <c r="H57" s="15"/>
      <c r="I57" s="15"/>
      <c r="J57" s="15"/>
      <c r="K57" s="15"/>
      <c r="L57" s="15"/>
      <c r="M57" s="15"/>
      <c r="N57" s="15"/>
      <c r="O57" s="15"/>
      <c r="P57" s="15"/>
      <c r="Q57" s="15"/>
      <c r="R57" s="15"/>
      <c r="S57" s="15"/>
      <c r="T57" s="15"/>
      <c r="U57" s="15"/>
      <c r="V57" s="15"/>
      <c r="W57" s="15"/>
      <c r="X57" s="15"/>
      <c r="Y57" s="15"/>
      <c r="Z57" s="15"/>
    </row>
    <row r="58" ht="15.75" customHeight="1">
      <c r="A58" s="15"/>
      <c r="B58" s="15"/>
      <c r="C58" s="15"/>
      <c r="D58" s="60"/>
      <c r="E58" s="15"/>
      <c r="F58" s="15"/>
      <c r="G58" s="15"/>
      <c r="H58" s="15"/>
      <c r="I58" s="15"/>
      <c r="J58" s="15"/>
      <c r="K58" s="15"/>
      <c r="L58" s="15"/>
      <c r="M58" s="15"/>
      <c r="N58" s="15"/>
      <c r="O58" s="15"/>
      <c r="P58" s="15"/>
      <c r="Q58" s="15"/>
      <c r="R58" s="15"/>
      <c r="S58" s="15"/>
      <c r="T58" s="15"/>
      <c r="U58" s="15"/>
      <c r="V58" s="15"/>
      <c r="W58" s="15"/>
      <c r="X58" s="15"/>
      <c r="Y58" s="15"/>
      <c r="Z58" s="15"/>
    </row>
    <row r="59" ht="15.75" customHeight="1">
      <c r="A59" s="15"/>
      <c r="B59" s="15"/>
      <c r="C59" s="15"/>
      <c r="D59" s="60"/>
      <c r="E59" s="15"/>
      <c r="F59" s="15"/>
      <c r="G59" s="15"/>
      <c r="H59" s="15"/>
      <c r="I59" s="15"/>
      <c r="J59" s="15"/>
      <c r="K59" s="15"/>
      <c r="L59" s="15"/>
      <c r="M59" s="15"/>
      <c r="N59" s="15"/>
      <c r="O59" s="15"/>
      <c r="P59" s="15"/>
      <c r="Q59" s="15"/>
      <c r="R59" s="15"/>
      <c r="S59" s="15"/>
      <c r="T59" s="15"/>
      <c r="U59" s="15"/>
      <c r="V59" s="15"/>
      <c r="W59" s="15"/>
      <c r="X59" s="15"/>
      <c r="Y59" s="15"/>
      <c r="Z59" s="15"/>
    </row>
    <row r="60" ht="15.75" customHeight="1">
      <c r="A60" s="15"/>
      <c r="B60" s="15"/>
      <c r="C60" s="15"/>
      <c r="D60" s="60"/>
      <c r="E60" s="15"/>
      <c r="F60" s="15"/>
      <c r="G60" s="15"/>
      <c r="H60" s="15"/>
      <c r="I60" s="15"/>
      <c r="J60" s="15"/>
      <c r="K60" s="15"/>
      <c r="L60" s="15"/>
      <c r="M60" s="15"/>
      <c r="N60" s="15"/>
      <c r="O60" s="15"/>
      <c r="P60" s="15"/>
      <c r="Q60" s="15"/>
      <c r="R60" s="15"/>
      <c r="S60" s="15"/>
      <c r="T60" s="15"/>
      <c r="U60" s="15"/>
      <c r="V60" s="15"/>
      <c r="W60" s="15"/>
      <c r="X60" s="15"/>
      <c r="Y60" s="15"/>
      <c r="Z60" s="15"/>
    </row>
    <row r="61" ht="15.75" customHeight="1">
      <c r="A61" s="15"/>
      <c r="B61" s="15"/>
      <c r="C61" s="15"/>
      <c r="D61" s="60"/>
      <c r="E61" s="15"/>
      <c r="F61" s="15"/>
      <c r="G61" s="15"/>
      <c r="H61" s="15"/>
      <c r="I61" s="15"/>
      <c r="J61" s="15"/>
      <c r="K61" s="15"/>
      <c r="L61" s="15"/>
      <c r="M61" s="15"/>
      <c r="N61" s="15"/>
      <c r="O61" s="15"/>
      <c r="P61" s="15"/>
      <c r="Q61" s="15"/>
      <c r="R61" s="15"/>
      <c r="S61" s="15"/>
      <c r="T61" s="15"/>
      <c r="U61" s="15"/>
      <c r="V61" s="15"/>
      <c r="W61" s="15"/>
      <c r="X61" s="15"/>
      <c r="Y61" s="15"/>
      <c r="Z61" s="15"/>
    </row>
    <row r="62" ht="15.75" customHeight="1">
      <c r="A62" s="15"/>
      <c r="B62" s="15"/>
      <c r="C62" s="15"/>
      <c r="D62" s="60"/>
      <c r="E62" s="15"/>
      <c r="F62" s="15"/>
      <c r="G62" s="15"/>
      <c r="H62" s="15"/>
      <c r="I62" s="15"/>
      <c r="J62" s="15"/>
      <c r="K62" s="15"/>
      <c r="L62" s="15"/>
      <c r="M62" s="15"/>
      <c r="N62" s="15"/>
      <c r="O62" s="15"/>
      <c r="P62" s="15"/>
      <c r="Q62" s="15"/>
      <c r="R62" s="15"/>
      <c r="S62" s="15"/>
      <c r="T62" s="15"/>
      <c r="U62" s="15"/>
      <c r="V62" s="15"/>
      <c r="W62" s="15"/>
      <c r="X62" s="15"/>
      <c r="Y62" s="15"/>
      <c r="Z62" s="15"/>
    </row>
    <row r="63" ht="15.75" customHeight="1">
      <c r="A63" s="15"/>
      <c r="B63" s="15"/>
      <c r="C63" s="15"/>
      <c r="D63" s="60"/>
      <c r="E63" s="15"/>
      <c r="F63" s="15"/>
      <c r="G63" s="15"/>
      <c r="H63" s="15"/>
      <c r="I63" s="15"/>
      <c r="J63" s="15"/>
      <c r="K63" s="15"/>
      <c r="L63" s="15"/>
      <c r="M63" s="15"/>
      <c r="N63" s="15"/>
      <c r="O63" s="15"/>
      <c r="P63" s="15"/>
      <c r="Q63" s="15"/>
      <c r="R63" s="15"/>
      <c r="S63" s="15"/>
      <c r="T63" s="15"/>
      <c r="U63" s="15"/>
      <c r="V63" s="15"/>
      <c r="W63" s="15"/>
      <c r="X63" s="15"/>
      <c r="Y63" s="15"/>
      <c r="Z63" s="15"/>
    </row>
    <row r="64" ht="15.75" customHeight="1">
      <c r="A64" s="15"/>
      <c r="B64" s="15"/>
      <c r="C64" s="15"/>
      <c r="D64" s="60"/>
      <c r="E64" s="15"/>
      <c r="F64" s="15"/>
      <c r="G64" s="15"/>
      <c r="H64" s="15"/>
      <c r="I64" s="15"/>
      <c r="J64" s="15"/>
      <c r="K64" s="15"/>
      <c r="L64" s="15"/>
      <c r="M64" s="15"/>
      <c r="N64" s="15"/>
      <c r="O64" s="15"/>
      <c r="P64" s="15"/>
      <c r="Q64" s="15"/>
      <c r="R64" s="15"/>
      <c r="S64" s="15"/>
      <c r="T64" s="15"/>
      <c r="U64" s="15"/>
      <c r="V64" s="15"/>
      <c r="W64" s="15"/>
      <c r="X64" s="15"/>
      <c r="Y64" s="15"/>
      <c r="Z64" s="15"/>
    </row>
    <row r="65" ht="15.75" customHeight="1">
      <c r="A65" s="15"/>
      <c r="B65" s="15"/>
      <c r="C65" s="15"/>
      <c r="D65" s="60"/>
      <c r="E65" s="15"/>
      <c r="F65" s="15"/>
      <c r="G65" s="15"/>
      <c r="H65" s="15"/>
      <c r="I65" s="15"/>
      <c r="J65" s="15"/>
      <c r="K65" s="15"/>
      <c r="L65" s="15"/>
      <c r="M65" s="15"/>
      <c r="N65" s="15"/>
      <c r="O65" s="15"/>
      <c r="P65" s="15"/>
      <c r="Q65" s="15"/>
      <c r="R65" s="15"/>
      <c r="S65" s="15"/>
      <c r="T65" s="15"/>
      <c r="U65" s="15"/>
      <c r="V65" s="15"/>
      <c r="W65" s="15"/>
      <c r="X65" s="15"/>
      <c r="Y65" s="15"/>
      <c r="Z65" s="15"/>
    </row>
    <row r="66" ht="15.75" customHeight="1">
      <c r="A66" s="15"/>
      <c r="B66" s="15"/>
      <c r="C66" s="15"/>
      <c r="D66" s="60"/>
      <c r="E66" s="15"/>
      <c r="F66" s="15"/>
      <c r="G66" s="15"/>
      <c r="H66" s="15"/>
      <c r="I66" s="15"/>
      <c r="J66" s="15"/>
      <c r="K66" s="15"/>
      <c r="L66" s="15"/>
      <c r="M66" s="15"/>
      <c r="N66" s="15"/>
      <c r="O66" s="15"/>
      <c r="P66" s="15"/>
      <c r="Q66" s="15"/>
      <c r="R66" s="15"/>
      <c r="S66" s="15"/>
      <c r="T66" s="15"/>
      <c r="U66" s="15"/>
      <c r="V66" s="15"/>
      <c r="W66" s="15"/>
      <c r="X66" s="15"/>
      <c r="Y66" s="15"/>
      <c r="Z66" s="15"/>
    </row>
    <row r="67" ht="15.75" customHeight="1">
      <c r="A67" s="15"/>
      <c r="B67" s="15"/>
      <c r="C67" s="15"/>
      <c r="D67" s="60"/>
      <c r="E67" s="15"/>
      <c r="F67" s="15"/>
      <c r="G67" s="15"/>
      <c r="H67" s="15"/>
      <c r="I67" s="15"/>
      <c r="J67" s="15"/>
      <c r="K67" s="15"/>
      <c r="L67" s="15"/>
      <c r="M67" s="15"/>
      <c r="N67" s="15"/>
      <c r="O67" s="15"/>
      <c r="P67" s="15"/>
      <c r="Q67" s="15"/>
      <c r="R67" s="15"/>
      <c r="S67" s="15"/>
      <c r="T67" s="15"/>
      <c r="U67" s="15"/>
      <c r="V67" s="15"/>
      <c r="W67" s="15"/>
      <c r="X67" s="15"/>
      <c r="Y67" s="15"/>
      <c r="Z67" s="15"/>
    </row>
    <row r="68" ht="15.75" customHeight="1">
      <c r="A68" s="15"/>
      <c r="B68" s="15"/>
      <c r="C68" s="15"/>
      <c r="D68" s="60"/>
      <c r="E68" s="15"/>
      <c r="F68" s="15"/>
      <c r="G68" s="15"/>
      <c r="H68" s="15"/>
      <c r="I68" s="15"/>
      <c r="J68" s="15"/>
      <c r="K68" s="15"/>
      <c r="L68" s="15"/>
      <c r="M68" s="15"/>
      <c r="N68" s="15"/>
      <c r="O68" s="15"/>
      <c r="P68" s="15"/>
      <c r="Q68" s="15"/>
      <c r="R68" s="15"/>
      <c r="S68" s="15"/>
      <c r="T68" s="15"/>
      <c r="U68" s="15"/>
      <c r="V68" s="15"/>
      <c r="W68" s="15"/>
      <c r="X68" s="15"/>
      <c r="Y68" s="15"/>
      <c r="Z68" s="15"/>
    </row>
    <row r="69" ht="15.75" customHeight="1">
      <c r="A69" s="15"/>
      <c r="B69" s="15"/>
      <c r="C69" s="15"/>
      <c r="D69" s="60"/>
      <c r="E69" s="15"/>
      <c r="F69" s="15"/>
      <c r="G69" s="15"/>
      <c r="H69" s="15"/>
      <c r="I69" s="15"/>
      <c r="J69" s="15"/>
      <c r="K69" s="15"/>
      <c r="L69" s="15"/>
      <c r="M69" s="15"/>
      <c r="N69" s="15"/>
      <c r="O69" s="15"/>
      <c r="P69" s="15"/>
      <c r="Q69" s="15"/>
      <c r="R69" s="15"/>
      <c r="S69" s="15"/>
      <c r="T69" s="15"/>
      <c r="U69" s="15"/>
      <c r="V69" s="15"/>
      <c r="W69" s="15"/>
      <c r="X69" s="15"/>
      <c r="Y69" s="15"/>
      <c r="Z69" s="15"/>
    </row>
    <row r="70" ht="15.75" customHeight="1">
      <c r="A70" s="15"/>
      <c r="B70" s="15"/>
      <c r="C70" s="15"/>
      <c r="D70" s="60"/>
      <c r="E70" s="15"/>
      <c r="F70" s="15"/>
      <c r="G70" s="15"/>
      <c r="H70" s="15"/>
      <c r="I70" s="15"/>
      <c r="J70" s="15"/>
      <c r="K70" s="15"/>
      <c r="L70" s="15"/>
      <c r="M70" s="15"/>
      <c r="N70" s="15"/>
      <c r="O70" s="15"/>
      <c r="P70" s="15"/>
      <c r="Q70" s="15"/>
      <c r="R70" s="15"/>
      <c r="S70" s="15"/>
      <c r="T70" s="15"/>
      <c r="U70" s="15"/>
      <c r="V70" s="15"/>
      <c r="W70" s="15"/>
      <c r="X70" s="15"/>
      <c r="Y70" s="15"/>
      <c r="Z70" s="15"/>
    </row>
    <row r="71" ht="15.75" customHeight="1">
      <c r="A71" s="15"/>
      <c r="B71" s="15"/>
      <c r="C71" s="15"/>
      <c r="D71" s="60"/>
      <c r="E71" s="15"/>
      <c r="F71" s="15"/>
      <c r="G71" s="15"/>
      <c r="H71" s="15"/>
      <c r="I71" s="15"/>
      <c r="J71" s="15"/>
      <c r="K71" s="15"/>
      <c r="L71" s="15"/>
      <c r="M71" s="15"/>
      <c r="N71" s="15"/>
      <c r="O71" s="15"/>
      <c r="P71" s="15"/>
      <c r="Q71" s="15"/>
      <c r="R71" s="15"/>
      <c r="S71" s="15"/>
      <c r="T71" s="15"/>
      <c r="U71" s="15"/>
      <c r="V71" s="15"/>
      <c r="W71" s="15"/>
      <c r="X71" s="15"/>
      <c r="Y71" s="15"/>
      <c r="Z71" s="15"/>
    </row>
    <row r="72" ht="15.75" customHeight="1">
      <c r="A72" s="15"/>
      <c r="B72" s="15"/>
      <c r="C72" s="15"/>
      <c r="D72" s="60"/>
      <c r="E72" s="15"/>
      <c r="F72" s="15"/>
      <c r="G72" s="15"/>
      <c r="H72" s="15"/>
      <c r="I72" s="15"/>
      <c r="J72" s="15"/>
      <c r="K72" s="15"/>
      <c r="L72" s="15"/>
      <c r="M72" s="15"/>
      <c r="N72" s="15"/>
      <c r="O72" s="15"/>
      <c r="P72" s="15"/>
      <c r="Q72" s="15"/>
      <c r="R72" s="15"/>
      <c r="S72" s="15"/>
      <c r="T72" s="15"/>
      <c r="U72" s="15"/>
      <c r="V72" s="15"/>
      <c r="W72" s="15"/>
      <c r="X72" s="15"/>
      <c r="Y72" s="15"/>
      <c r="Z72" s="15"/>
    </row>
    <row r="73" ht="15.75" customHeight="1">
      <c r="A73" s="15"/>
      <c r="B73" s="15"/>
      <c r="C73" s="15"/>
      <c r="D73" s="60"/>
      <c r="E73" s="15"/>
      <c r="F73" s="15"/>
      <c r="G73" s="15"/>
      <c r="H73" s="15"/>
      <c r="I73" s="15"/>
      <c r="J73" s="15"/>
      <c r="K73" s="15"/>
      <c r="L73" s="15"/>
      <c r="M73" s="15"/>
      <c r="N73" s="15"/>
      <c r="O73" s="15"/>
      <c r="P73" s="15"/>
      <c r="Q73" s="15"/>
      <c r="R73" s="15"/>
      <c r="S73" s="15"/>
      <c r="T73" s="15"/>
      <c r="U73" s="15"/>
      <c r="V73" s="15"/>
      <c r="W73" s="15"/>
      <c r="X73" s="15"/>
      <c r="Y73" s="15"/>
      <c r="Z73" s="15"/>
    </row>
    <row r="74" ht="15.75" customHeight="1">
      <c r="A74" s="15"/>
      <c r="B74" s="15"/>
      <c r="C74" s="15"/>
      <c r="D74" s="60"/>
      <c r="E74" s="15"/>
      <c r="F74" s="15"/>
      <c r="G74" s="15"/>
      <c r="H74" s="15"/>
      <c r="I74" s="15"/>
      <c r="J74" s="15"/>
      <c r="K74" s="15"/>
      <c r="L74" s="15"/>
      <c r="M74" s="15"/>
      <c r="N74" s="15"/>
      <c r="O74" s="15"/>
      <c r="P74" s="15"/>
      <c r="Q74" s="15"/>
      <c r="R74" s="15"/>
      <c r="S74" s="15"/>
      <c r="T74" s="15"/>
      <c r="U74" s="15"/>
      <c r="V74" s="15"/>
      <c r="W74" s="15"/>
      <c r="X74" s="15"/>
      <c r="Y74" s="15"/>
      <c r="Z74" s="15"/>
    </row>
    <row r="75" ht="15.75" customHeight="1">
      <c r="A75" s="15"/>
      <c r="B75" s="15"/>
      <c r="C75" s="15"/>
      <c r="D75" s="60"/>
      <c r="E75" s="15"/>
      <c r="F75" s="15"/>
      <c r="G75" s="15"/>
      <c r="H75" s="15"/>
      <c r="I75" s="15"/>
      <c r="J75" s="15"/>
      <c r="K75" s="15"/>
      <c r="L75" s="15"/>
      <c r="M75" s="15"/>
      <c r="N75" s="15"/>
      <c r="O75" s="15"/>
      <c r="P75" s="15"/>
      <c r="Q75" s="15"/>
      <c r="R75" s="15"/>
      <c r="S75" s="15"/>
      <c r="T75" s="15"/>
      <c r="U75" s="15"/>
      <c r="V75" s="15"/>
      <c r="W75" s="15"/>
      <c r="X75" s="15"/>
      <c r="Y75" s="15"/>
      <c r="Z75" s="15"/>
    </row>
    <row r="76" ht="15.75" customHeight="1">
      <c r="A76" s="15"/>
      <c r="B76" s="15"/>
      <c r="C76" s="15"/>
      <c r="D76" s="60"/>
      <c r="E76" s="15"/>
      <c r="F76" s="15"/>
      <c r="G76" s="15"/>
      <c r="H76" s="15"/>
      <c r="I76" s="15"/>
      <c r="J76" s="15"/>
      <c r="K76" s="15"/>
      <c r="L76" s="15"/>
      <c r="M76" s="15"/>
      <c r="N76" s="15"/>
      <c r="O76" s="15"/>
      <c r="P76" s="15"/>
      <c r="Q76" s="15"/>
      <c r="R76" s="15"/>
      <c r="S76" s="15"/>
      <c r="T76" s="15"/>
      <c r="U76" s="15"/>
      <c r="V76" s="15"/>
      <c r="W76" s="15"/>
      <c r="X76" s="15"/>
      <c r="Y76" s="15"/>
      <c r="Z76" s="15"/>
    </row>
    <row r="77" ht="15.75" customHeight="1">
      <c r="A77" s="15"/>
      <c r="B77" s="15"/>
      <c r="C77" s="15"/>
      <c r="D77" s="60"/>
      <c r="E77" s="15"/>
      <c r="F77" s="15"/>
      <c r="G77" s="15"/>
      <c r="H77" s="15"/>
      <c r="I77" s="15"/>
      <c r="J77" s="15"/>
      <c r="K77" s="15"/>
      <c r="L77" s="15"/>
      <c r="M77" s="15"/>
      <c r="N77" s="15"/>
      <c r="O77" s="15"/>
      <c r="P77" s="15"/>
      <c r="Q77" s="15"/>
      <c r="R77" s="15"/>
      <c r="S77" s="15"/>
      <c r="T77" s="15"/>
      <c r="U77" s="15"/>
      <c r="V77" s="15"/>
      <c r="W77" s="15"/>
      <c r="X77" s="15"/>
      <c r="Y77" s="15"/>
      <c r="Z77" s="15"/>
    </row>
    <row r="78" ht="15.75" customHeight="1">
      <c r="A78" s="15"/>
      <c r="B78" s="15"/>
      <c r="C78" s="15"/>
      <c r="D78" s="60"/>
      <c r="E78" s="15"/>
      <c r="F78" s="15"/>
      <c r="G78" s="15"/>
      <c r="H78" s="15"/>
      <c r="I78" s="15"/>
      <c r="J78" s="15"/>
      <c r="K78" s="15"/>
      <c r="L78" s="15"/>
      <c r="M78" s="15"/>
      <c r="N78" s="15"/>
      <c r="O78" s="15"/>
      <c r="P78" s="15"/>
      <c r="Q78" s="15"/>
      <c r="R78" s="15"/>
      <c r="S78" s="15"/>
      <c r="T78" s="15"/>
      <c r="U78" s="15"/>
      <c r="V78" s="15"/>
      <c r="W78" s="15"/>
      <c r="X78" s="15"/>
      <c r="Y78" s="15"/>
      <c r="Z78" s="15"/>
    </row>
    <row r="79" ht="15.75" customHeight="1">
      <c r="A79" s="15"/>
      <c r="B79" s="15"/>
      <c r="C79" s="15"/>
      <c r="D79" s="60"/>
      <c r="E79" s="15"/>
      <c r="F79" s="15"/>
      <c r="G79" s="15"/>
      <c r="H79" s="15"/>
      <c r="I79" s="15"/>
      <c r="J79" s="15"/>
      <c r="K79" s="15"/>
      <c r="L79" s="15"/>
      <c r="M79" s="15"/>
      <c r="N79" s="15"/>
      <c r="O79" s="15"/>
      <c r="P79" s="15"/>
      <c r="Q79" s="15"/>
      <c r="R79" s="15"/>
      <c r="S79" s="15"/>
      <c r="T79" s="15"/>
      <c r="U79" s="15"/>
      <c r="V79" s="15"/>
      <c r="W79" s="15"/>
      <c r="X79" s="15"/>
      <c r="Y79" s="15"/>
      <c r="Z79" s="15"/>
    </row>
    <row r="80" ht="15.75" customHeight="1">
      <c r="A80" s="15"/>
      <c r="B80" s="15"/>
      <c r="C80" s="15"/>
      <c r="D80" s="60"/>
      <c r="E80" s="15"/>
      <c r="F80" s="15"/>
      <c r="G80" s="15"/>
      <c r="H80" s="15"/>
      <c r="I80" s="15"/>
      <c r="J80" s="15"/>
      <c r="K80" s="15"/>
      <c r="L80" s="15"/>
      <c r="M80" s="15"/>
      <c r="N80" s="15"/>
      <c r="O80" s="15"/>
      <c r="P80" s="15"/>
      <c r="Q80" s="15"/>
      <c r="R80" s="15"/>
      <c r="S80" s="15"/>
      <c r="T80" s="15"/>
      <c r="U80" s="15"/>
      <c r="V80" s="15"/>
      <c r="W80" s="15"/>
      <c r="X80" s="15"/>
      <c r="Y80" s="15"/>
      <c r="Z80" s="15"/>
    </row>
    <row r="81" ht="15.75" customHeight="1">
      <c r="A81" s="15"/>
      <c r="B81" s="15"/>
      <c r="C81" s="15"/>
      <c r="D81" s="60"/>
      <c r="E81" s="15"/>
      <c r="F81" s="15"/>
      <c r="G81" s="15"/>
      <c r="H81" s="15"/>
      <c r="I81" s="15"/>
      <c r="J81" s="15"/>
      <c r="K81" s="15"/>
      <c r="L81" s="15"/>
      <c r="M81" s="15"/>
      <c r="N81" s="15"/>
      <c r="O81" s="15"/>
      <c r="P81" s="15"/>
      <c r="Q81" s="15"/>
      <c r="R81" s="15"/>
      <c r="S81" s="15"/>
      <c r="T81" s="15"/>
      <c r="U81" s="15"/>
      <c r="V81" s="15"/>
      <c r="W81" s="15"/>
      <c r="X81" s="15"/>
      <c r="Y81" s="15"/>
      <c r="Z81" s="15"/>
    </row>
    <row r="82" ht="15.75" customHeight="1">
      <c r="A82" s="15"/>
      <c r="B82" s="15"/>
      <c r="C82" s="15"/>
      <c r="D82" s="60"/>
      <c r="E82" s="15"/>
      <c r="F82" s="15"/>
      <c r="G82" s="15"/>
      <c r="H82" s="15"/>
      <c r="I82" s="15"/>
      <c r="J82" s="15"/>
      <c r="K82" s="15"/>
      <c r="L82" s="15"/>
      <c r="M82" s="15"/>
      <c r="N82" s="15"/>
      <c r="O82" s="15"/>
      <c r="P82" s="15"/>
      <c r="Q82" s="15"/>
      <c r="R82" s="15"/>
      <c r="S82" s="15"/>
      <c r="T82" s="15"/>
      <c r="U82" s="15"/>
      <c r="V82" s="15"/>
      <c r="W82" s="15"/>
      <c r="X82" s="15"/>
      <c r="Y82" s="15"/>
      <c r="Z82" s="15"/>
    </row>
    <row r="83" ht="15.75" customHeight="1">
      <c r="A83" s="15"/>
      <c r="B83" s="15"/>
      <c r="C83" s="15"/>
      <c r="D83" s="60"/>
      <c r="E83" s="15"/>
      <c r="F83" s="15"/>
      <c r="G83" s="15"/>
      <c r="H83" s="15"/>
      <c r="I83" s="15"/>
      <c r="J83" s="15"/>
      <c r="K83" s="15"/>
      <c r="L83" s="15"/>
      <c r="M83" s="15"/>
      <c r="N83" s="15"/>
      <c r="O83" s="15"/>
      <c r="P83" s="15"/>
      <c r="Q83" s="15"/>
      <c r="R83" s="15"/>
      <c r="S83" s="15"/>
      <c r="T83" s="15"/>
      <c r="U83" s="15"/>
      <c r="V83" s="15"/>
      <c r="W83" s="15"/>
      <c r="X83" s="15"/>
      <c r="Y83" s="15"/>
      <c r="Z83" s="15"/>
    </row>
    <row r="84" ht="15.75" customHeight="1">
      <c r="A84" s="15"/>
      <c r="B84" s="15"/>
      <c r="C84" s="15"/>
      <c r="D84" s="60"/>
      <c r="E84" s="15"/>
      <c r="F84" s="15"/>
      <c r="G84" s="15"/>
      <c r="H84" s="15"/>
      <c r="I84" s="15"/>
      <c r="J84" s="15"/>
      <c r="K84" s="15"/>
      <c r="L84" s="15"/>
      <c r="M84" s="15"/>
      <c r="N84" s="15"/>
      <c r="O84" s="15"/>
      <c r="P84" s="15"/>
      <c r="Q84" s="15"/>
      <c r="R84" s="15"/>
      <c r="S84" s="15"/>
      <c r="T84" s="15"/>
      <c r="U84" s="15"/>
      <c r="V84" s="15"/>
      <c r="W84" s="15"/>
      <c r="X84" s="15"/>
      <c r="Y84" s="15"/>
      <c r="Z84" s="15"/>
    </row>
    <row r="85" ht="15.75" customHeight="1">
      <c r="A85" s="15"/>
      <c r="B85" s="15"/>
      <c r="C85" s="15"/>
      <c r="D85" s="60"/>
      <c r="E85" s="15"/>
      <c r="F85" s="15"/>
      <c r="G85" s="15"/>
      <c r="H85" s="15"/>
      <c r="I85" s="15"/>
      <c r="J85" s="15"/>
      <c r="K85" s="15"/>
      <c r="L85" s="15"/>
      <c r="M85" s="15"/>
      <c r="N85" s="15"/>
      <c r="O85" s="15"/>
      <c r="P85" s="15"/>
      <c r="Q85" s="15"/>
      <c r="R85" s="15"/>
      <c r="S85" s="15"/>
      <c r="T85" s="15"/>
      <c r="U85" s="15"/>
      <c r="V85" s="15"/>
      <c r="W85" s="15"/>
      <c r="X85" s="15"/>
      <c r="Y85" s="15"/>
      <c r="Z85" s="15"/>
    </row>
    <row r="86" ht="15.75" customHeight="1">
      <c r="A86" s="15"/>
      <c r="B86" s="15"/>
      <c r="C86" s="15"/>
      <c r="D86" s="60"/>
      <c r="E86" s="15"/>
      <c r="F86" s="15"/>
      <c r="G86" s="15"/>
      <c r="H86" s="15"/>
      <c r="I86" s="15"/>
      <c r="J86" s="15"/>
      <c r="K86" s="15"/>
      <c r="L86" s="15"/>
      <c r="M86" s="15"/>
      <c r="N86" s="15"/>
      <c r="O86" s="15"/>
      <c r="P86" s="15"/>
      <c r="Q86" s="15"/>
      <c r="R86" s="15"/>
      <c r="S86" s="15"/>
      <c r="T86" s="15"/>
      <c r="U86" s="15"/>
      <c r="V86" s="15"/>
      <c r="W86" s="15"/>
      <c r="X86" s="15"/>
      <c r="Y86" s="15"/>
      <c r="Z86" s="15"/>
    </row>
    <row r="87" ht="15.75" customHeight="1">
      <c r="A87" s="15"/>
      <c r="B87" s="15"/>
      <c r="C87" s="15"/>
      <c r="D87" s="60"/>
      <c r="E87" s="15"/>
      <c r="F87" s="15"/>
      <c r="G87" s="15"/>
      <c r="H87" s="15"/>
      <c r="I87" s="15"/>
      <c r="J87" s="15"/>
      <c r="K87" s="15"/>
      <c r="L87" s="15"/>
      <c r="M87" s="15"/>
      <c r="N87" s="15"/>
      <c r="O87" s="15"/>
      <c r="P87" s="15"/>
      <c r="Q87" s="15"/>
      <c r="R87" s="15"/>
      <c r="S87" s="15"/>
      <c r="T87" s="15"/>
      <c r="U87" s="15"/>
      <c r="V87" s="15"/>
      <c r="W87" s="15"/>
      <c r="X87" s="15"/>
      <c r="Y87" s="15"/>
      <c r="Z87" s="15"/>
    </row>
    <row r="88" ht="15.75" customHeight="1">
      <c r="A88" s="15"/>
      <c r="B88" s="15"/>
      <c r="C88" s="15"/>
      <c r="D88" s="60"/>
      <c r="E88" s="15"/>
      <c r="F88" s="15"/>
      <c r="G88" s="15"/>
      <c r="H88" s="15"/>
      <c r="I88" s="15"/>
      <c r="J88" s="15"/>
      <c r="K88" s="15"/>
      <c r="L88" s="15"/>
      <c r="M88" s="15"/>
      <c r="N88" s="15"/>
      <c r="O88" s="15"/>
      <c r="P88" s="15"/>
      <c r="Q88" s="15"/>
      <c r="R88" s="15"/>
      <c r="S88" s="15"/>
      <c r="T88" s="15"/>
      <c r="U88" s="15"/>
      <c r="V88" s="15"/>
      <c r="W88" s="15"/>
      <c r="X88" s="15"/>
      <c r="Y88" s="15"/>
      <c r="Z88" s="15"/>
    </row>
    <row r="89" ht="15.75" customHeight="1">
      <c r="A89" s="15"/>
      <c r="B89" s="15"/>
      <c r="C89" s="15"/>
      <c r="D89" s="60"/>
      <c r="E89" s="15"/>
      <c r="F89" s="15"/>
      <c r="G89" s="15"/>
      <c r="H89" s="15"/>
      <c r="I89" s="15"/>
      <c r="J89" s="15"/>
      <c r="K89" s="15"/>
      <c r="L89" s="15"/>
      <c r="M89" s="15"/>
      <c r="N89" s="15"/>
      <c r="O89" s="15"/>
      <c r="P89" s="15"/>
      <c r="Q89" s="15"/>
      <c r="R89" s="15"/>
      <c r="S89" s="15"/>
      <c r="T89" s="15"/>
      <c r="U89" s="15"/>
      <c r="V89" s="15"/>
      <c r="W89" s="15"/>
      <c r="X89" s="15"/>
      <c r="Y89" s="15"/>
      <c r="Z89" s="15"/>
    </row>
    <row r="90" ht="15.75" customHeight="1">
      <c r="A90" s="15"/>
      <c r="B90" s="15"/>
      <c r="C90" s="15"/>
      <c r="D90" s="60"/>
      <c r="E90" s="15"/>
      <c r="F90" s="15"/>
      <c r="G90" s="15"/>
      <c r="H90" s="15"/>
      <c r="I90" s="15"/>
      <c r="J90" s="15"/>
      <c r="K90" s="15"/>
      <c r="L90" s="15"/>
      <c r="M90" s="15"/>
      <c r="N90" s="15"/>
      <c r="O90" s="15"/>
      <c r="P90" s="15"/>
      <c r="Q90" s="15"/>
      <c r="R90" s="15"/>
      <c r="S90" s="15"/>
      <c r="T90" s="15"/>
      <c r="U90" s="15"/>
      <c r="V90" s="15"/>
      <c r="W90" s="15"/>
      <c r="X90" s="15"/>
      <c r="Y90" s="15"/>
      <c r="Z90" s="15"/>
    </row>
    <row r="91" ht="15.75" customHeight="1">
      <c r="A91" s="15"/>
      <c r="B91" s="15"/>
      <c r="C91" s="15"/>
      <c r="D91" s="60"/>
      <c r="E91" s="15"/>
      <c r="F91" s="15"/>
      <c r="G91" s="15"/>
      <c r="H91" s="15"/>
      <c r="I91" s="15"/>
      <c r="J91" s="15"/>
      <c r="K91" s="15"/>
      <c r="L91" s="15"/>
      <c r="M91" s="15"/>
      <c r="N91" s="15"/>
      <c r="O91" s="15"/>
      <c r="P91" s="15"/>
      <c r="Q91" s="15"/>
      <c r="R91" s="15"/>
      <c r="S91" s="15"/>
      <c r="T91" s="15"/>
      <c r="U91" s="15"/>
      <c r="V91" s="15"/>
      <c r="W91" s="15"/>
      <c r="X91" s="15"/>
      <c r="Y91" s="15"/>
      <c r="Z91" s="15"/>
    </row>
    <row r="92" ht="15.75" customHeight="1">
      <c r="A92" s="15"/>
      <c r="B92" s="15"/>
      <c r="C92" s="15"/>
      <c r="D92" s="60"/>
      <c r="E92" s="15"/>
      <c r="F92" s="15"/>
      <c r="G92" s="15"/>
      <c r="H92" s="15"/>
      <c r="I92" s="15"/>
      <c r="J92" s="15"/>
      <c r="K92" s="15"/>
      <c r="L92" s="15"/>
      <c r="M92" s="15"/>
      <c r="N92" s="15"/>
      <c r="O92" s="15"/>
      <c r="P92" s="15"/>
      <c r="Q92" s="15"/>
      <c r="R92" s="15"/>
      <c r="S92" s="15"/>
      <c r="T92" s="15"/>
      <c r="U92" s="15"/>
      <c r="V92" s="15"/>
      <c r="W92" s="15"/>
      <c r="X92" s="15"/>
      <c r="Y92" s="15"/>
      <c r="Z92" s="15"/>
    </row>
    <row r="93" ht="15.75" customHeight="1">
      <c r="A93" s="15"/>
      <c r="B93" s="15"/>
      <c r="C93" s="15"/>
      <c r="D93" s="60"/>
      <c r="E93" s="15"/>
      <c r="F93" s="15"/>
      <c r="G93" s="15"/>
      <c r="H93" s="15"/>
      <c r="I93" s="15"/>
      <c r="J93" s="15"/>
      <c r="K93" s="15"/>
      <c r="L93" s="15"/>
      <c r="M93" s="15"/>
      <c r="N93" s="15"/>
      <c r="O93" s="15"/>
      <c r="P93" s="15"/>
      <c r="Q93" s="15"/>
      <c r="R93" s="15"/>
      <c r="S93" s="15"/>
      <c r="T93" s="15"/>
      <c r="U93" s="15"/>
      <c r="V93" s="15"/>
      <c r="W93" s="15"/>
      <c r="X93" s="15"/>
      <c r="Y93" s="15"/>
      <c r="Z93" s="15"/>
    </row>
    <row r="94" ht="15.75" customHeight="1">
      <c r="A94" s="15"/>
      <c r="B94" s="15"/>
      <c r="C94" s="15"/>
      <c r="D94" s="60"/>
      <c r="E94" s="15"/>
      <c r="F94" s="15"/>
      <c r="G94" s="15"/>
      <c r="H94" s="15"/>
      <c r="I94" s="15"/>
      <c r="J94" s="15"/>
      <c r="K94" s="15"/>
      <c r="L94" s="15"/>
      <c r="M94" s="15"/>
      <c r="N94" s="15"/>
      <c r="O94" s="15"/>
      <c r="P94" s="15"/>
      <c r="Q94" s="15"/>
      <c r="R94" s="15"/>
      <c r="S94" s="15"/>
      <c r="T94" s="15"/>
      <c r="U94" s="15"/>
      <c r="V94" s="15"/>
      <c r="W94" s="15"/>
      <c r="X94" s="15"/>
      <c r="Y94" s="15"/>
      <c r="Z94" s="15"/>
    </row>
    <row r="95" ht="15.75" customHeight="1">
      <c r="A95" s="15"/>
      <c r="B95" s="15"/>
      <c r="C95" s="15"/>
      <c r="D95" s="60"/>
      <c r="E95" s="15"/>
      <c r="F95" s="15"/>
      <c r="G95" s="15"/>
      <c r="H95" s="15"/>
      <c r="I95" s="15"/>
      <c r="J95" s="15"/>
      <c r="K95" s="15"/>
      <c r="L95" s="15"/>
      <c r="M95" s="15"/>
      <c r="N95" s="15"/>
      <c r="O95" s="15"/>
      <c r="P95" s="15"/>
      <c r="Q95" s="15"/>
      <c r="R95" s="15"/>
      <c r="S95" s="15"/>
      <c r="T95" s="15"/>
      <c r="U95" s="15"/>
      <c r="V95" s="15"/>
      <c r="W95" s="15"/>
      <c r="X95" s="15"/>
      <c r="Y95" s="15"/>
      <c r="Z95" s="15"/>
    </row>
    <row r="96" ht="15.75" customHeight="1">
      <c r="A96" s="15"/>
      <c r="B96" s="15"/>
      <c r="C96" s="15"/>
      <c r="D96" s="60"/>
      <c r="E96" s="15"/>
      <c r="F96" s="15"/>
      <c r="G96" s="15"/>
      <c r="H96" s="15"/>
      <c r="I96" s="15"/>
      <c r="J96" s="15"/>
      <c r="K96" s="15"/>
      <c r="L96" s="15"/>
      <c r="M96" s="15"/>
      <c r="N96" s="15"/>
      <c r="O96" s="15"/>
      <c r="P96" s="15"/>
      <c r="Q96" s="15"/>
      <c r="R96" s="15"/>
      <c r="S96" s="15"/>
      <c r="T96" s="15"/>
      <c r="U96" s="15"/>
      <c r="V96" s="15"/>
      <c r="W96" s="15"/>
      <c r="X96" s="15"/>
      <c r="Y96" s="15"/>
      <c r="Z96" s="15"/>
    </row>
    <row r="97" ht="15.75" customHeight="1">
      <c r="A97" s="15"/>
      <c r="B97" s="15"/>
      <c r="C97" s="15"/>
      <c r="D97" s="60"/>
      <c r="E97" s="15"/>
      <c r="F97" s="15"/>
      <c r="G97" s="15"/>
      <c r="H97" s="15"/>
      <c r="I97" s="15"/>
      <c r="J97" s="15"/>
      <c r="K97" s="15"/>
      <c r="L97" s="15"/>
      <c r="M97" s="15"/>
      <c r="N97" s="15"/>
      <c r="O97" s="15"/>
      <c r="P97" s="15"/>
      <c r="Q97" s="15"/>
      <c r="R97" s="15"/>
      <c r="S97" s="15"/>
      <c r="T97" s="15"/>
      <c r="U97" s="15"/>
      <c r="V97" s="15"/>
      <c r="W97" s="15"/>
      <c r="X97" s="15"/>
      <c r="Y97" s="15"/>
      <c r="Z97" s="15"/>
    </row>
    <row r="98" ht="15.75" customHeight="1">
      <c r="A98" s="15"/>
      <c r="B98" s="15"/>
      <c r="C98" s="15"/>
      <c r="D98" s="60"/>
      <c r="E98" s="15"/>
      <c r="F98" s="15"/>
      <c r="G98" s="15"/>
      <c r="H98" s="15"/>
      <c r="I98" s="15"/>
      <c r="J98" s="15"/>
      <c r="K98" s="15"/>
      <c r="L98" s="15"/>
      <c r="M98" s="15"/>
      <c r="N98" s="15"/>
      <c r="O98" s="15"/>
      <c r="P98" s="15"/>
      <c r="Q98" s="15"/>
      <c r="R98" s="15"/>
      <c r="S98" s="15"/>
      <c r="T98" s="15"/>
      <c r="U98" s="15"/>
      <c r="V98" s="15"/>
      <c r="W98" s="15"/>
      <c r="X98" s="15"/>
      <c r="Y98" s="15"/>
      <c r="Z98" s="15"/>
    </row>
    <row r="99" ht="15.75" customHeight="1">
      <c r="A99" s="15"/>
      <c r="B99" s="15"/>
      <c r="C99" s="15"/>
      <c r="D99" s="60"/>
      <c r="E99" s="15"/>
      <c r="F99" s="15"/>
      <c r="G99" s="15"/>
      <c r="H99" s="15"/>
      <c r="I99" s="15"/>
      <c r="J99" s="15"/>
      <c r="K99" s="15"/>
      <c r="L99" s="15"/>
      <c r="M99" s="15"/>
      <c r="N99" s="15"/>
      <c r="O99" s="15"/>
      <c r="P99" s="15"/>
      <c r="Q99" s="15"/>
      <c r="R99" s="15"/>
      <c r="S99" s="15"/>
      <c r="T99" s="15"/>
      <c r="U99" s="15"/>
      <c r="V99" s="15"/>
      <c r="W99" s="15"/>
      <c r="X99" s="15"/>
      <c r="Y99" s="15"/>
      <c r="Z99" s="15"/>
    </row>
    <row r="100" ht="15.75" customHeight="1">
      <c r="A100" s="15"/>
      <c r="B100" s="15"/>
      <c r="C100" s="15"/>
      <c r="D100" s="60"/>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5.75" customHeight="1">
      <c r="A101" s="15"/>
      <c r="B101" s="15"/>
      <c r="C101" s="15"/>
      <c r="D101" s="60"/>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5.75" customHeight="1">
      <c r="A102" s="15"/>
      <c r="B102" s="15"/>
      <c r="C102" s="15"/>
      <c r="D102" s="60"/>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5.75" customHeight="1">
      <c r="A103" s="15"/>
      <c r="B103" s="15"/>
      <c r="C103" s="15"/>
      <c r="D103" s="60"/>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5.75" customHeight="1">
      <c r="A104" s="15"/>
      <c r="B104" s="15"/>
      <c r="C104" s="15"/>
      <c r="D104" s="60"/>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5.75" customHeight="1">
      <c r="A105" s="15"/>
      <c r="B105" s="15"/>
      <c r="C105" s="15"/>
      <c r="D105" s="60"/>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5.75" customHeight="1">
      <c r="A106" s="15"/>
      <c r="B106" s="15"/>
      <c r="C106" s="15"/>
      <c r="D106" s="60"/>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5.75" customHeight="1">
      <c r="A107" s="15"/>
      <c r="B107" s="15"/>
      <c r="C107" s="15"/>
      <c r="D107" s="60"/>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5.75" customHeight="1">
      <c r="A108" s="15"/>
      <c r="B108" s="15"/>
      <c r="C108" s="15"/>
      <c r="D108" s="60"/>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5.75" customHeight="1">
      <c r="A109" s="15"/>
      <c r="B109" s="15"/>
      <c r="C109" s="15"/>
      <c r="D109" s="60"/>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5.75" customHeight="1">
      <c r="A110" s="15"/>
      <c r="B110" s="15"/>
      <c r="C110" s="15"/>
      <c r="D110" s="60"/>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5.75" customHeight="1">
      <c r="A111" s="15"/>
      <c r="B111" s="15"/>
      <c r="C111" s="15"/>
      <c r="D111" s="60"/>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5.75" customHeight="1">
      <c r="A112" s="15"/>
      <c r="B112" s="15"/>
      <c r="C112" s="15"/>
      <c r="D112" s="60"/>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5.75" customHeight="1">
      <c r="A113" s="15"/>
      <c r="B113" s="15"/>
      <c r="C113" s="15"/>
      <c r="D113" s="60"/>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5.75" customHeight="1">
      <c r="A114" s="15"/>
      <c r="B114" s="15"/>
      <c r="C114" s="15"/>
      <c r="D114" s="60"/>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5.75" customHeight="1">
      <c r="A115" s="15"/>
      <c r="B115" s="15"/>
      <c r="C115" s="15"/>
      <c r="D115" s="60"/>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5.75" customHeight="1">
      <c r="A116" s="15"/>
      <c r="B116" s="15"/>
      <c r="C116" s="15"/>
      <c r="D116" s="60"/>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5.75" customHeight="1">
      <c r="A117" s="15"/>
      <c r="B117" s="15"/>
      <c r="C117" s="15"/>
      <c r="D117" s="60"/>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5.75" customHeight="1">
      <c r="A118" s="15"/>
      <c r="B118" s="15"/>
      <c r="C118" s="15"/>
      <c r="D118" s="60"/>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5.75" customHeight="1">
      <c r="A119" s="15"/>
      <c r="B119" s="15"/>
      <c r="C119" s="15"/>
      <c r="D119" s="60"/>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5.75" customHeight="1">
      <c r="A120" s="15"/>
      <c r="B120" s="15"/>
      <c r="C120" s="15"/>
      <c r="D120" s="60"/>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5.75" customHeight="1">
      <c r="A121" s="15"/>
      <c r="B121" s="15"/>
      <c r="C121" s="15"/>
      <c r="D121" s="60"/>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5.75" customHeight="1">
      <c r="A122" s="15"/>
      <c r="B122" s="15"/>
      <c r="C122" s="15"/>
      <c r="D122" s="60"/>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5.75" customHeight="1">
      <c r="A123" s="15"/>
      <c r="B123" s="15"/>
      <c r="C123" s="15"/>
      <c r="D123" s="60"/>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5.75" customHeight="1">
      <c r="A124" s="15"/>
      <c r="B124" s="15"/>
      <c r="C124" s="15"/>
      <c r="D124" s="60"/>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5.75" customHeight="1">
      <c r="A125" s="15"/>
      <c r="B125" s="15"/>
      <c r="C125" s="15"/>
      <c r="D125" s="60"/>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5.75" customHeight="1">
      <c r="A126" s="15"/>
      <c r="B126" s="15"/>
      <c r="C126" s="15"/>
      <c r="D126" s="60"/>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5.75" customHeight="1">
      <c r="A127" s="15"/>
      <c r="B127" s="15"/>
      <c r="C127" s="15"/>
      <c r="D127" s="60"/>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5.75" customHeight="1">
      <c r="A128" s="15"/>
      <c r="B128" s="15"/>
      <c r="C128" s="15"/>
      <c r="D128" s="60"/>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5.75" customHeight="1">
      <c r="A129" s="15"/>
      <c r="B129" s="15"/>
      <c r="C129" s="15"/>
      <c r="D129" s="60"/>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5.75" customHeight="1">
      <c r="A130" s="15"/>
      <c r="B130" s="15"/>
      <c r="C130" s="15"/>
      <c r="D130" s="60"/>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5.75" customHeight="1">
      <c r="A131" s="15"/>
      <c r="B131" s="15"/>
      <c r="C131" s="15"/>
      <c r="D131" s="60"/>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5.75" customHeight="1">
      <c r="A132" s="15"/>
      <c r="B132" s="15"/>
      <c r="C132" s="15"/>
      <c r="D132" s="60"/>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5.75" customHeight="1">
      <c r="A133" s="15"/>
      <c r="B133" s="15"/>
      <c r="C133" s="15"/>
      <c r="D133" s="60"/>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5.75" customHeight="1">
      <c r="A134" s="15"/>
      <c r="B134" s="15"/>
      <c r="C134" s="15"/>
      <c r="D134" s="60"/>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5.75" customHeight="1">
      <c r="A135" s="15"/>
      <c r="B135" s="15"/>
      <c r="C135" s="15"/>
      <c r="D135" s="60"/>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5.75" customHeight="1">
      <c r="A136" s="15"/>
      <c r="B136" s="15"/>
      <c r="C136" s="15"/>
      <c r="D136" s="60"/>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5.75" customHeight="1">
      <c r="A137" s="15"/>
      <c r="B137" s="15"/>
      <c r="C137" s="15"/>
      <c r="D137" s="60"/>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5.75" customHeight="1">
      <c r="A138" s="15"/>
      <c r="B138" s="15"/>
      <c r="C138" s="15"/>
      <c r="D138" s="60"/>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5.75" customHeight="1">
      <c r="A139" s="15"/>
      <c r="B139" s="15"/>
      <c r="C139" s="15"/>
      <c r="D139" s="60"/>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5.75" customHeight="1">
      <c r="A140" s="15"/>
      <c r="B140" s="15"/>
      <c r="C140" s="15"/>
      <c r="D140" s="60"/>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5.75" customHeight="1">
      <c r="A141" s="15"/>
      <c r="B141" s="15"/>
      <c r="C141" s="15"/>
      <c r="D141" s="60"/>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5.75" customHeight="1">
      <c r="A142" s="15"/>
      <c r="B142" s="15"/>
      <c r="C142" s="15"/>
      <c r="D142" s="60"/>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5.75" customHeight="1">
      <c r="A143" s="15"/>
      <c r="B143" s="15"/>
      <c r="C143" s="15"/>
      <c r="D143" s="60"/>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5.75" customHeight="1">
      <c r="A144" s="15"/>
      <c r="B144" s="15"/>
      <c r="C144" s="15"/>
      <c r="D144" s="60"/>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5.75" customHeight="1">
      <c r="A145" s="15"/>
      <c r="B145" s="15"/>
      <c r="C145" s="15"/>
      <c r="D145" s="60"/>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5.75" customHeight="1">
      <c r="A146" s="15"/>
      <c r="B146" s="15"/>
      <c r="C146" s="15"/>
      <c r="D146" s="60"/>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5.75" customHeight="1">
      <c r="A147" s="15"/>
      <c r="B147" s="15"/>
      <c r="C147" s="15"/>
      <c r="D147" s="60"/>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5.75" customHeight="1">
      <c r="A148" s="15"/>
      <c r="B148" s="15"/>
      <c r="C148" s="15"/>
      <c r="D148" s="60"/>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5.75" customHeight="1">
      <c r="A149" s="15"/>
      <c r="B149" s="15"/>
      <c r="C149" s="15"/>
      <c r="D149" s="60"/>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5.75" customHeight="1">
      <c r="A150" s="15"/>
      <c r="B150" s="15"/>
      <c r="C150" s="15"/>
      <c r="D150" s="60"/>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5.75" customHeight="1">
      <c r="A151" s="15"/>
      <c r="B151" s="15"/>
      <c r="C151" s="15"/>
      <c r="D151" s="60"/>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5.75" customHeight="1">
      <c r="A152" s="15"/>
      <c r="B152" s="15"/>
      <c r="C152" s="15"/>
      <c r="D152" s="60"/>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5.75" customHeight="1">
      <c r="A153" s="15"/>
      <c r="B153" s="15"/>
      <c r="C153" s="15"/>
      <c r="D153" s="60"/>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5.75" customHeight="1">
      <c r="A154" s="15"/>
      <c r="B154" s="15"/>
      <c r="C154" s="15"/>
      <c r="D154" s="60"/>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5.75" customHeight="1">
      <c r="A155" s="15"/>
      <c r="B155" s="15"/>
      <c r="C155" s="15"/>
      <c r="D155" s="60"/>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5.75" customHeight="1">
      <c r="A156" s="15"/>
      <c r="B156" s="15"/>
      <c r="C156" s="15"/>
      <c r="D156" s="60"/>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5.75" customHeight="1">
      <c r="A157" s="15"/>
      <c r="B157" s="15"/>
      <c r="C157" s="15"/>
      <c r="D157" s="60"/>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5.75" customHeight="1">
      <c r="A158" s="15"/>
      <c r="B158" s="15"/>
      <c r="C158" s="15"/>
      <c r="D158" s="60"/>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5.75" customHeight="1">
      <c r="A159" s="15"/>
      <c r="B159" s="15"/>
      <c r="C159" s="15"/>
      <c r="D159" s="60"/>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5.75" customHeight="1">
      <c r="A160" s="15"/>
      <c r="B160" s="15"/>
      <c r="C160" s="15"/>
      <c r="D160" s="60"/>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5.75" customHeight="1">
      <c r="A161" s="15"/>
      <c r="B161" s="15"/>
      <c r="C161" s="15"/>
      <c r="D161" s="60"/>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5.75" customHeight="1">
      <c r="A162" s="15"/>
      <c r="B162" s="15"/>
      <c r="C162" s="15"/>
      <c r="D162" s="60"/>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5.75" customHeight="1">
      <c r="A163" s="15"/>
      <c r="B163" s="15"/>
      <c r="C163" s="15"/>
      <c r="D163" s="60"/>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5.75" customHeight="1">
      <c r="A164" s="15"/>
      <c r="B164" s="15"/>
      <c r="C164" s="15"/>
      <c r="D164" s="60"/>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5.75" customHeight="1">
      <c r="A165" s="15"/>
      <c r="B165" s="15"/>
      <c r="C165" s="15"/>
      <c r="D165" s="60"/>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5.75" customHeight="1">
      <c r="A166" s="15"/>
      <c r="B166" s="15"/>
      <c r="C166" s="15"/>
      <c r="D166" s="60"/>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5.75" customHeight="1">
      <c r="A167" s="15"/>
      <c r="B167" s="15"/>
      <c r="C167" s="15"/>
      <c r="D167" s="60"/>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5.75" customHeight="1">
      <c r="A168" s="15"/>
      <c r="B168" s="15"/>
      <c r="C168" s="15"/>
      <c r="D168" s="60"/>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5.75" customHeight="1">
      <c r="A169" s="15"/>
      <c r="B169" s="15"/>
      <c r="C169" s="15"/>
      <c r="D169" s="60"/>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5.75" customHeight="1">
      <c r="A170" s="15"/>
      <c r="B170" s="15"/>
      <c r="C170" s="15"/>
      <c r="D170" s="60"/>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5.75" customHeight="1">
      <c r="A171" s="15"/>
      <c r="B171" s="15"/>
      <c r="C171" s="15"/>
      <c r="D171" s="60"/>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5.75" customHeight="1">
      <c r="A172" s="15"/>
      <c r="B172" s="15"/>
      <c r="C172" s="15"/>
      <c r="D172" s="60"/>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5.75" customHeight="1">
      <c r="A173" s="15"/>
      <c r="B173" s="15"/>
      <c r="C173" s="15"/>
      <c r="D173" s="60"/>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5.75" customHeight="1">
      <c r="A174" s="15"/>
      <c r="B174" s="15"/>
      <c r="C174" s="15"/>
      <c r="D174" s="60"/>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5.75" customHeight="1">
      <c r="A175" s="15"/>
      <c r="B175" s="15"/>
      <c r="C175" s="15"/>
      <c r="D175" s="60"/>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5.75" customHeight="1">
      <c r="A176" s="15"/>
      <c r="B176" s="15"/>
      <c r="C176" s="15"/>
      <c r="D176" s="60"/>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5.75" customHeight="1">
      <c r="A177" s="15"/>
      <c r="B177" s="15"/>
      <c r="C177" s="15"/>
      <c r="D177" s="60"/>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5.75" customHeight="1">
      <c r="A178" s="15"/>
      <c r="B178" s="15"/>
      <c r="C178" s="15"/>
      <c r="D178" s="60"/>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5.75" customHeight="1">
      <c r="A179" s="15"/>
      <c r="B179" s="15"/>
      <c r="C179" s="15"/>
      <c r="D179" s="60"/>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5.75" customHeight="1">
      <c r="A180" s="15"/>
      <c r="B180" s="15"/>
      <c r="C180" s="15"/>
      <c r="D180" s="60"/>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5.75" customHeight="1">
      <c r="A181" s="15"/>
      <c r="B181" s="15"/>
      <c r="C181" s="15"/>
      <c r="D181" s="60"/>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5.75" customHeight="1">
      <c r="A182" s="15"/>
      <c r="B182" s="15"/>
      <c r="C182" s="15"/>
      <c r="D182" s="60"/>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5.75" customHeight="1">
      <c r="A183" s="15"/>
      <c r="B183" s="15"/>
      <c r="C183" s="15"/>
      <c r="D183" s="60"/>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5.75" customHeight="1">
      <c r="A184" s="15"/>
      <c r="B184" s="15"/>
      <c r="C184" s="15"/>
      <c r="D184" s="60"/>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5.75" customHeight="1">
      <c r="A185" s="15"/>
      <c r="B185" s="15"/>
      <c r="C185" s="15"/>
      <c r="D185" s="60"/>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5.75" customHeight="1">
      <c r="A186" s="15"/>
      <c r="B186" s="15"/>
      <c r="C186" s="15"/>
      <c r="D186" s="60"/>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5.75" customHeight="1">
      <c r="A187" s="15"/>
      <c r="B187" s="15"/>
      <c r="C187" s="15"/>
      <c r="D187" s="60"/>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5.75" customHeight="1">
      <c r="A188" s="15"/>
      <c r="B188" s="15"/>
      <c r="C188" s="15"/>
      <c r="D188" s="60"/>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5.75" customHeight="1">
      <c r="A189" s="15"/>
      <c r="B189" s="15"/>
      <c r="C189" s="15"/>
      <c r="D189" s="60"/>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5.75" customHeight="1">
      <c r="A190" s="15"/>
      <c r="B190" s="15"/>
      <c r="C190" s="15"/>
      <c r="D190" s="60"/>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5.75" customHeight="1">
      <c r="A191" s="15"/>
      <c r="B191" s="15"/>
      <c r="C191" s="15"/>
      <c r="D191" s="60"/>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5.75" customHeight="1">
      <c r="A192" s="15"/>
      <c r="B192" s="15"/>
      <c r="C192" s="15"/>
      <c r="D192" s="60"/>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5.75" customHeight="1">
      <c r="A193" s="15"/>
      <c r="B193" s="15"/>
      <c r="C193" s="15"/>
      <c r="D193" s="60"/>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5.75" customHeight="1">
      <c r="A194" s="15"/>
      <c r="B194" s="15"/>
      <c r="C194" s="15"/>
      <c r="D194" s="60"/>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5.75" customHeight="1">
      <c r="A195" s="15"/>
      <c r="B195" s="15"/>
      <c r="C195" s="15"/>
      <c r="D195" s="60"/>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5.75" customHeight="1">
      <c r="A196" s="15"/>
      <c r="B196" s="15"/>
      <c r="C196" s="15"/>
      <c r="D196" s="60"/>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5.75" customHeight="1">
      <c r="A197" s="15"/>
      <c r="B197" s="15"/>
      <c r="C197" s="15"/>
      <c r="D197" s="60"/>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5.75" customHeight="1">
      <c r="A198" s="15"/>
      <c r="B198" s="15"/>
      <c r="C198" s="15"/>
      <c r="D198" s="60"/>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5.75" customHeight="1">
      <c r="A199" s="15"/>
      <c r="B199" s="15"/>
      <c r="C199" s="15"/>
      <c r="D199" s="60"/>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5.75" customHeight="1">
      <c r="A200" s="15"/>
      <c r="B200" s="15"/>
      <c r="C200" s="15"/>
      <c r="D200" s="60"/>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5.75" customHeight="1">
      <c r="A201" s="15"/>
      <c r="B201" s="15"/>
      <c r="C201" s="15"/>
      <c r="D201" s="60"/>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5.75" customHeight="1">
      <c r="A202" s="15"/>
      <c r="B202" s="15"/>
      <c r="C202" s="15"/>
      <c r="D202" s="60"/>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5.75" customHeight="1">
      <c r="A203" s="15"/>
      <c r="B203" s="15"/>
      <c r="C203" s="15"/>
      <c r="D203" s="60"/>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5.75" customHeight="1">
      <c r="A204" s="15"/>
      <c r="B204" s="15"/>
      <c r="C204" s="15"/>
      <c r="D204" s="60"/>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5.75" customHeight="1">
      <c r="A205" s="15"/>
      <c r="B205" s="15"/>
      <c r="C205" s="15"/>
      <c r="D205" s="60"/>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5.75" customHeight="1">
      <c r="A206" s="15"/>
      <c r="B206" s="15"/>
      <c r="C206" s="15"/>
      <c r="D206" s="60"/>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5.75" customHeight="1">
      <c r="A207" s="15"/>
      <c r="B207" s="15"/>
      <c r="C207" s="15"/>
      <c r="D207" s="60"/>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5.75" customHeight="1">
      <c r="A208" s="15"/>
      <c r="B208" s="15"/>
      <c r="C208" s="15"/>
      <c r="D208" s="60"/>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5.75" customHeight="1">
      <c r="A209" s="15"/>
      <c r="B209" s="15"/>
      <c r="C209" s="15"/>
      <c r="D209" s="60"/>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5.75" customHeight="1">
      <c r="A210" s="15"/>
      <c r="B210" s="15"/>
      <c r="C210" s="15"/>
      <c r="D210" s="60"/>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5.75" customHeight="1">
      <c r="A211" s="15"/>
      <c r="B211" s="15"/>
      <c r="C211" s="15"/>
      <c r="D211" s="60"/>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5.75" customHeight="1">
      <c r="A212" s="15"/>
      <c r="B212" s="15"/>
      <c r="C212" s="15"/>
      <c r="D212" s="60"/>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5.75" customHeight="1">
      <c r="A213" s="15"/>
      <c r="B213" s="15"/>
      <c r="C213" s="15"/>
      <c r="D213" s="60"/>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5.75" customHeight="1">
      <c r="A214" s="15"/>
      <c r="B214" s="15"/>
      <c r="C214" s="15"/>
      <c r="D214" s="60"/>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5.75" customHeight="1">
      <c r="A215" s="15"/>
      <c r="B215" s="15"/>
      <c r="C215" s="15"/>
      <c r="D215" s="60"/>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5.75" customHeight="1">
      <c r="A216" s="15"/>
      <c r="B216" s="15"/>
      <c r="C216" s="15"/>
      <c r="D216" s="60"/>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5.75" customHeight="1">
      <c r="A217" s="15"/>
      <c r="B217" s="15"/>
      <c r="C217" s="15"/>
      <c r="D217" s="60"/>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5.75" customHeight="1">
      <c r="A218" s="15"/>
      <c r="B218" s="15"/>
      <c r="C218" s="15"/>
      <c r="D218" s="60"/>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5.75" customHeight="1">
      <c r="A219" s="15"/>
      <c r="B219" s="15"/>
      <c r="C219" s="15"/>
      <c r="D219" s="60"/>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5.75" customHeight="1">
      <c r="A220" s="15"/>
      <c r="B220" s="15"/>
      <c r="C220" s="15"/>
      <c r="D220" s="60"/>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5.75" customHeight="1">
      <c r="A221" s="15"/>
      <c r="B221" s="15"/>
      <c r="C221" s="15"/>
      <c r="D221" s="60"/>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5.75" customHeight="1">
      <c r="A222" s="15"/>
      <c r="B222" s="15"/>
      <c r="C222" s="15"/>
      <c r="D222" s="60"/>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5.75" customHeight="1">
      <c r="A223" s="15"/>
      <c r="B223" s="15"/>
      <c r="C223" s="15"/>
      <c r="D223" s="60"/>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5.75" customHeight="1">
      <c r="A224" s="15"/>
      <c r="B224" s="15"/>
      <c r="C224" s="15"/>
      <c r="D224" s="60"/>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5.75" customHeight="1">
      <c r="A225" s="15"/>
      <c r="B225" s="15"/>
      <c r="C225" s="15"/>
      <c r="D225" s="60"/>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5.75" customHeight="1">
      <c r="A226" s="15"/>
      <c r="B226" s="15"/>
      <c r="C226" s="15"/>
      <c r="D226" s="60"/>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5.75" customHeight="1">
      <c r="A227" s="15"/>
      <c r="B227" s="15"/>
      <c r="C227" s="15"/>
      <c r="D227" s="60"/>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5.75" customHeight="1">
      <c r="A228" s="15"/>
      <c r="B228" s="15"/>
      <c r="C228" s="15"/>
      <c r="D228" s="60"/>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5.75" customHeight="1">
      <c r="A229" s="15"/>
      <c r="B229" s="15"/>
      <c r="C229" s="15"/>
      <c r="D229" s="60"/>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5.75" customHeight="1">
      <c r="A230" s="15"/>
      <c r="B230" s="15"/>
      <c r="C230" s="15"/>
      <c r="D230" s="60"/>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5.75" customHeight="1">
      <c r="A231" s="15"/>
      <c r="B231" s="15"/>
      <c r="C231" s="15"/>
      <c r="D231" s="60"/>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5.75" customHeight="1">
      <c r="A232" s="15"/>
      <c r="B232" s="15"/>
      <c r="C232" s="15"/>
      <c r="D232" s="60"/>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5.75" customHeight="1">
      <c r="A233" s="15"/>
      <c r="B233" s="15"/>
      <c r="C233" s="15"/>
      <c r="D233" s="60"/>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5.75" customHeight="1">
      <c r="A234" s="15"/>
      <c r="B234" s="15"/>
      <c r="C234" s="15"/>
      <c r="D234" s="60"/>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5.75" customHeight="1">
      <c r="A235" s="15"/>
      <c r="B235" s="15"/>
      <c r="C235" s="15"/>
      <c r="D235" s="60"/>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5.75" customHeight="1">
      <c r="A236" s="15"/>
      <c r="B236" s="15"/>
      <c r="C236" s="15"/>
      <c r="D236" s="60"/>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5.75" customHeight="1">
      <c r="A237" s="15"/>
      <c r="B237" s="15"/>
      <c r="C237" s="15"/>
      <c r="D237" s="60"/>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5.75" customHeight="1">
      <c r="A238" s="15"/>
      <c r="B238" s="15"/>
      <c r="C238" s="15"/>
      <c r="D238" s="60"/>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5.75" customHeight="1">
      <c r="A239" s="15"/>
      <c r="B239" s="15"/>
      <c r="C239" s="15"/>
      <c r="D239" s="60"/>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5.75" customHeight="1">
      <c r="A240" s="15"/>
      <c r="B240" s="15"/>
      <c r="C240" s="15"/>
      <c r="D240" s="60"/>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5.75" customHeight="1">
      <c r="A241" s="15"/>
      <c r="B241" s="15"/>
      <c r="C241" s="15"/>
      <c r="D241" s="60"/>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5.75" customHeight="1">
      <c r="A242" s="15"/>
      <c r="B242" s="15"/>
      <c r="C242" s="15"/>
      <c r="D242" s="60"/>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5.75" customHeight="1">
      <c r="A243" s="15"/>
      <c r="B243" s="15"/>
      <c r="C243" s="15"/>
      <c r="D243" s="60"/>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5.75" customHeight="1">
      <c r="A244" s="15"/>
      <c r="B244" s="15"/>
      <c r="C244" s="15"/>
      <c r="D244" s="60"/>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5.75" customHeight="1">
      <c r="A245" s="15"/>
      <c r="B245" s="15"/>
      <c r="C245" s="15"/>
      <c r="D245" s="60"/>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5.75" customHeight="1">
      <c r="A246" s="15"/>
      <c r="B246" s="15"/>
      <c r="C246" s="15"/>
      <c r="D246" s="60"/>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5.75" customHeight="1">
      <c r="A247" s="15"/>
      <c r="B247" s="15"/>
      <c r="C247" s="15"/>
      <c r="D247" s="60"/>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5.75" customHeight="1">
      <c r="A248" s="15"/>
      <c r="B248" s="15"/>
      <c r="C248" s="15"/>
      <c r="D248" s="60"/>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5.75" customHeight="1">
      <c r="A249" s="15"/>
      <c r="B249" s="15"/>
      <c r="C249" s="15"/>
      <c r="D249" s="60"/>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5.75" customHeight="1">
      <c r="A250" s="15"/>
      <c r="B250" s="15"/>
      <c r="C250" s="15"/>
      <c r="D250" s="60"/>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5.75" customHeight="1">
      <c r="A251" s="15"/>
      <c r="B251" s="15"/>
      <c r="C251" s="15"/>
      <c r="D251" s="60"/>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5.75" customHeight="1">
      <c r="A252" s="15"/>
      <c r="B252" s="15"/>
      <c r="C252" s="15"/>
      <c r="D252" s="60"/>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5.75" customHeight="1">
      <c r="A253" s="15"/>
      <c r="B253" s="15"/>
      <c r="C253" s="15"/>
      <c r="D253" s="60"/>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5.75" customHeight="1">
      <c r="A254" s="15"/>
      <c r="B254" s="15"/>
      <c r="C254" s="15"/>
      <c r="D254" s="60"/>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5.75" customHeight="1">
      <c r="A255" s="15"/>
      <c r="B255" s="15"/>
      <c r="C255" s="15"/>
      <c r="D255" s="60"/>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5.75" customHeight="1">
      <c r="A256" s="15"/>
      <c r="B256" s="15"/>
      <c r="C256" s="15"/>
      <c r="D256" s="60"/>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5.75" customHeight="1">
      <c r="A257" s="15"/>
      <c r="B257" s="15"/>
      <c r="C257" s="15"/>
      <c r="D257" s="60"/>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5.75" customHeight="1">
      <c r="A258" s="15"/>
      <c r="B258" s="15"/>
      <c r="C258" s="15"/>
      <c r="D258" s="60"/>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5.75" customHeight="1">
      <c r="A259" s="15"/>
      <c r="B259" s="15"/>
      <c r="C259" s="15"/>
      <c r="D259" s="60"/>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5.75" customHeight="1">
      <c r="A260" s="15"/>
      <c r="B260" s="15"/>
      <c r="C260" s="15"/>
      <c r="D260" s="60"/>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5.75" customHeight="1">
      <c r="A261" s="15"/>
      <c r="B261" s="15"/>
      <c r="C261" s="15"/>
      <c r="D261" s="60"/>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5.75" customHeight="1">
      <c r="A262" s="15"/>
      <c r="B262" s="15"/>
      <c r="C262" s="15"/>
      <c r="D262" s="60"/>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5.75" customHeight="1">
      <c r="A263" s="15"/>
      <c r="B263" s="15"/>
      <c r="C263" s="15"/>
      <c r="D263" s="60"/>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5.75" customHeight="1">
      <c r="A264" s="15"/>
      <c r="B264" s="15"/>
      <c r="C264" s="15"/>
      <c r="D264" s="60"/>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5.75" customHeight="1">
      <c r="A265" s="15"/>
      <c r="B265" s="15"/>
      <c r="C265" s="15"/>
      <c r="D265" s="60"/>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5.75" customHeight="1">
      <c r="A266" s="15"/>
      <c r="B266" s="15"/>
      <c r="C266" s="15"/>
      <c r="D266" s="60"/>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5.75" customHeight="1">
      <c r="A267" s="15"/>
      <c r="B267" s="15"/>
      <c r="C267" s="15"/>
      <c r="D267" s="60"/>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5.75" customHeight="1">
      <c r="A268" s="15"/>
      <c r="B268" s="15"/>
      <c r="C268" s="15"/>
      <c r="D268" s="60"/>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5.75" customHeight="1">
      <c r="A269" s="15"/>
      <c r="B269" s="15"/>
      <c r="C269" s="15"/>
      <c r="D269" s="60"/>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5.75" customHeight="1">
      <c r="A270" s="15"/>
      <c r="B270" s="15"/>
      <c r="C270" s="15"/>
      <c r="D270" s="60"/>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5.75" customHeight="1">
      <c r="A271" s="15"/>
      <c r="B271" s="15"/>
      <c r="C271" s="15"/>
      <c r="D271" s="60"/>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5.75" customHeight="1">
      <c r="A272" s="15"/>
      <c r="B272" s="15"/>
      <c r="C272" s="15"/>
      <c r="D272" s="60"/>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5.75" customHeight="1">
      <c r="A273" s="15"/>
      <c r="B273" s="15"/>
      <c r="C273" s="15"/>
      <c r="D273" s="60"/>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5.75" customHeight="1">
      <c r="A274" s="15"/>
      <c r="B274" s="15"/>
      <c r="C274" s="15"/>
      <c r="D274" s="60"/>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5.75" customHeight="1">
      <c r="A275" s="15"/>
      <c r="B275" s="15"/>
      <c r="C275" s="15"/>
      <c r="D275" s="60"/>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5.75" customHeight="1">
      <c r="A276" s="15"/>
      <c r="B276" s="15"/>
      <c r="C276" s="15"/>
      <c r="D276" s="60"/>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5.75" customHeight="1">
      <c r="A277" s="15"/>
      <c r="B277" s="15"/>
      <c r="C277" s="15"/>
      <c r="D277" s="60"/>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5.75" customHeight="1">
      <c r="A278" s="15"/>
      <c r="B278" s="15"/>
      <c r="C278" s="15"/>
      <c r="D278" s="60"/>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5.75" customHeight="1">
      <c r="A279" s="15"/>
      <c r="B279" s="15"/>
      <c r="C279" s="15"/>
      <c r="D279" s="60"/>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5.75" customHeight="1">
      <c r="A280" s="15"/>
      <c r="B280" s="15"/>
      <c r="C280" s="15"/>
      <c r="D280" s="60"/>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5.75" customHeight="1">
      <c r="A281" s="15"/>
      <c r="B281" s="15"/>
      <c r="C281" s="15"/>
      <c r="D281" s="60"/>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5.75" customHeight="1">
      <c r="A282" s="15"/>
      <c r="B282" s="15"/>
      <c r="C282" s="15"/>
      <c r="D282" s="60"/>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5.75" customHeight="1">
      <c r="A283" s="15"/>
      <c r="B283" s="15"/>
      <c r="C283" s="15"/>
      <c r="D283" s="60"/>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5.75" customHeight="1">
      <c r="A284" s="15"/>
      <c r="B284" s="15"/>
      <c r="C284" s="15"/>
      <c r="D284" s="60"/>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5.75" customHeight="1">
      <c r="A285" s="15"/>
      <c r="B285" s="15"/>
      <c r="C285" s="15"/>
      <c r="D285" s="60"/>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5.75" customHeight="1">
      <c r="A286" s="15"/>
      <c r="B286" s="15"/>
      <c r="C286" s="15"/>
      <c r="D286" s="60"/>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5.75" customHeight="1">
      <c r="A287" s="15"/>
      <c r="B287" s="15"/>
      <c r="C287" s="15"/>
      <c r="D287" s="60"/>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5.75" customHeight="1">
      <c r="A288" s="15"/>
      <c r="B288" s="15"/>
      <c r="C288" s="15"/>
      <c r="D288" s="60"/>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5.75" customHeight="1">
      <c r="A289" s="15"/>
      <c r="B289" s="15"/>
      <c r="C289" s="15"/>
      <c r="D289" s="60"/>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5.75" customHeight="1">
      <c r="A290" s="15"/>
      <c r="B290" s="15"/>
      <c r="C290" s="15"/>
      <c r="D290" s="60"/>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5.75" customHeight="1">
      <c r="A291" s="15"/>
      <c r="B291" s="15"/>
      <c r="C291" s="15"/>
      <c r="D291" s="60"/>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5.75" customHeight="1">
      <c r="A292" s="15"/>
      <c r="B292" s="15"/>
      <c r="C292" s="15"/>
      <c r="D292" s="60"/>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5.75" customHeight="1">
      <c r="A293" s="15"/>
      <c r="B293" s="15"/>
      <c r="C293" s="15"/>
      <c r="D293" s="60"/>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5.75" customHeight="1">
      <c r="A294" s="15"/>
      <c r="B294" s="15"/>
      <c r="C294" s="15"/>
      <c r="D294" s="60"/>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5.75" customHeight="1">
      <c r="A295" s="15"/>
      <c r="B295" s="15"/>
      <c r="C295" s="15"/>
      <c r="D295" s="60"/>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5.75" customHeight="1">
      <c r="A296" s="15"/>
      <c r="B296" s="15"/>
      <c r="C296" s="15"/>
      <c r="D296" s="60"/>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5.75" customHeight="1">
      <c r="A297" s="15"/>
      <c r="B297" s="15"/>
      <c r="C297" s="15"/>
      <c r="D297" s="60"/>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5.75" customHeight="1">
      <c r="A298" s="15"/>
      <c r="B298" s="15"/>
      <c r="C298" s="15"/>
      <c r="D298" s="60"/>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5.75" customHeight="1">
      <c r="A299" s="15"/>
      <c r="B299" s="15"/>
      <c r="C299" s="15"/>
      <c r="D299" s="60"/>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5.75" customHeight="1">
      <c r="A300" s="15"/>
      <c r="B300" s="15"/>
      <c r="C300" s="15"/>
      <c r="D300" s="60"/>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5.75" customHeight="1">
      <c r="A301" s="15"/>
      <c r="B301" s="15"/>
      <c r="C301" s="15"/>
      <c r="D301" s="60"/>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5.75" customHeight="1">
      <c r="A302" s="15"/>
      <c r="B302" s="15"/>
      <c r="C302" s="15"/>
      <c r="D302" s="60"/>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5.75" customHeight="1">
      <c r="A303" s="15"/>
      <c r="B303" s="15"/>
      <c r="C303" s="15"/>
      <c r="D303" s="60"/>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5.75" customHeight="1">
      <c r="A304" s="15"/>
      <c r="B304" s="15"/>
      <c r="C304" s="15"/>
      <c r="D304" s="60"/>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5.75" customHeight="1">
      <c r="A305" s="15"/>
      <c r="B305" s="15"/>
      <c r="C305" s="15"/>
      <c r="D305" s="60"/>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5.75" customHeight="1">
      <c r="A306" s="15"/>
      <c r="B306" s="15"/>
      <c r="C306" s="15"/>
      <c r="D306" s="60"/>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5.75" customHeight="1">
      <c r="A307" s="15"/>
      <c r="B307" s="15"/>
      <c r="C307" s="15"/>
      <c r="D307" s="60"/>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5.75" customHeight="1">
      <c r="A308" s="15"/>
      <c r="B308" s="15"/>
      <c r="C308" s="15"/>
      <c r="D308" s="60"/>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5.75" customHeight="1">
      <c r="A309" s="15"/>
      <c r="B309" s="15"/>
      <c r="C309" s="15"/>
      <c r="D309" s="60"/>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5.75" customHeight="1">
      <c r="A310" s="15"/>
      <c r="B310" s="15"/>
      <c r="C310" s="15"/>
      <c r="D310" s="60"/>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5.75" customHeight="1">
      <c r="A311" s="15"/>
      <c r="B311" s="15"/>
      <c r="C311" s="15"/>
      <c r="D311" s="60"/>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5.75" customHeight="1">
      <c r="A312" s="15"/>
      <c r="B312" s="15"/>
      <c r="C312" s="15"/>
      <c r="D312" s="60"/>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5.75" customHeight="1">
      <c r="A313" s="15"/>
      <c r="B313" s="15"/>
      <c r="C313" s="15"/>
      <c r="D313" s="60"/>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5.75" customHeight="1">
      <c r="A314" s="15"/>
      <c r="B314" s="15"/>
      <c r="C314" s="15"/>
      <c r="D314" s="60"/>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5.75" customHeight="1">
      <c r="A315" s="15"/>
      <c r="B315" s="15"/>
      <c r="C315" s="15"/>
      <c r="D315" s="60"/>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5.75" customHeight="1">
      <c r="A316" s="15"/>
      <c r="B316" s="15"/>
      <c r="C316" s="15"/>
      <c r="D316" s="60"/>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5.75" customHeight="1">
      <c r="A317" s="15"/>
      <c r="B317" s="15"/>
      <c r="C317" s="15"/>
      <c r="D317" s="60"/>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5.75" customHeight="1">
      <c r="A318" s="15"/>
      <c r="B318" s="15"/>
      <c r="C318" s="15"/>
      <c r="D318" s="60"/>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5.75" customHeight="1">
      <c r="A319" s="15"/>
      <c r="B319" s="15"/>
      <c r="C319" s="15"/>
      <c r="D319" s="60"/>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5.75" customHeight="1">
      <c r="A320" s="15"/>
      <c r="B320" s="15"/>
      <c r="C320" s="15"/>
      <c r="D320" s="60"/>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5.75" customHeight="1">
      <c r="A321" s="15"/>
      <c r="B321" s="15"/>
      <c r="C321" s="15"/>
      <c r="D321" s="60"/>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5.75" customHeight="1">
      <c r="A322" s="15"/>
      <c r="B322" s="15"/>
      <c r="C322" s="15"/>
      <c r="D322" s="60"/>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5.75" customHeight="1">
      <c r="A323" s="15"/>
      <c r="B323" s="15"/>
      <c r="C323" s="15"/>
      <c r="D323" s="60"/>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5.75" customHeight="1">
      <c r="A324" s="15"/>
      <c r="B324" s="15"/>
      <c r="C324" s="15"/>
      <c r="D324" s="60"/>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5.75" customHeight="1">
      <c r="A325" s="15"/>
      <c r="B325" s="15"/>
      <c r="C325" s="15"/>
      <c r="D325" s="60"/>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5.75" customHeight="1">
      <c r="A326" s="15"/>
      <c r="B326" s="15"/>
      <c r="C326" s="15"/>
      <c r="D326" s="60"/>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5.75" customHeight="1">
      <c r="A327" s="15"/>
      <c r="B327" s="15"/>
      <c r="C327" s="15"/>
      <c r="D327" s="60"/>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5.75" customHeight="1">
      <c r="A328" s="15"/>
      <c r="B328" s="15"/>
      <c r="C328" s="15"/>
      <c r="D328" s="60"/>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5.75" customHeight="1">
      <c r="A329" s="15"/>
      <c r="B329" s="15"/>
      <c r="C329" s="15"/>
      <c r="D329" s="60"/>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5.75" customHeight="1">
      <c r="A330" s="15"/>
      <c r="B330" s="15"/>
      <c r="C330" s="15"/>
      <c r="D330" s="60"/>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5.75" customHeight="1">
      <c r="A331" s="15"/>
      <c r="B331" s="15"/>
      <c r="C331" s="15"/>
      <c r="D331" s="60"/>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5.75" customHeight="1">
      <c r="A332" s="15"/>
      <c r="B332" s="15"/>
      <c r="C332" s="15"/>
      <c r="D332" s="60"/>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5.75" customHeight="1">
      <c r="A333" s="15"/>
      <c r="B333" s="15"/>
      <c r="C333" s="15"/>
      <c r="D333" s="60"/>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5.75" customHeight="1">
      <c r="A334" s="15"/>
      <c r="B334" s="15"/>
      <c r="C334" s="15"/>
      <c r="D334" s="60"/>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5.75" customHeight="1">
      <c r="A335" s="15"/>
      <c r="B335" s="15"/>
      <c r="C335" s="15"/>
      <c r="D335" s="60"/>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5.75" customHeight="1">
      <c r="A336" s="15"/>
      <c r="B336" s="15"/>
      <c r="C336" s="15"/>
      <c r="D336" s="60"/>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5.75" customHeight="1">
      <c r="A337" s="15"/>
      <c r="B337" s="15"/>
      <c r="C337" s="15"/>
      <c r="D337" s="60"/>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5.75" customHeight="1">
      <c r="A338" s="15"/>
      <c r="B338" s="15"/>
      <c r="C338" s="15"/>
      <c r="D338" s="60"/>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5.75" customHeight="1">
      <c r="A339" s="15"/>
      <c r="B339" s="15"/>
      <c r="C339" s="15"/>
      <c r="D339" s="60"/>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5.75" customHeight="1">
      <c r="A340" s="15"/>
      <c r="B340" s="15"/>
      <c r="C340" s="15"/>
      <c r="D340" s="60"/>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5.75" customHeight="1">
      <c r="A341" s="15"/>
      <c r="B341" s="15"/>
      <c r="C341" s="15"/>
      <c r="D341" s="60"/>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5.75" customHeight="1">
      <c r="A342" s="15"/>
      <c r="B342" s="15"/>
      <c r="C342" s="15"/>
      <c r="D342" s="60"/>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5.75" customHeight="1">
      <c r="A343" s="15"/>
      <c r="B343" s="15"/>
      <c r="C343" s="15"/>
      <c r="D343" s="60"/>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5.75" customHeight="1">
      <c r="A344" s="15"/>
      <c r="B344" s="15"/>
      <c r="C344" s="15"/>
      <c r="D344" s="60"/>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5.75" customHeight="1">
      <c r="A345" s="15"/>
      <c r="B345" s="15"/>
      <c r="C345" s="15"/>
      <c r="D345" s="60"/>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5.75" customHeight="1">
      <c r="A346" s="15"/>
      <c r="B346" s="15"/>
      <c r="C346" s="15"/>
      <c r="D346" s="60"/>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5.75" customHeight="1">
      <c r="A347" s="15"/>
      <c r="B347" s="15"/>
      <c r="C347" s="15"/>
      <c r="D347" s="60"/>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5.75" customHeight="1">
      <c r="A348" s="15"/>
      <c r="B348" s="15"/>
      <c r="C348" s="15"/>
      <c r="D348" s="60"/>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5.75" customHeight="1">
      <c r="A349" s="15"/>
      <c r="B349" s="15"/>
      <c r="C349" s="15"/>
      <c r="D349" s="60"/>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5.75" customHeight="1">
      <c r="A350" s="15"/>
      <c r="B350" s="15"/>
      <c r="C350" s="15"/>
      <c r="D350" s="60"/>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5.75" customHeight="1">
      <c r="A351" s="15"/>
      <c r="B351" s="15"/>
      <c r="C351" s="15"/>
      <c r="D351" s="60"/>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5.75" customHeight="1">
      <c r="A352" s="15"/>
      <c r="B352" s="15"/>
      <c r="C352" s="15"/>
      <c r="D352" s="60"/>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5.75" customHeight="1">
      <c r="A353" s="15"/>
      <c r="B353" s="15"/>
      <c r="C353" s="15"/>
      <c r="D353" s="60"/>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5.75" customHeight="1">
      <c r="A354" s="15"/>
      <c r="B354" s="15"/>
      <c r="C354" s="15"/>
      <c r="D354" s="60"/>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5.75" customHeight="1">
      <c r="A355" s="15"/>
      <c r="B355" s="15"/>
      <c r="C355" s="15"/>
      <c r="D355" s="60"/>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5.75" customHeight="1">
      <c r="A356" s="15"/>
      <c r="B356" s="15"/>
      <c r="C356" s="15"/>
      <c r="D356" s="60"/>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5.75" customHeight="1">
      <c r="A357" s="15"/>
      <c r="B357" s="15"/>
      <c r="C357" s="15"/>
      <c r="D357" s="60"/>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5.75" customHeight="1">
      <c r="A358" s="15"/>
      <c r="B358" s="15"/>
      <c r="C358" s="15"/>
      <c r="D358" s="60"/>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5.75" customHeight="1">
      <c r="A359" s="15"/>
      <c r="B359" s="15"/>
      <c r="C359" s="15"/>
      <c r="D359" s="60"/>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5.75" customHeight="1">
      <c r="A360" s="15"/>
      <c r="B360" s="15"/>
      <c r="C360" s="15"/>
      <c r="D360" s="60"/>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5.75" customHeight="1">
      <c r="A361" s="15"/>
      <c r="B361" s="15"/>
      <c r="C361" s="15"/>
      <c r="D361" s="60"/>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5.75" customHeight="1">
      <c r="A362" s="15"/>
      <c r="B362" s="15"/>
      <c r="C362" s="15"/>
      <c r="D362" s="60"/>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5.75" customHeight="1">
      <c r="A363" s="15"/>
      <c r="B363" s="15"/>
      <c r="C363" s="15"/>
      <c r="D363" s="60"/>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5.75" customHeight="1">
      <c r="A364" s="15"/>
      <c r="B364" s="15"/>
      <c r="C364" s="15"/>
      <c r="D364" s="60"/>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5.75" customHeight="1">
      <c r="A365" s="15"/>
      <c r="B365" s="15"/>
      <c r="C365" s="15"/>
      <c r="D365" s="60"/>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5.75" customHeight="1">
      <c r="A366" s="15"/>
      <c r="B366" s="15"/>
      <c r="C366" s="15"/>
      <c r="D366" s="60"/>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5.75" customHeight="1">
      <c r="A367" s="15"/>
      <c r="B367" s="15"/>
      <c r="C367" s="15"/>
      <c r="D367" s="60"/>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5.75" customHeight="1">
      <c r="A368" s="15"/>
      <c r="B368" s="15"/>
      <c r="C368" s="15"/>
      <c r="D368" s="60"/>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5.75" customHeight="1">
      <c r="A369" s="15"/>
      <c r="B369" s="15"/>
      <c r="C369" s="15"/>
      <c r="D369" s="60"/>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5.75" customHeight="1">
      <c r="A370" s="15"/>
      <c r="B370" s="15"/>
      <c r="C370" s="15"/>
      <c r="D370" s="60"/>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5.75" customHeight="1">
      <c r="A371" s="15"/>
      <c r="B371" s="15"/>
      <c r="C371" s="15"/>
      <c r="D371" s="60"/>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5.75" customHeight="1">
      <c r="A372" s="15"/>
      <c r="B372" s="15"/>
      <c r="C372" s="15"/>
      <c r="D372" s="60"/>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5.75" customHeight="1">
      <c r="A373" s="15"/>
      <c r="B373" s="15"/>
      <c r="C373" s="15"/>
      <c r="D373" s="60"/>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5.75" customHeight="1">
      <c r="A374" s="15"/>
      <c r="B374" s="15"/>
      <c r="C374" s="15"/>
      <c r="D374" s="60"/>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5.75" customHeight="1">
      <c r="A375" s="15"/>
      <c r="B375" s="15"/>
      <c r="C375" s="15"/>
      <c r="D375" s="60"/>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5.75" customHeight="1">
      <c r="A376" s="15"/>
      <c r="B376" s="15"/>
      <c r="C376" s="15"/>
      <c r="D376" s="60"/>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5.75" customHeight="1">
      <c r="A377" s="15"/>
      <c r="B377" s="15"/>
      <c r="C377" s="15"/>
      <c r="D377" s="60"/>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5.75" customHeight="1">
      <c r="A378" s="15"/>
      <c r="B378" s="15"/>
      <c r="C378" s="15"/>
      <c r="D378" s="60"/>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5.75" customHeight="1">
      <c r="A379" s="15"/>
      <c r="B379" s="15"/>
      <c r="C379" s="15"/>
      <c r="D379" s="60"/>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5.75" customHeight="1">
      <c r="A380" s="15"/>
      <c r="B380" s="15"/>
      <c r="C380" s="15"/>
      <c r="D380" s="60"/>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5.75" customHeight="1">
      <c r="A381" s="15"/>
      <c r="B381" s="15"/>
      <c r="C381" s="15"/>
      <c r="D381" s="60"/>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5.75" customHeight="1">
      <c r="A382" s="15"/>
      <c r="B382" s="15"/>
      <c r="C382" s="15"/>
      <c r="D382" s="60"/>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5.75" customHeight="1">
      <c r="A383" s="15"/>
      <c r="B383" s="15"/>
      <c r="C383" s="15"/>
      <c r="D383" s="60"/>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5.75" customHeight="1">
      <c r="A384" s="15"/>
      <c r="B384" s="15"/>
      <c r="C384" s="15"/>
      <c r="D384" s="60"/>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5.75" customHeight="1">
      <c r="A385" s="15"/>
      <c r="B385" s="15"/>
      <c r="C385" s="15"/>
      <c r="D385" s="60"/>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5.75" customHeight="1">
      <c r="A386" s="15"/>
      <c r="B386" s="15"/>
      <c r="C386" s="15"/>
      <c r="D386" s="60"/>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5.75" customHeight="1">
      <c r="A387" s="15"/>
      <c r="B387" s="15"/>
      <c r="C387" s="15"/>
      <c r="D387" s="60"/>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5.75" customHeight="1">
      <c r="A388" s="15"/>
      <c r="B388" s="15"/>
      <c r="C388" s="15"/>
      <c r="D388" s="60"/>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5.75" customHeight="1">
      <c r="A389" s="15"/>
      <c r="B389" s="15"/>
      <c r="C389" s="15"/>
      <c r="D389" s="60"/>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5.75" customHeight="1">
      <c r="A390" s="15"/>
      <c r="B390" s="15"/>
      <c r="C390" s="15"/>
      <c r="D390" s="60"/>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5.75" customHeight="1">
      <c r="A391" s="15"/>
      <c r="B391" s="15"/>
      <c r="C391" s="15"/>
      <c r="D391" s="60"/>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5.75" customHeight="1">
      <c r="A392" s="15"/>
      <c r="B392" s="15"/>
      <c r="C392" s="15"/>
      <c r="D392" s="60"/>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5.75" customHeight="1">
      <c r="A393" s="15"/>
      <c r="B393" s="15"/>
      <c r="C393" s="15"/>
      <c r="D393" s="60"/>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5.75" customHeight="1">
      <c r="A394" s="15"/>
      <c r="B394" s="15"/>
      <c r="C394" s="15"/>
      <c r="D394" s="60"/>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5.75" customHeight="1">
      <c r="A395" s="15"/>
      <c r="B395" s="15"/>
      <c r="C395" s="15"/>
      <c r="D395" s="60"/>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5.75" customHeight="1">
      <c r="A396" s="15"/>
      <c r="B396" s="15"/>
      <c r="C396" s="15"/>
      <c r="D396" s="60"/>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5.75" customHeight="1">
      <c r="A397" s="15"/>
      <c r="B397" s="15"/>
      <c r="C397" s="15"/>
      <c r="D397" s="60"/>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5.75" customHeight="1">
      <c r="A398" s="15"/>
      <c r="B398" s="15"/>
      <c r="C398" s="15"/>
      <c r="D398" s="60"/>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5.75" customHeight="1">
      <c r="A399" s="15"/>
      <c r="B399" s="15"/>
      <c r="C399" s="15"/>
      <c r="D399" s="60"/>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5.75" customHeight="1">
      <c r="A400" s="15"/>
      <c r="B400" s="15"/>
      <c r="C400" s="15"/>
      <c r="D400" s="60"/>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5.75" customHeight="1">
      <c r="A401" s="15"/>
      <c r="B401" s="15"/>
      <c r="C401" s="15"/>
      <c r="D401" s="60"/>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5.75" customHeight="1">
      <c r="A402" s="15"/>
      <c r="B402" s="15"/>
      <c r="C402" s="15"/>
      <c r="D402" s="60"/>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5.75" customHeight="1">
      <c r="A403" s="15"/>
      <c r="B403" s="15"/>
      <c r="C403" s="15"/>
      <c r="D403" s="60"/>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5.75" customHeight="1">
      <c r="A404" s="15"/>
      <c r="B404" s="15"/>
      <c r="C404" s="15"/>
      <c r="D404" s="60"/>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5.75" customHeight="1">
      <c r="A405" s="15"/>
      <c r="B405" s="15"/>
      <c r="C405" s="15"/>
      <c r="D405" s="60"/>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5.75" customHeight="1">
      <c r="A406" s="15"/>
      <c r="B406" s="15"/>
      <c r="C406" s="15"/>
      <c r="D406" s="60"/>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5.75" customHeight="1">
      <c r="A407" s="15"/>
      <c r="B407" s="15"/>
      <c r="C407" s="15"/>
      <c r="D407" s="60"/>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5.75" customHeight="1">
      <c r="A408" s="15"/>
      <c r="B408" s="15"/>
      <c r="C408" s="15"/>
      <c r="D408" s="60"/>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5.75" customHeight="1">
      <c r="A409" s="15"/>
      <c r="B409" s="15"/>
      <c r="C409" s="15"/>
      <c r="D409" s="60"/>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5.75" customHeight="1">
      <c r="A410" s="15"/>
      <c r="B410" s="15"/>
      <c r="C410" s="15"/>
      <c r="D410" s="60"/>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5.75" customHeight="1">
      <c r="A411" s="15"/>
      <c r="B411" s="15"/>
      <c r="C411" s="15"/>
      <c r="D411" s="60"/>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5.75" customHeight="1">
      <c r="A412" s="15"/>
      <c r="B412" s="15"/>
      <c r="C412" s="15"/>
      <c r="D412" s="60"/>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5.75" customHeight="1">
      <c r="A413" s="15"/>
      <c r="B413" s="15"/>
      <c r="C413" s="15"/>
      <c r="D413" s="60"/>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5.75" customHeight="1">
      <c r="A414" s="15"/>
      <c r="B414" s="15"/>
      <c r="C414" s="15"/>
      <c r="D414" s="60"/>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5.75" customHeight="1">
      <c r="A415" s="15"/>
      <c r="B415" s="15"/>
      <c r="C415" s="15"/>
      <c r="D415" s="60"/>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5.75" customHeight="1">
      <c r="A416" s="15"/>
      <c r="B416" s="15"/>
      <c r="C416" s="15"/>
      <c r="D416" s="60"/>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5.75" customHeight="1">
      <c r="A417" s="15"/>
      <c r="B417" s="15"/>
      <c r="C417" s="15"/>
      <c r="D417" s="60"/>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5.75" customHeight="1">
      <c r="A418" s="15"/>
      <c r="B418" s="15"/>
      <c r="C418" s="15"/>
      <c r="D418" s="60"/>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5.75" customHeight="1">
      <c r="A419" s="15"/>
      <c r="B419" s="15"/>
      <c r="C419" s="15"/>
      <c r="D419" s="60"/>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5.75" customHeight="1">
      <c r="A420" s="15"/>
      <c r="B420" s="15"/>
      <c r="C420" s="15"/>
      <c r="D420" s="60"/>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5.75" customHeight="1">
      <c r="A421" s="15"/>
      <c r="B421" s="15"/>
      <c r="C421" s="15"/>
      <c r="D421" s="60"/>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5.75" customHeight="1">
      <c r="A422" s="15"/>
      <c r="B422" s="15"/>
      <c r="C422" s="15"/>
      <c r="D422" s="60"/>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5.75" customHeight="1">
      <c r="A423" s="15"/>
      <c r="B423" s="15"/>
      <c r="C423" s="15"/>
      <c r="D423" s="60"/>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5.75" customHeight="1">
      <c r="A424" s="15"/>
      <c r="B424" s="15"/>
      <c r="C424" s="15"/>
      <c r="D424" s="60"/>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5.75" customHeight="1">
      <c r="A425" s="15"/>
      <c r="B425" s="15"/>
      <c r="C425" s="15"/>
      <c r="D425" s="60"/>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5.75" customHeight="1">
      <c r="A426" s="15"/>
      <c r="B426" s="15"/>
      <c r="C426" s="15"/>
      <c r="D426" s="60"/>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5.75" customHeight="1">
      <c r="A427" s="15"/>
      <c r="B427" s="15"/>
      <c r="C427" s="15"/>
      <c r="D427" s="60"/>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5.75" customHeight="1">
      <c r="A428" s="15"/>
      <c r="B428" s="15"/>
      <c r="C428" s="15"/>
      <c r="D428" s="60"/>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5.75" customHeight="1">
      <c r="A429" s="15"/>
      <c r="B429" s="15"/>
      <c r="C429" s="15"/>
      <c r="D429" s="60"/>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5.75" customHeight="1">
      <c r="A430" s="15"/>
      <c r="B430" s="15"/>
      <c r="C430" s="15"/>
      <c r="D430" s="60"/>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5.75" customHeight="1">
      <c r="A431" s="15"/>
      <c r="B431" s="15"/>
      <c r="C431" s="15"/>
      <c r="D431" s="60"/>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5.75" customHeight="1">
      <c r="A432" s="15"/>
      <c r="B432" s="15"/>
      <c r="C432" s="15"/>
      <c r="D432" s="60"/>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5.75" customHeight="1">
      <c r="A433" s="15"/>
      <c r="B433" s="15"/>
      <c r="C433" s="15"/>
      <c r="D433" s="60"/>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5.75" customHeight="1">
      <c r="A434" s="15"/>
      <c r="B434" s="15"/>
      <c r="C434" s="15"/>
      <c r="D434" s="60"/>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5.75" customHeight="1">
      <c r="A435" s="15"/>
      <c r="B435" s="15"/>
      <c r="C435" s="15"/>
      <c r="D435" s="60"/>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5.75" customHeight="1">
      <c r="A436" s="15"/>
      <c r="B436" s="15"/>
      <c r="C436" s="15"/>
      <c r="D436" s="60"/>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5.75" customHeight="1">
      <c r="A437" s="15"/>
      <c r="B437" s="15"/>
      <c r="C437" s="15"/>
      <c r="D437" s="60"/>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5.75" customHeight="1">
      <c r="A438" s="15"/>
      <c r="B438" s="15"/>
      <c r="C438" s="15"/>
      <c r="D438" s="60"/>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5.75" customHeight="1">
      <c r="A439" s="15"/>
      <c r="B439" s="15"/>
      <c r="C439" s="15"/>
      <c r="D439" s="60"/>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5.75" customHeight="1">
      <c r="A440" s="15"/>
      <c r="B440" s="15"/>
      <c r="C440" s="15"/>
      <c r="D440" s="60"/>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5.75" customHeight="1">
      <c r="A441" s="15"/>
      <c r="B441" s="15"/>
      <c r="C441" s="15"/>
      <c r="D441" s="60"/>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5.75" customHeight="1">
      <c r="A442" s="15"/>
      <c r="B442" s="15"/>
      <c r="C442" s="15"/>
      <c r="D442" s="60"/>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5.75" customHeight="1">
      <c r="A443" s="15"/>
      <c r="B443" s="15"/>
      <c r="C443" s="15"/>
      <c r="D443" s="60"/>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5.75" customHeight="1">
      <c r="A444" s="15"/>
      <c r="B444" s="15"/>
      <c r="C444" s="15"/>
      <c r="D444" s="60"/>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5.75" customHeight="1">
      <c r="A445" s="15"/>
      <c r="B445" s="15"/>
      <c r="C445" s="15"/>
      <c r="D445" s="60"/>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5.75" customHeight="1">
      <c r="A446" s="15"/>
      <c r="B446" s="15"/>
      <c r="C446" s="15"/>
      <c r="D446" s="60"/>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5.75" customHeight="1">
      <c r="A447" s="15"/>
      <c r="B447" s="15"/>
      <c r="C447" s="15"/>
      <c r="D447" s="60"/>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5.75" customHeight="1">
      <c r="A448" s="15"/>
      <c r="B448" s="15"/>
      <c r="C448" s="15"/>
      <c r="D448" s="60"/>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5.75" customHeight="1">
      <c r="A449" s="15"/>
      <c r="B449" s="15"/>
      <c r="C449" s="15"/>
      <c r="D449" s="60"/>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5.75" customHeight="1">
      <c r="A450" s="15"/>
      <c r="B450" s="15"/>
      <c r="C450" s="15"/>
      <c r="D450" s="60"/>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5.75" customHeight="1">
      <c r="A451" s="15"/>
      <c r="B451" s="15"/>
      <c r="C451" s="15"/>
      <c r="D451" s="60"/>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5.75" customHeight="1">
      <c r="A452" s="15"/>
      <c r="B452" s="15"/>
      <c r="C452" s="15"/>
      <c r="D452" s="60"/>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5.75" customHeight="1">
      <c r="A453" s="15"/>
      <c r="B453" s="15"/>
      <c r="C453" s="15"/>
      <c r="D453" s="60"/>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5.75" customHeight="1">
      <c r="A454" s="15"/>
      <c r="B454" s="15"/>
      <c r="C454" s="15"/>
      <c r="D454" s="60"/>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5.75" customHeight="1">
      <c r="A455" s="15"/>
      <c r="B455" s="15"/>
      <c r="C455" s="15"/>
      <c r="D455" s="60"/>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5.75" customHeight="1">
      <c r="A456" s="15"/>
      <c r="B456" s="15"/>
      <c r="C456" s="15"/>
      <c r="D456" s="60"/>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5.75" customHeight="1">
      <c r="A457" s="15"/>
      <c r="B457" s="15"/>
      <c r="C457" s="15"/>
      <c r="D457" s="60"/>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5.75" customHeight="1">
      <c r="A458" s="15"/>
      <c r="B458" s="15"/>
      <c r="C458" s="15"/>
      <c r="D458" s="60"/>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5.75" customHeight="1">
      <c r="A459" s="15"/>
      <c r="B459" s="15"/>
      <c r="C459" s="15"/>
      <c r="D459" s="60"/>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5.75" customHeight="1">
      <c r="A460" s="15"/>
      <c r="B460" s="15"/>
      <c r="C460" s="15"/>
      <c r="D460" s="60"/>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5.75" customHeight="1">
      <c r="A461" s="15"/>
      <c r="B461" s="15"/>
      <c r="C461" s="15"/>
      <c r="D461" s="60"/>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5.75" customHeight="1">
      <c r="A462" s="15"/>
      <c r="B462" s="15"/>
      <c r="C462" s="15"/>
      <c r="D462" s="60"/>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5.75" customHeight="1">
      <c r="A463" s="15"/>
      <c r="B463" s="15"/>
      <c r="C463" s="15"/>
      <c r="D463" s="60"/>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5.75" customHeight="1">
      <c r="A464" s="15"/>
      <c r="B464" s="15"/>
      <c r="C464" s="15"/>
      <c r="D464" s="60"/>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5.75" customHeight="1">
      <c r="A465" s="15"/>
      <c r="B465" s="15"/>
      <c r="C465" s="15"/>
      <c r="D465" s="60"/>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5.75" customHeight="1">
      <c r="A466" s="15"/>
      <c r="B466" s="15"/>
      <c r="C466" s="15"/>
      <c r="D466" s="60"/>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5.75" customHeight="1">
      <c r="A467" s="15"/>
      <c r="B467" s="15"/>
      <c r="C467" s="15"/>
      <c r="D467" s="60"/>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5.75" customHeight="1">
      <c r="A468" s="15"/>
      <c r="B468" s="15"/>
      <c r="C468" s="15"/>
      <c r="D468" s="60"/>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5.75" customHeight="1">
      <c r="A469" s="15"/>
      <c r="B469" s="15"/>
      <c r="C469" s="15"/>
      <c r="D469" s="60"/>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5.75" customHeight="1">
      <c r="A470" s="15"/>
      <c r="B470" s="15"/>
      <c r="C470" s="15"/>
      <c r="D470" s="60"/>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5.75" customHeight="1">
      <c r="A471" s="15"/>
      <c r="B471" s="15"/>
      <c r="C471" s="15"/>
      <c r="D471" s="60"/>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5.75" customHeight="1">
      <c r="A472" s="15"/>
      <c r="B472" s="15"/>
      <c r="C472" s="15"/>
      <c r="D472" s="60"/>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5.75" customHeight="1">
      <c r="A473" s="15"/>
      <c r="B473" s="15"/>
      <c r="C473" s="15"/>
      <c r="D473" s="60"/>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5.75" customHeight="1">
      <c r="A474" s="15"/>
      <c r="B474" s="15"/>
      <c r="C474" s="15"/>
      <c r="D474" s="60"/>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5.75" customHeight="1">
      <c r="A475" s="15"/>
      <c r="B475" s="15"/>
      <c r="C475" s="15"/>
      <c r="D475" s="60"/>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5.75" customHeight="1">
      <c r="A476" s="15"/>
      <c r="B476" s="15"/>
      <c r="C476" s="15"/>
      <c r="D476" s="60"/>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5.75" customHeight="1">
      <c r="A477" s="15"/>
      <c r="B477" s="15"/>
      <c r="C477" s="15"/>
      <c r="D477" s="60"/>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5.75" customHeight="1">
      <c r="A478" s="15"/>
      <c r="B478" s="15"/>
      <c r="C478" s="15"/>
      <c r="D478" s="60"/>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5.75" customHeight="1">
      <c r="A479" s="15"/>
      <c r="B479" s="15"/>
      <c r="C479" s="15"/>
      <c r="D479" s="60"/>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5.75" customHeight="1">
      <c r="A480" s="15"/>
      <c r="B480" s="15"/>
      <c r="C480" s="15"/>
      <c r="D480" s="60"/>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5.75" customHeight="1">
      <c r="A481" s="15"/>
      <c r="B481" s="15"/>
      <c r="C481" s="15"/>
      <c r="D481" s="60"/>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5.75" customHeight="1">
      <c r="A482" s="15"/>
      <c r="B482" s="15"/>
      <c r="C482" s="15"/>
      <c r="D482" s="60"/>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5.75" customHeight="1">
      <c r="A483" s="15"/>
      <c r="B483" s="15"/>
      <c r="C483" s="15"/>
      <c r="D483" s="60"/>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5.75" customHeight="1">
      <c r="A484" s="15"/>
      <c r="B484" s="15"/>
      <c r="C484" s="15"/>
      <c r="D484" s="60"/>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5.75" customHeight="1">
      <c r="A485" s="15"/>
      <c r="B485" s="15"/>
      <c r="C485" s="15"/>
      <c r="D485" s="60"/>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5.75" customHeight="1">
      <c r="A486" s="15"/>
      <c r="B486" s="15"/>
      <c r="C486" s="15"/>
      <c r="D486" s="60"/>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5.75" customHeight="1">
      <c r="A487" s="15"/>
      <c r="B487" s="15"/>
      <c r="C487" s="15"/>
      <c r="D487" s="60"/>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5.75" customHeight="1">
      <c r="A488" s="15"/>
      <c r="B488" s="15"/>
      <c r="C488" s="15"/>
      <c r="D488" s="60"/>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5.75" customHeight="1">
      <c r="A489" s="15"/>
      <c r="B489" s="15"/>
      <c r="C489" s="15"/>
      <c r="D489" s="60"/>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5.75" customHeight="1">
      <c r="A490" s="15"/>
      <c r="B490" s="15"/>
      <c r="C490" s="15"/>
      <c r="D490" s="60"/>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5.75" customHeight="1">
      <c r="A491" s="15"/>
      <c r="B491" s="15"/>
      <c r="C491" s="15"/>
      <c r="D491" s="60"/>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5.75" customHeight="1">
      <c r="A492" s="15"/>
      <c r="B492" s="15"/>
      <c r="C492" s="15"/>
      <c r="D492" s="60"/>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5.75" customHeight="1">
      <c r="A493" s="15"/>
      <c r="B493" s="15"/>
      <c r="C493" s="15"/>
      <c r="D493" s="60"/>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5.75" customHeight="1">
      <c r="A494" s="15"/>
      <c r="B494" s="15"/>
      <c r="C494" s="15"/>
      <c r="D494" s="60"/>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5.75" customHeight="1">
      <c r="A495" s="15"/>
      <c r="B495" s="15"/>
      <c r="C495" s="15"/>
      <c r="D495" s="60"/>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5.75" customHeight="1">
      <c r="A496" s="15"/>
      <c r="B496" s="15"/>
      <c r="C496" s="15"/>
      <c r="D496" s="60"/>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5.75" customHeight="1">
      <c r="A497" s="15"/>
      <c r="B497" s="15"/>
      <c r="C497" s="15"/>
      <c r="D497" s="60"/>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5.75" customHeight="1">
      <c r="A498" s="15"/>
      <c r="B498" s="15"/>
      <c r="C498" s="15"/>
      <c r="D498" s="60"/>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5.75" customHeight="1">
      <c r="A499" s="15"/>
      <c r="B499" s="15"/>
      <c r="C499" s="15"/>
      <c r="D499" s="60"/>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5.75" customHeight="1">
      <c r="A500" s="15"/>
      <c r="B500" s="15"/>
      <c r="C500" s="15"/>
      <c r="D500" s="60"/>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5.75" customHeight="1">
      <c r="A501" s="15"/>
      <c r="B501" s="15"/>
      <c r="C501" s="15"/>
      <c r="D501" s="60"/>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5.75" customHeight="1">
      <c r="A502" s="15"/>
      <c r="B502" s="15"/>
      <c r="C502" s="15"/>
      <c r="D502" s="60"/>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5.75" customHeight="1">
      <c r="A503" s="15"/>
      <c r="B503" s="15"/>
      <c r="C503" s="15"/>
      <c r="D503" s="60"/>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5.75" customHeight="1">
      <c r="A504" s="15"/>
      <c r="B504" s="15"/>
      <c r="C504" s="15"/>
      <c r="D504" s="60"/>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5.75" customHeight="1">
      <c r="A505" s="15"/>
      <c r="B505" s="15"/>
      <c r="C505" s="15"/>
      <c r="D505" s="60"/>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5.75" customHeight="1">
      <c r="A506" s="15"/>
      <c r="B506" s="15"/>
      <c r="C506" s="15"/>
      <c r="D506" s="60"/>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5.75" customHeight="1">
      <c r="A507" s="15"/>
      <c r="B507" s="15"/>
      <c r="C507" s="15"/>
      <c r="D507" s="60"/>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5.75" customHeight="1">
      <c r="A508" s="15"/>
      <c r="B508" s="15"/>
      <c r="C508" s="15"/>
      <c r="D508" s="60"/>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5.75" customHeight="1">
      <c r="A509" s="15"/>
      <c r="B509" s="15"/>
      <c r="C509" s="15"/>
      <c r="D509" s="60"/>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5.75" customHeight="1">
      <c r="A510" s="15"/>
      <c r="B510" s="15"/>
      <c r="C510" s="15"/>
      <c r="D510" s="60"/>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5.75" customHeight="1">
      <c r="A511" s="15"/>
      <c r="B511" s="15"/>
      <c r="C511" s="15"/>
      <c r="D511" s="60"/>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5.75" customHeight="1">
      <c r="A512" s="15"/>
      <c r="B512" s="15"/>
      <c r="C512" s="15"/>
      <c r="D512" s="60"/>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5.75" customHeight="1">
      <c r="A513" s="15"/>
      <c r="B513" s="15"/>
      <c r="C513" s="15"/>
      <c r="D513" s="60"/>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5.75" customHeight="1">
      <c r="A514" s="15"/>
      <c r="B514" s="15"/>
      <c r="C514" s="15"/>
      <c r="D514" s="60"/>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5.75" customHeight="1">
      <c r="A515" s="15"/>
      <c r="B515" s="15"/>
      <c r="C515" s="15"/>
      <c r="D515" s="60"/>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5.75" customHeight="1">
      <c r="A516" s="15"/>
      <c r="B516" s="15"/>
      <c r="C516" s="15"/>
      <c r="D516" s="60"/>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5.75" customHeight="1">
      <c r="A517" s="15"/>
      <c r="B517" s="15"/>
      <c r="C517" s="15"/>
      <c r="D517" s="60"/>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5.75" customHeight="1">
      <c r="A518" s="15"/>
      <c r="B518" s="15"/>
      <c r="C518" s="15"/>
      <c r="D518" s="60"/>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5.75" customHeight="1">
      <c r="A519" s="15"/>
      <c r="B519" s="15"/>
      <c r="C519" s="15"/>
      <c r="D519" s="60"/>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5.75" customHeight="1">
      <c r="A520" s="15"/>
      <c r="B520" s="15"/>
      <c r="C520" s="15"/>
      <c r="D520" s="60"/>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5.75" customHeight="1">
      <c r="A521" s="15"/>
      <c r="B521" s="15"/>
      <c r="C521" s="15"/>
      <c r="D521" s="60"/>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5.75" customHeight="1">
      <c r="A522" s="15"/>
      <c r="B522" s="15"/>
      <c r="C522" s="15"/>
      <c r="D522" s="60"/>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5.75" customHeight="1">
      <c r="A523" s="15"/>
      <c r="B523" s="15"/>
      <c r="C523" s="15"/>
      <c r="D523" s="60"/>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5.75" customHeight="1">
      <c r="A524" s="15"/>
      <c r="B524" s="15"/>
      <c r="C524" s="15"/>
      <c r="D524" s="60"/>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5.75" customHeight="1">
      <c r="A525" s="15"/>
      <c r="B525" s="15"/>
      <c r="C525" s="15"/>
      <c r="D525" s="60"/>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5.75" customHeight="1">
      <c r="A526" s="15"/>
      <c r="B526" s="15"/>
      <c r="C526" s="15"/>
      <c r="D526" s="60"/>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5.75" customHeight="1">
      <c r="A527" s="15"/>
      <c r="B527" s="15"/>
      <c r="C527" s="15"/>
      <c r="D527" s="60"/>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5.75" customHeight="1">
      <c r="A528" s="15"/>
      <c r="B528" s="15"/>
      <c r="C528" s="15"/>
      <c r="D528" s="60"/>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5.75" customHeight="1">
      <c r="A529" s="15"/>
      <c r="B529" s="15"/>
      <c r="C529" s="15"/>
      <c r="D529" s="60"/>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5.75" customHeight="1">
      <c r="A530" s="15"/>
      <c r="B530" s="15"/>
      <c r="C530" s="15"/>
      <c r="D530" s="60"/>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5.75" customHeight="1">
      <c r="A531" s="15"/>
      <c r="B531" s="15"/>
      <c r="C531" s="15"/>
      <c r="D531" s="60"/>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5.75" customHeight="1">
      <c r="A532" s="15"/>
      <c r="B532" s="15"/>
      <c r="C532" s="15"/>
      <c r="D532" s="60"/>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5.75" customHeight="1">
      <c r="A533" s="15"/>
      <c r="B533" s="15"/>
      <c r="C533" s="15"/>
      <c r="D533" s="60"/>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5.75" customHeight="1">
      <c r="A534" s="15"/>
      <c r="B534" s="15"/>
      <c r="C534" s="15"/>
      <c r="D534" s="60"/>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5.75" customHeight="1">
      <c r="A535" s="15"/>
      <c r="B535" s="15"/>
      <c r="C535" s="15"/>
      <c r="D535" s="60"/>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5.75" customHeight="1">
      <c r="A536" s="15"/>
      <c r="B536" s="15"/>
      <c r="C536" s="15"/>
      <c r="D536" s="60"/>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5.75" customHeight="1">
      <c r="A537" s="15"/>
      <c r="B537" s="15"/>
      <c r="C537" s="15"/>
      <c r="D537" s="60"/>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5.75" customHeight="1">
      <c r="A538" s="15"/>
      <c r="B538" s="15"/>
      <c r="C538" s="15"/>
      <c r="D538" s="60"/>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5.75" customHeight="1">
      <c r="A539" s="15"/>
      <c r="B539" s="15"/>
      <c r="C539" s="15"/>
      <c r="D539" s="60"/>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5.75" customHeight="1">
      <c r="A540" s="15"/>
      <c r="B540" s="15"/>
      <c r="C540" s="15"/>
      <c r="D540" s="60"/>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5.75" customHeight="1">
      <c r="A541" s="15"/>
      <c r="B541" s="15"/>
      <c r="C541" s="15"/>
      <c r="D541" s="60"/>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5.75" customHeight="1">
      <c r="A542" s="15"/>
      <c r="B542" s="15"/>
      <c r="C542" s="15"/>
      <c r="D542" s="60"/>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5.75" customHeight="1">
      <c r="A543" s="15"/>
      <c r="B543" s="15"/>
      <c r="C543" s="15"/>
      <c r="D543" s="60"/>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5.75" customHeight="1">
      <c r="A544" s="15"/>
      <c r="B544" s="15"/>
      <c r="C544" s="15"/>
      <c r="D544" s="60"/>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5.75" customHeight="1">
      <c r="A545" s="15"/>
      <c r="B545" s="15"/>
      <c r="C545" s="15"/>
      <c r="D545" s="60"/>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5.75" customHeight="1">
      <c r="A546" s="15"/>
      <c r="B546" s="15"/>
      <c r="C546" s="15"/>
      <c r="D546" s="60"/>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5.75" customHeight="1">
      <c r="A547" s="15"/>
      <c r="B547" s="15"/>
      <c r="C547" s="15"/>
      <c r="D547" s="60"/>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5.75" customHeight="1">
      <c r="A548" s="15"/>
      <c r="B548" s="15"/>
      <c r="C548" s="15"/>
      <c r="D548" s="60"/>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5.75" customHeight="1">
      <c r="A549" s="15"/>
      <c r="B549" s="15"/>
      <c r="C549" s="15"/>
      <c r="D549" s="60"/>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5.75" customHeight="1">
      <c r="A550" s="15"/>
      <c r="B550" s="15"/>
      <c r="C550" s="15"/>
      <c r="D550" s="60"/>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5.75" customHeight="1">
      <c r="A551" s="15"/>
      <c r="B551" s="15"/>
      <c r="C551" s="15"/>
      <c r="D551" s="60"/>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5.75" customHeight="1">
      <c r="A552" s="15"/>
      <c r="B552" s="15"/>
      <c r="C552" s="15"/>
      <c r="D552" s="60"/>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5.75" customHeight="1">
      <c r="A553" s="15"/>
      <c r="B553" s="15"/>
      <c r="C553" s="15"/>
      <c r="D553" s="60"/>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5.75" customHeight="1">
      <c r="A554" s="15"/>
      <c r="B554" s="15"/>
      <c r="C554" s="15"/>
      <c r="D554" s="60"/>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5.75" customHeight="1">
      <c r="A555" s="15"/>
      <c r="B555" s="15"/>
      <c r="C555" s="15"/>
      <c r="D555" s="60"/>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5.75" customHeight="1">
      <c r="A556" s="15"/>
      <c r="B556" s="15"/>
      <c r="C556" s="15"/>
      <c r="D556" s="60"/>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5.75" customHeight="1">
      <c r="A557" s="15"/>
      <c r="B557" s="15"/>
      <c r="C557" s="15"/>
      <c r="D557" s="60"/>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5.75" customHeight="1">
      <c r="A558" s="15"/>
      <c r="B558" s="15"/>
      <c r="C558" s="15"/>
      <c r="D558" s="60"/>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5.75" customHeight="1">
      <c r="A559" s="15"/>
      <c r="B559" s="15"/>
      <c r="C559" s="15"/>
      <c r="D559" s="60"/>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5.75" customHeight="1">
      <c r="A560" s="15"/>
      <c r="B560" s="15"/>
      <c r="C560" s="15"/>
      <c r="D560" s="60"/>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5.75" customHeight="1">
      <c r="A561" s="15"/>
      <c r="B561" s="15"/>
      <c r="C561" s="15"/>
      <c r="D561" s="60"/>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5.75" customHeight="1">
      <c r="A562" s="15"/>
      <c r="B562" s="15"/>
      <c r="C562" s="15"/>
      <c r="D562" s="60"/>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5.75" customHeight="1">
      <c r="A563" s="15"/>
      <c r="B563" s="15"/>
      <c r="C563" s="15"/>
      <c r="D563" s="60"/>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5.75" customHeight="1">
      <c r="A564" s="15"/>
      <c r="B564" s="15"/>
      <c r="C564" s="15"/>
      <c r="D564" s="60"/>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5.75" customHeight="1">
      <c r="A565" s="15"/>
      <c r="B565" s="15"/>
      <c r="C565" s="15"/>
      <c r="D565" s="60"/>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5.75" customHeight="1">
      <c r="A566" s="15"/>
      <c r="B566" s="15"/>
      <c r="C566" s="15"/>
      <c r="D566" s="60"/>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5.75" customHeight="1">
      <c r="A567" s="15"/>
      <c r="B567" s="15"/>
      <c r="C567" s="15"/>
      <c r="D567" s="60"/>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5.75" customHeight="1">
      <c r="A568" s="15"/>
      <c r="B568" s="15"/>
      <c r="C568" s="15"/>
      <c r="D568" s="60"/>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5.75" customHeight="1">
      <c r="A569" s="15"/>
      <c r="B569" s="15"/>
      <c r="C569" s="15"/>
      <c r="D569" s="60"/>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5.75" customHeight="1">
      <c r="A570" s="15"/>
      <c r="B570" s="15"/>
      <c r="C570" s="15"/>
      <c r="D570" s="60"/>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5.75" customHeight="1">
      <c r="A571" s="15"/>
      <c r="B571" s="15"/>
      <c r="C571" s="15"/>
      <c r="D571" s="60"/>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5.75" customHeight="1">
      <c r="A572" s="15"/>
      <c r="B572" s="15"/>
      <c r="C572" s="15"/>
      <c r="D572" s="60"/>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5.75" customHeight="1">
      <c r="A573" s="15"/>
      <c r="B573" s="15"/>
      <c r="C573" s="15"/>
      <c r="D573" s="60"/>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5.75" customHeight="1">
      <c r="A574" s="15"/>
      <c r="B574" s="15"/>
      <c r="C574" s="15"/>
      <c r="D574" s="60"/>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5.75" customHeight="1">
      <c r="A575" s="15"/>
      <c r="B575" s="15"/>
      <c r="C575" s="15"/>
      <c r="D575" s="60"/>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5.75" customHeight="1">
      <c r="A576" s="15"/>
      <c r="B576" s="15"/>
      <c r="C576" s="15"/>
      <c r="D576" s="60"/>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5.75" customHeight="1">
      <c r="A577" s="15"/>
      <c r="B577" s="15"/>
      <c r="C577" s="15"/>
      <c r="D577" s="60"/>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5.75" customHeight="1">
      <c r="A578" s="15"/>
      <c r="B578" s="15"/>
      <c r="C578" s="15"/>
      <c r="D578" s="60"/>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5.75" customHeight="1">
      <c r="A579" s="15"/>
      <c r="B579" s="15"/>
      <c r="C579" s="15"/>
      <c r="D579" s="60"/>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5.75" customHeight="1">
      <c r="A580" s="15"/>
      <c r="B580" s="15"/>
      <c r="C580" s="15"/>
      <c r="D580" s="60"/>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5.75" customHeight="1">
      <c r="A581" s="15"/>
      <c r="B581" s="15"/>
      <c r="C581" s="15"/>
      <c r="D581" s="60"/>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5.75" customHeight="1">
      <c r="A582" s="15"/>
      <c r="B582" s="15"/>
      <c r="C582" s="15"/>
      <c r="D582" s="60"/>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5.75" customHeight="1">
      <c r="A583" s="15"/>
      <c r="B583" s="15"/>
      <c r="C583" s="15"/>
      <c r="D583" s="60"/>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5.75" customHeight="1">
      <c r="A584" s="15"/>
      <c r="B584" s="15"/>
      <c r="C584" s="15"/>
      <c r="D584" s="60"/>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5.75" customHeight="1">
      <c r="A585" s="15"/>
      <c r="B585" s="15"/>
      <c r="C585" s="15"/>
      <c r="D585" s="60"/>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5.75" customHeight="1">
      <c r="A586" s="15"/>
      <c r="B586" s="15"/>
      <c r="C586" s="15"/>
      <c r="D586" s="60"/>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5.75" customHeight="1">
      <c r="A587" s="15"/>
      <c r="B587" s="15"/>
      <c r="C587" s="15"/>
      <c r="D587" s="60"/>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5.75" customHeight="1">
      <c r="A588" s="15"/>
      <c r="B588" s="15"/>
      <c r="C588" s="15"/>
      <c r="D588" s="60"/>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5.75" customHeight="1">
      <c r="A589" s="15"/>
      <c r="B589" s="15"/>
      <c r="C589" s="15"/>
      <c r="D589" s="60"/>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5.75" customHeight="1">
      <c r="A590" s="15"/>
      <c r="B590" s="15"/>
      <c r="C590" s="15"/>
      <c r="D590" s="60"/>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5.75" customHeight="1">
      <c r="A591" s="15"/>
      <c r="B591" s="15"/>
      <c r="C591" s="15"/>
      <c r="D591" s="60"/>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5.75" customHeight="1">
      <c r="A592" s="15"/>
      <c r="B592" s="15"/>
      <c r="C592" s="15"/>
      <c r="D592" s="60"/>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5.75" customHeight="1">
      <c r="A593" s="15"/>
      <c r="B593" s="15"/>
      <c r="C593" s="15"/>
      <c r="D593" s="60"/>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5.75" customHeight="1">
      <c r="A594" s="15"/>
      <c r="B594" s="15"/>
      <c r="C594" s="15"/>
      <c r="D594" s="60"/>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5.75" customHeight="1">
      <c r="A595" s="15"/>
      <c r="B595" s="15"/>
      <c r="C595" s="15"/>
      <c r="D595" s="60"/>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5.75" customHeight="1">
      <c r="A596" s="15"/>
      <c r="B596" s="15"/>
      <c r="C596" s="15"/>
      <c r="D596" s="60"/>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5.75" customHeight="1">
      <c r="A597" s="15"/>
      <c r="B597" s="15"/>
      <c r="C597" s="15"/>
      <c r="D597" s="60"/>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5.75" customHeight="1">
      <c r="A598" s="15"/>
      <c r="B598" s="15"/>
      <c r="C598" s="15"/>
      <c r="D598" s="60"/>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5.75" customHeight="1">
      <c r="A599" s="15"/>
      <c r="B599" s="15"/>
      <c r="C599" s="15"/>
      <c r="D599" s="60"/>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5.75" customHeight="1">
      <c r="A600" s="15"/>
      <c r="B600" s="15"/>
      <c r="C600" s="15"/>
      <c r="D600" s="60"/>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5.75" customHeight="1">
      <c r="A601" s="15"/>
      <c r="B601" s="15"/>
      <c r="C601" s="15"/>
      <c r="D601" s="60"/>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5.75" customHeight="1">
      <c r="A602" s="15"/>
      <c r="B602" s="15"/>
      <c r="C602" s="15"/>
      <c r="D602" s="60"/>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5.75" customHeight="1">
      <c r="A603" s="15"/>
      <c r="B603" s="15"/>
      <c r="C603" s="15"/>
      <c r="D603" s="60"/>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5.75" customHeight="1">
      <c r="A604" s="15"/>
      <c r="B604" s="15"/>
      <c r="C604" s="15"/>
      <c r="D604" s="60"/>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5.75" customHeight="1">
      <c r="A605" s="15"/>
      <c r="B605" s="15"/>
      <c r="C605" s="15"/>
      <c r="D605" s="60"/>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5.75" customHeight="1">
      <c r="A606" s="15"/>
      <c r="B606" s="15"/>
      <c r="C606" s="15"/>
      <c r="D606" s="60"/>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5.75" customHeight="1">
      <c r="A607" s="15"/>
      <c r="B607" s="15"/>
      <c r="C607" s="15"/>
      <c r="D607" s="60"/>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5.75" customHeight="1">
      <c r="A608" s="15"/>
      <c r="B608" s="15"/>
      <c r="C608" s="15"/>
      <c r="D608" s="60"/>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5.75" customHeight="1">
      <c r="A609" s="15"/>
      <c r="B609" s="15"/>
      <c r="C609" s="15"/>
      <c r="D609" s="60"/>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5.75" customHeight="1">
      <c r="A610" s="15"/>
      <c r="B610" s="15"/>
      <c r="C610" s="15"/>
      <c r="D610" s="60"/>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5.75" customHeight="1">
      <c r="A611" s="15"/>
      <c r="B611" s="15"/>
      <c r="C611" s="15"/>
      <c r="D611" s="60"/>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5.75" customHeight="1">
      <c r="A612" s="15"/>
      <c r="B612" s="15"/>
      <c r="C612" s="15"/>
      <c r="D612" s="60"/>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5.75" customHeight="1">
      <c r="A613" s="15"/>
      <c r="B613" s="15"/>
      <c r="C613" s="15"/>
      <c r="D613" s="60"/>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5.75" customHeight="1">
      <c r="A614" s="15"/>
      <c r="B614" s="15"/>
      <c r="C614" s="15"/>
      <c r="D614" s="60"/>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5.75" customHeight="1">
      <c r="A615" s="15"/>
      <c r="B615" s="15"/>
      <c r="C615" s="15"/>
      <c r="D615" s="60"/>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5.75" customHeight="1">
      <c r="A616" s="15"/>
      <c r="B616" s="15"/>
      <c r="C616" s="15"/>
      <c r="D616" s="60"/>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5.75" customHeight="1">
      <c r="A617" s="15"/>
      <c r="B617" s="15"/>
      <c r="C617" s="15"/>
      <c r="D617" s="60"/>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5.75" customHeight="1">
      <c r="A618" s="15"/>
      <c r="B618" s="15"/>
      <c r="C618" s="15"/>
      <c r="D618" s="60"/>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5.75" customHeight="1">
      <c r="A619" s="15"/>
      <c r="B619" s="15"/>
      <c r="C619" s="15"/>
      <c r="D619" s="60"/>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5.75" customHeight="1">
      <c r="A620" s="15"/>
      <c r="B620" s="15"/>
      <c r="C620" s="15"/>
      <c r="D620" s="60"/>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5.75" customHeight="1">
      <c r="A621" s="15"/>
      <c r="B621" s="15"/>
      <c r="C621" s="15"/>
      <c r="D621" s="60"/>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5.75" customHeight="1">
      <c r="A622" s="15"/>
      <c r="B622" s="15"/>
      <c r="C622" s="15"/>
      <c r="D622" s="60"/>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5.75" customHeight="1">
      <c r="A623" s="15"/>
      <c r="B623" s="15"/>
      <c r="C623" s="15"/>
      <c r="D623" s="60"/>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5.75" customHeight="1">
      <c r="A624" s="15"/>
      <c r="B624" s="15"/>
      <c r="C624" s="15"/>
      <c r="D624" s="60"/>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5.75" customHeight="1">
      <c r="A625" s="15"/>
      <c r="B625" s="15"/>
      <c r="C625" s="15"/>
      <c r="D625" s="60"/>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5.75" customHeight="1">
      <c r="A626" s="15"/>
      <c r="B626" s="15"/>
      <c r="C626" s="15"/>
      <c r="D626" s="60"/>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5.75" customHeight="1">
      <c r="A627" s="15"/>
      <c r="B627" s="15"/>
      <c r="C627" s="15"/>
      <c r="D627" s="60"/>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5.75" customHeight="1">
      <c r="A628" s="15"/>
      <c r="B628" s="15"/>
      <c r="C628" s="15"/>
      <c r="D628" s="60"/>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5.75" customHeight="1">
      <c r="A629" s="15"/>
      <c r="B629" s="15"/>
      <c r="C629" s="15"/>
      <c r="D629" s="60"/>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5.75" customHeight="1">
      <c r="A630" s="15"/>
      <c r="B630" s="15"/>
      <c r="C630" s="15"/>
      <c r="D630" s="60"/>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5.75" customHeight="1">
      <c r="A631" s="15"/>
      <c r="B631" s="15"/>
      <c r="C631" s="15"/>
      <c r="D631" s="60"/>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5.75" customHeight="1">
      <c r="A632" s="15"/>
      <c r="B632" s="15"/>
      <c r="C632" s="15"/>
      <c r="D632" s="60"/>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5.75" customHeight="1">
      <c r="A633" s="15"/>
      <c r="B633" s="15"/>
      <c r="C633" s="15"/>
      <c r="D633" s="60"/>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5.75" customHeight="1">
      <c r="A634" s="15"/>
      <c r="B634" s="15"/>
      <c r="C634" s="15"/>
      <c r="D634" s="60"/>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5.75" customHeight="1">
      <c r="A635" s="15"/>
      <c r="B635" s="15"/>
      <c r="C635" s="15"/>
      <c r="D635" s="60"/>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5.75" customHeight="1">
      <c r="A636" s="15"/>
      <c r="B636" s="15"/>
      <c r="C636" s="15"/>
      <c r="D636" s="60"/>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5.75" customHeight="1">
      <c r="A637" s="15"/>
      <c r="B637" s="15"/>
      <c r="C637" s="15"/>
      <c r="D637" s="60"/>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5.75" customHeight="1">
      <c r="A638" s="15"/>
      <c r="B638" s="15"/>
      <c r="C638" s="15"/>
      <c r="D638" s="60"/>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5.75" customHeight="1">
      <c r="A639" s="15"/>
      <c r="B639" s="15"/>
      <c r="C639" s="15"/>
      <c r="D639" s="60"/>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5.75" customHeight="1">
      <c r="A640" s="15"/>
      <c r="B640" s="15"/>
      <c r="C640" s="15"/>
      <c r="D640" s="60"/>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5.75" customHeight="1">
      <c r="A641" s="15"/>
      <c r="B641" s="15"/>
      <c r="C641" s="15"/>
      <c r="D641" s="60"/>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5.75" customHeight="1">
      <c r="A642" s="15"/>
      <c r="B642" s="15"/>
      <c r="C642" s="15"/>
      <c r="D642" s="60"/>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5.75" customHeight="1">
      <c r="A643" s="15"/>
      <c r="B643" s="15"/>
      <c r="C643" s="15"/>
      <c r="D643" s="60"/>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5.75" customHeight="1">
      <c r="A644" s="15"/>
      <c r="B644" s="15"/>
      <c r="C644" s="15"/>
      <c r="D644" s="60"/>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5.75" customHeight="1">
      <c r="A645" s="15"/>
      <c r="B645" s="15"/>
      <c r="C645" s="15"/>
      <c r="D645" s="60"/>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5.75" customHeight="1">
      <c r="A646" s="15"/>
      <c r="B646" s="15"/>
      <c r="C646" s="15"/>
      <c r="D646" s="60"/>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5.75" customHeight="1">
      <c r="A647" s="15"/>
      <c r="B647" s="15"/>
      <c r="C647" s="15"/>
      <c r="D647" s="60"/>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5.75" customHeight="1">
      <c r="A648" s="15"/>
      <c r="B648" s="15"/>
      <c r="C648" s="15"/>
      <c r="D648" s="60"/>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5.75" customHeight="1">
      <c r="A649" s="15"/>
      <c r="B649" s="15"/>
      <c r="C649" s="15"/>
      <c r="D649" s="60"/>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5.75" customHeight="1">
      <c r="A650" s="15"/>
      <c r="B650" s="15"/>
      <c r="C650" s="15"/>
      <c r="D650" s="60"/>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5.75" customHeight="1">
      <c r="A651" s="15"/>
      <c r="B651" s="15"/>
      <c r="C651" s="15"/>
      <c r="D651" s="60"/>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5.75" customHeight="1">
      <c r="A652" s="15"/>
      <c r="B652" s="15"/>
      <c r="C652" s="15"/>
      <c r="D652" s="60"/>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5.75" customHeight="1">
      <c r="A653" s="15"/>
      <c r="B653" s="15"/>
      <c r="C653" s="15"/>
      <c r="D653" s="60"/>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5.75" customHeight="1">
      <c r="A654" s="15"/>
      <c r="B654" s="15"/>
      <c r="C654" s="15"/>
      <c r="D654" s="60"/>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5.75" customHeight="1">
      <c r="A655" s="15"/>
      <c r="B655" s="15"/>
      <c r="C655" s="15"/>
      <c r="D655" s="60"/>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5.75" customHeight="1">
      <c r="A656" s="15"/>
      <c r="B656" s="15"/>
      <c r="C656" s="15"/>
      <c r="D656" s="60"/>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5.75" customHeight="1">
      <c r="A657" s="15"/>
      <c r="B657" s="15"/>
      <c r="C657" s="15"/>
      <c r="D657" s="60"/>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5.75" customHeight="1">
      <c r="A658" s="15"/>
      <c r="B658" s="15"/>
      <c r="C658" s="15"/>
      <c r="D658" s="60"/>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5.75" customHeight="1">
      <c r="A659" s="15"/>
      <c r="B659" s="15"/>
      <c r="C659" s="15"/>
      <c r="D659" s="60"/>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5.75" customHeight="1">
      <c r="A660" s="15"/>
      <c r="B660" s="15"/>
      <c r="C660" s="15"/>
      <c r="D660" s="60"/>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5.75" customHeight="1">
      <c r="A661" s="15"/>
      <c r="B661" s="15"/>
      <c r="C661" s="15"/>
      <c r="D661" s="60"/>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5.75" customHeight="1">
      <c r="A662" s="15"/>
      <c r="B662" s="15"/>
      <c r="C662" s="15"/>
      <c r="D662" s="60"/>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5.75" customHeight="1">
      <c r="A663" s="15"/>
      <c r="B663" s="15"/>
      <c r="C663" s="15"/>
      <c r="D663" s="60"/>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5.75" customHeight="1">
      <c r="A664" s="15"/>
      <c r="B664" s="15"/>
      <c r="C664" s="15"/>
      <c r="D664" s="60"/>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5.75" customHeight="1">
      <c r="A665" s="15"/>
      <c r="B665" s="15"/>
      <c r="C665" s="15"/>
      <c r="D665" s="60"/>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5.75" customHeight="1">
      <c r="A666" s="15"/>
      <c r="B666" s="15"/>
      <c r="C666" s="15"/>
      <c r="D666" s="60"/>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5.75" customHeight="1">
      <c r="A667" s="15"/>
      <c r="B667" s="15"/>
      <c r="C667" s="15"/>
      <c r="D667" s="60"/>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5.75" customHeight="1">
      <c r="A668" s="15"/>
      <c r="B668" s="15"/>
      <c r="C668" s="15"/>
      <c r="D668" s="60"/>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5.75" customHeight="1">
      <c r="A669" s="15"/>
      <c r="B669" s="15"/>
      <c r="C669" s="15"/>
      <c r="D669" s="60"/>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5.75" customHeight="1">
      <c r="A670" s="15"/>
      <c r="B670" s="15"/>
      <c r="C670" s="15"/>
      <c r="D670" s="60"/>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5.75" customHeight="1">
      <c r="A671" s="15"/>
      <c r="B671" s="15"/>
      <c r="C671" s="15"/>
      <c r="D671" s="60"/>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5.75" customHeight="1">
      <c r="A672" s="15"/>
      <c r="B672" s="15"/>
      <c r="C672" s="15"/>
      <c r="D672" s="60"/>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5.75" customHeight="1">
      <c r="A673" s="15"/>
      <c r="B673" s="15"/>
      <c r="C673" s="15"/>
      <c r="D673" s="60"/>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5.75" customHeight="1">
      <c r="A674" s="15"/>
      <c r="B674" s="15"/>
      <c r="C674" s="15"/>
      <c r="D674" s="60"/>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5.75" customHeight="1">
      <c r="A675" s="15"/>
      <c r="B675" s="15"/>
      <c r="C675" s="15"/>
      <c r="D675" s="60"/>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5.75" customHeight="1">
      <c r="A676" s="15"/>
      <c r="B676" s="15"/>
      <c r="C676" s="15"/>
      <c r="D676" s="60"/>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5.75" customHeight="1">
      <c r="A677" s="15"/>
      <c r="B677" s="15"/>
      <c r="C677" s="15"/>
      <c r="D677" s="60"/>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5.75" customHeight="1">
      <c r="A678" s="15"/>
      <c r="B678" s="15"/>
      <c r="C678" s="15"/>
      <c r="D678" s="60"/>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5.75" customHeight="1">
      <c r="A679" s="15"/>
      <c r="B679" s="15"/>
      <c r="C679" s="15"/>
      <c r="D679" s="60"/>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5.75" customHeight="1">
      <c r="A680" s="15"/>
      <c r="B680" s="15"/>
      <c r="C680" s="15"/>
      <c r="D680" s="60"/>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5.75" customHeight="1">
      <c r="A681" s="15"/>
      <c r="B681" s="15"/>
      <c r="C681" s="15"/>
      <c r="D681" s="60"/>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5.75" customHeight="1">
      <c r="A682" s="15"/>
      <c r="B682" s="15"/>
      <c r="C682" s="15"/>
      <c r="D682" s="60"/>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5.75" customHeight="1">
      <c r="A683" s="15"/>
      <c r="B683" s="15"/>
      <c r="C683" s="15"/>
      <c r="D683" s="60"/>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5.75" customHeight="1">
      <c r="A684" s="15"/>
      <c r="B684" s="15"/>
      <c r="C684" s="15"/>
      <c r="D684" s="60"/>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5.75" customHeight="1">
      <c r="A685" s="15"/>
      <c r="B685" s="15"/>
      <c r="C685" s="15"/>
      <c r="D685" s="60"/>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5.75" customHeight="1">
      <c r="A686" s="15"/>
      <c r="B686" s="15"/>
      <c r="C686" s="15"/>
      <c r="D686" s="60"/>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5.75" customHeight="1">
      <c r="A687" s="15"/>
      <c r="B687" s="15"/>
      <c r="C687" s="15"/>
      <c r="D687" s="60"/>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5.75" customHeight="1">
      <c r="A688" s="15"/>
      <c r="B688" s="15"/>
      <c r="C688" s="15"/>
      <c r="D688" s="60"/>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5.75" customHeight="1">
      <c r="A689" s="15"/>
      <c r="B689" s="15"/>
      <c r="C689" s="15"/>
      <c r="D689" s="60"/>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5.75" customHeight="1">
      <c r="A690" s="15"/>
      <c r="B690" s="15"/>
      <c r="C690" s="15"/>
      <c r="D690" s="60"/>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5.75" customHeight="1">
      <c r="A691" s="15"/>
      <c r="B691" s="15"/>
      <c r="C691" s="15"/>
      <c r="D691" s="60"/>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5.75" customHeight="1">
      <c r="A692" s="15"/>
      <c r="B692" s="15"/>
      <c r="C692" s="15"/>
      <c r="D692" s="60"/>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5.75" customHeight="1">
      <c r="A693" s="15"/>
      <c r="B693" s="15"/>
      <c r="C693" s="15"/>
      <c r="D693" s="60"/>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5.75" customHeight="1">
      <c r="A694" s="15"/>
      <c r="B694" s="15"/>
      <c r="C694" s="15"/>
      <c r="D694" s="60"/>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5.75" customHeight="1">
      <c r="A695" s="15"/>
      <c r="B695" s="15"/>
      <c r="C695" s="15"/>
      <c r="D695" s="60"/>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5.75" customHeight="1">
      <c r="A696" s="15"/>
      <c r="B696" s="15"/>
      <c r="C696" s="15"/>
      <c r="D696" s="60"/>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5.75" customHeight="1">
      <c r="A697" s="15"/>
      <c r="B697" s="15"/>
      <c r="C697" s="15"/>
      <c r="D697" s="60"/>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5.75" customHeight="1">
      <c r="A698" s="15"/>
      <c r="B698" s="15"/>
      <c r="C698" s="15"/>
      <c r="D698" s="60"/>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5.75" customHeight="1">
      <c r="A699" s="15"/>
      <c r="B699" s="15"/>
      <c r="C699" s="15"/>
      <c r="D699" s="60"/>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5.75" customHeight="1">
      <c r="A700" s="15"/>
      <c r="B700" s="15"/>
      <c r="C700" s="15"/>
      <c r="D700" s="60"/>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5.75" customHeight="1">
      <c r="A701" s="15"/>
      <c r="B701" s="15"/>
      <c r="C701" s="15"/>
      <c r="D701" s="60"/>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5.75" customHeight="1">
      <c r="A702" s="15"/>
      <c r="B702" s="15"/>
      <c r="C702" s="15"/>
      <c r="D702" s="60"/>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5.75" customHeight="1">
      <c r="A703" s="15"/>
      <c r="B703" s="15"/>
      <c r="C703" s="15"/>
      <c r="D703" s="60"/>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5.75" customHeight="1">
      <c r="A704" s="15"/>
      <c r="B704" s="15"/>
      <c r="C704" s="15"/>
      <c r="D704" s="60"/>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5.75" customHeight="1">
      <c r="A705" s="15"/>
      <c r="B705" s="15"/>
      <c r="C705" s="15"/>
      <c r="D705" s="60"/>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5.75" customHeight="1">
      <c r="A706" s="15"/>
      <c r="B706" s="15"/>
      <c r="C706" s="15"/>
      <c r="D706" s="60"/>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5.75" customHeight="1">
      <c r="A707" s="15"/>
      <c r="B707" s="15"/>
      <c r="C707" s="15"/>
      <c r="D707" s="60"/>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5.75" customHeight="1">
      <c r="A708" s="15"/>
      <c r="B708" s="15"/>
      <c r="C708" s="15"/>
      <c r="D708" s="60"/>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5.75" customHeight="1">
      <c r="A709" s="15"/>
      <c r="B709" s="15"/>
      <c r="C709" s="15"/>
      <c r="D709" s="60"/>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5.75" customHeight="1">
      <c r="A710" s="15"/>
      <c r="B710" s="15"/>
      <c r="C710" s="15"/>
      <c r="D710" s="60"/>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5.75" customHeight="1">
      <c r="A711" s="15"/>
      <c r="B711" s="15"/>
      <c r="C711" s="15"/>
      <c r="D711" s="60"/>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5.75" customHeight="1">
      <c r="A712" s="15"/>
      <c r="B712" s="15"/>
      <c r="C712" s="15"/>
      <c r="D712" s="60"/>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5.75" customHeight="1">
      <c r="A713" s="15"/>
      <c r="B713" s="15"/>
      <c r="C713" s="15"/>
      <c r="D713" s="60"/>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5.75" customHeight="1">
      <c r="A714" s="15"/>
      <c r="B714" s="15"/>
      <c r="C714" s="15"/>
      <c r="D714" s="60"/>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5.75" customHeight="1">
      <c r="A715" s="15"/>
      <c r="B715" s="15"/>
      <c r="C715" s="15"/>
      <c r="D715" s="60"/>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5.75" customHeight="1">
      <c r="A716" s="15"/>
      <c r="B716" s="15"/>
      <c r="C716" s="15"/>
      <c r="D716" s="60"/>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5.75" customHeight="1">
      <c r="A717" s="15"/>
      <c r="B717" s="15"/>
      <c r="C717" s="15"/>
      <c r="D717" s="60"/>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5.75" customHeight="1">
      <c r="A718" s="15"/>
      <c r="B718" s="15"/>
      <c r="C718" s="15"/>
      <c r="D718" s="60"/>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5.75" customHeight="1">
      <c r="A719" s="15"/>
      <c r="B719" s="15"/>
      <c r="C719" s="15"/>
      <c r="D719" s="60"/>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5.75" customHeight="1">
      <c r="A720" s="15"/>
      <c r="B720" s="15"/>
      <c r="C720" s="15"/>
      <c r="D720" s="60"/>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5.75" customHeight="1">
      <c r="A721" s="15"/>
      <c r="B721" s="15"/>
      <c r="C721" s="15"/>
      <c r="D721" s="60"/>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5.75" customHeight="1">
      <c r="A722" s="15"/>
      <c r="B722" s="15"/>
      <c r="C722" s="15"/>
      <c r="D722" s="60"/>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5.75" customHeight="1">
      <c r="A723" s="15"/>
      <c r="B723" s="15"/>
      <c r="C723" s="15"/>
      <c r="D723" s="60"/>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5.75" customHeight="1">
      <c r="A724" s="15"/>
      <c r="B724" s="15"/>
      <c r="C724" s="15"/>
      <c r="D724" s="60"/>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5.75" customHeight="1">
      <c r="A725" s="15"/>
      <c r="B725" s="15"/>
      <c r="C725" s="15"/>
      <c r="D725" s="60"/>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5.75" customHeight="1">
      <c r="A726" s="15"/>
      <c r="B726" s="15"/>
      <c r="C726" s="15"/>
      <c r="D726" s="60"/>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5.75" customHeight="1">
      <c r="A727" s="15"/>
      <c r="B727" s="15"/>
      <c r="C727" s="15"/>
      <c r="D727" s="60"/>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5.75" customHeight="1">
      <c r="A728" s="15"/>
      <c r="B728" s="15"/>
      <c r="C728" s="15"/>
      <c r="D728" s="60"/>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5.75" customHeight="1">
      <c r="A729" s="15"/>
      <c r="B729" s="15"/>
      <c r="C729" s="15"/>
      <c r="D729" s="60"/>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5.75" customHeight="1">
      <c r="A730" s="15"/>
      <c r="B730" s="15"/>
      <c r="C730" s="15"/>
      <c r="D730" s="60"/>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5.75" customHeight="1">
      <c r="A731" s="15"/>
      <c r="B731" s="15"/>
      <c r="C731" s="15"/>
      <c r="D731" s="60"/>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5.75" customHeight="1">
      <c r="A732" s="15"/>
      <c r="B732" s="15"/>
      <c r="C732" s="15"/>
      <c r="D732" s="60"/>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5.75" customHeight="1">
      <c r="A733" s="15"/>
      <c r="B733" s="15"/>
      <c r="C733" s="15"/>
      <c r="D733" s="60"/>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5.75" customHeight="1">
      <c r="A734" s="15"/>
      <c r="B734" s="15"/>
      <c r="C734" s="15"/>
      <c r="D734" s="60"/>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5.75" customHeight="1">
      <c r="A735" s="15"/>
      <c r="B735" s="15"/>
      <c r="C735" s="15"/>
      <c r="D735" s="60"/>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5.75" customHeight="1">
      <c r="A736" s="15"/>
      <c r="B736" s="15"/>
      <c r="C736" s="15"/>
      <c r="D736" s="60"/>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5.75" customHeight="1">
      <c r="A737" s="15"/>
      <c r="B737" s="15"/>
      <c r="C737" s="15"/>
      <c r="D737" s="60"/>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5.75" customHeight="1">
      <c r="A738" s="15"/>
      <c r="B738" s="15"/>
      <c r="C738" s="15"/>
      <c r="D738" s="60"/>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5.75" customHeight="1">
      <c r="A739" s="15"/>
      <c r="B739" s="15"/>
      <c r="C739" s="15"/>
      <c r="D739" s="60"/>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5.75" customHeight="1">
      <c r="A740" s="15"/>
      <c r="B740" s="15"/>
      <c r="C740" s="15"/>
      <c r="D740" s="60"/>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5.75" customHeight="1">
      <c r="A741" s="15"/>
      <c r="B741" s="15"/>
      <c r="C741" s="15"/>
      <c r="D741" s="60"/>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5.75" customHeight="1">
      <c r="A742" s="15"/>
      <c r="B742" s="15"/>
      <c r="C742" s="15"/>
      <c r="D742" s="60"/>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5.75" customHeight="1">
      <c r="A743" s="15"/>
      <c r="B743" s="15"/>
      <c r="C743" s="15"/>
      <c r="D743" s="60"/>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5.75" customHeight="1">
      <c r="A744" s="15"/>
      <c r="B744" s="15"/>
      <c r="C744" s="15"/>
      <c r="D744" s="60"/>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5.75" customHeight="1">
      <c r="A745" s="15"/>
      <c r="B745" s="15"/>
      <c r="C745" s="15"/>
      <c r="D745" s="60"/>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5.75" customHeight="1">
      <c r="A746" s="15"/>
      <c r="B746" s="15"/>
      <c r="C746" s="15"/>
      <c r="D746" s="60"/>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5.75" customHeight="1">
      <c r="A747" s="15"/>
      <c r="B747" s="15"/>
      <c r="C747" s="15"/>
      <c r="D747" s="60"/>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5.75" customHeight="1">
      <c r="A748" s="15"/>
      <c r="B748" s="15"/>
      <c r="C748" s="15"/>
      <c r="D748" s="60"/>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5.75" customHeight="1">
      <c r="A749" s="15"/>
      <c r="B749" s="15"/>
      <c r="C749" s="15"/>
      <c r="D749" s="60"/>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5.75" customHeight="1">
      <c r="A750" s="15"/>
      <c r="B750" s="15"/>
      <c r="C750" s="15"/>
      <c r="D750" s="60"/>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5.75" customHeight="1">
      <c r="A751" s="15"/>
      <c r="B751" s="15"/>
      <c r="C751" s="15"/>
      <c r="D751" s="60"/>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5.75" customHeight="1">
      <c r="A752" s="15"/>
      <c r="B752" s="15"/>
      <c r="C752" s="15"/>
      <c r="D752" s="60"/>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5.75" customHeight="1">
      <c r="A753" s="15"/>
      <c r="B753" s="15"/>
      <c r="C753" s="15"/>
      <c r="D753" s="60"/>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5.75" customHeight="1">
      <c r="A754" s="15"/>
      <c r="B754" s="15"/>
      <c r="C754" s="15"/>
      <c r="D754" s="60"/>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5.75" customHeight="1">
      <c r="A755" s="15"/>
      <c r="B755" s="15"/>
      <c r="C755" s="15"/>
      <c r="D755" s="60"/>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5.75" customHeight="1">
      <c r="A756" s="15"/>
      <c r="B756" s="15"/>
      <c r="C756" s="15"/>
      <c r="D756" s="60"/>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5.75" customHeight="1">
      <c r="A757" s="15"/>
      <c r="B757" s="15"/>
      <c r="C757" s="15"/>
      <c r="D757" s="60"/>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5.75" customHeight="1">
      <c r="A758" s="15"/>
      <c r="B758" s="15"/>
      <c r="C758" s="15"/>
      <c r="D758" s="60"/>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5.75" customHeight="1">
      <c r="A759" s="15"/>
      <c r="B759" s="15"/>
      <c r="C759" s="15"/>
      <c r="D759" s="60"/>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5.75" customHeight="1">
      <c r="A760" s="15"/>
      <c r="B760" s="15"/>
      <c r="C760" s="15"/>
      <c r="D760" s="60"/>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5.75" customHeight="1">
      <c r="A761" s="15"/>
      <c r="B761" s="15"/>
      <c r="C761" s="15"/>
      <c r="D761" s="60"/>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5.75" customHeight="1">
      <c r="A762" s="15"/>
      <c r="B762" s="15"/>
      <c r="C762" s="15"/>
      <c r="D762" s="60"/>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5.75" customHeight="1">
      <c r="A763" s="15"/>
      <c r="B763" s="15"/>
      <c r="C763" s="15"/>
      <c r="D763" s="60"/>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5.75" customHeight="1">
      <c r="A764" s="15"/>
      <c r="B764" s="15"/>
      <c r="C764" s="15"/>
      <c r="D764" s="60"/>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5.75" customHeight="1">
      <c r="A765" s="15"/>
      <c r="B765" s="15"/>
      <c r="C765" s="15"/>
      <c r="D765" s="60"/>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5.75" customHeight="1">
      <c r="A766" s="15"/>
      <c r="B766" s="15"/>
      <c r="C766" s="15"/>
      <c r="D766" s="60"/>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5.75" customHeight="1">
      <c r="A767" s="15"/>
      <c r="B767" s="15"/>
      <c r="C767" s="15"/>
      <c r="D767" s="60"/>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5.75" customHeight="1">
      <c r="A768" s="15"/>
      <c r="B768" s="15"/>
      <c r="C768" s="15"/>
      <c r="D768" s="60"/>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5.75" customHeight="1">
      <c r="A769" s="15"/>
      <c r="B769" s="15"/>
      <c r="C769" s="15"/>
      <c r="D769" s="60"/>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5.75" customHeight="1">
      <c r="A770" s="15"/>
      <c r="B770" s="15"/>
      <c r="C770" s="15"/>
      <c r="D770" s="60"/>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5.75" customHeight="1">
      <c r="A771" s="15"/>
      <c r="B771" s="15"/>
      <c r="C771" s="15"/>
      <c r="D771" s="60"/>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5.75" customHeight="1">
      <c r="A772" s="15"/>
      <c r="B772" s="15"/>
      <c r="C772" s="15"/>
      <c r="D772" s="60"/>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5.75" customHeight="1">
      <c r="A773" s="15"/>
      <c r="B773" s="15"/>
      <c r="C773" s="15"/>
      <c r="D773" s="60"/>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5.75" customHeight="1">
      <c r="A774" s="15"/>
      <c r="B774" s="15"/>
      <c r="C774" s="15"/>
      <c r="D774" s="60"/>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5.75" customHeight="1">
      <c r="A775" s="15"/>
      <c r="B775" s="15"/>
      <c r="C775" s="15"/>
      <c r="D775" s="60"/>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5.75" customHeight="1">
      <c r="A776" s="15"/>
      <c r="B776" s="15"/>
      <c r="C776" s="15"/>
      <c r="D776" s="60"/>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5.75" customHeight="1">
      <c r="A777" s="15"/>
      <c r="B777" s="15"/>
      <c r="C777" s="15"/>
      <c r="D777" s="60"/>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5.75" customHeight="1">
      <c r="A778" s="15"/>
      <c r="B778" s="15"/>
      <c r="C778" s="15"/>
      <c r="D778" s="60"/>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5.75" customHeight="1">
      <c r="A779" s="15"/>
      <c r="B779" s="15"/>
      <c r="C779" s="15"/>
      <c r="D779" s="60"/>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5.75" customHeight="1">
      <c r="A780" s="15"/>
      <c r="B780" s="15"/>
      <c r="C780" s="15"/>
      <c r="D780" s="60"/>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5.75" customHeight="1">
      <c r="A781" s="15"/>
      <c r="B781" s="15"/>
      <c r="C781" s="15"/>
      <c r="D781" s="60"/>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5.75" customHeight="1">
      <c r="A782" s="15"/>
      <c r="B782" s="15"/>
      <c r="C782" s="15"/>
      <c r="D782" s="60"/>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5.75" customHeight="1">
      <c r="A783" s="15"/>
      <c r="B783" s="15"/>
      <c r="C783" s="15"/>
      <c r="D783" s="60"/>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5.75" customHeight="1">
      <c r="A784" s="15"/>
      <c r="B784" s="15"/>
      <c r="C784" s="15"/>
      <c r="D784" s="60"/>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5.75" customHeight="1">
      <c r="A785" s="15"/>
      <c r="B785" s="15"/>
      <c r="C785" s="15"/>
      <c r="D785" s="60"/>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5.75" customHeight="1">
      <c r="A786" s="15"/>
      <c r="B786" s="15"/>
      <c r="C786" s="15"/>
      <c r="D786" s="60"/>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5.75" customHeight="1">
      <c r="A787" s="15"/>
      <c r="B787" s="15"/>
      <c r="C787" s="15"/>
      <c r="D787" s="60"/>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5.75" customHeight="1">
      <c r="A788" s="15"/>
      <c r="B788" s="15"/>
      <c r="C788" s="15"/>
      <c r="D788" s="60"/>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5.75" customHeight="1">
      <c r="A789" s="15"/>
      <c r="B789" s="15"/>
      <c r="C789" s="15"/>
      <c r="D789" s="60"/>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5.75" customHeight="1">
      <c r="A790" s="15"/>
      <c r="B790" s="15"/>
      <c r="C790" s="15"/>
      <c r="D790" s="60"/>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5.75" customHeight="1">
      <c r="A791" s="15"/>
      <c r="B791" s="15"/>
      <c r="C791" s="15"/>
      <c r="D791" s="60"/>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5.75" customHeight="1">
      <c r="A792" s="15"/>
      <c r="B792" s="15"/>
      <c r="C792" s="15"/>
      <c r="D792" s="60"/>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5.75" customHeight="1">
      <c r="A793" s="15"/>
      <c r="B793" s="15"/>
      <c r="C793" s="15"/>
      <c r="D793" s="60"/>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5.75" customHeight="1">
      <c r="A794" s="15"/>
      <c r="B794" s="15"/>
      <c r="C794" s="15"/>
      <c r="D794" s="60"/>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5.75" customHeight="1">
      <c r="A795" s="15"/>
      <c r="B795" s="15"/>
      <c r="C795" s="15"/>
      <c r="D795" s="60"/>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5.75" customHeight="1">
      <c r="A796" s="15"/>
      <c r="B796" s="15"/>
      <c r="C796" s="15"/>
      <c r="D796" s="60"/>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5.75" customHeight="1">
      <c r="A797" s="15"/>
      <c r="B797" s="15"/>
      <c r="C797" s="15"/>
      <c r="D797" s="60"/>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5.75" customHeight="1">
      <c r="A798" s="15"/>
      <c r="B798" s="15"/>
      <c r="C798" s="15"/>
      <c r="D798" s="60"/>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5.75" customHeight="1">
      <c r="A799" s="15"/>
      <c r="B799" s="15"/>
      <c r="C799" s="15"/>
      <c r="D799" s="60"/>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5.75" customHeight="1">
      <c r="A800" s="15"/>
      <c r="B800" s="15"/>
      <c r="C800" s="15"/>
      <c r="D800" s="60"/>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5.75" customHeight="1">
      <c r="A801" s="15"/>
      <c r="B801" s="15"/>
      <c r="C801" s="15"/>
      <c r="D801" s="60"/>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5.75" customHeight="1">
      <c r="A802" s="15"/>
      <c r="B802" s="15"/>
      <c r="C802" s="15"/>
      <c r="D802" s="60"/>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5.75" customHeight="1">
      <c r="A803" s="15"/>
      <c r="B803" s="15"/>
      <c r="C803" s="15"/>
      <c r="D803" s="60"/>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5.75" customHeight="1">
      <c r="A804" s="15"/>
      <c r="B804" s="15"/>
      <c r="C804" s="15"/>
      <c r="D804" s="60"/>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5.75" customHeight="1">
      <c r="A805" s="15"/>
      <c r="B805" s="15"/>
      <c r="C805" s="15"/>
      <c r="D805" s="60"/>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5.75" customHeight="1">
      <c r="A806" s="15"/>
      <c r="B806" s="15"/>
      <c r="C806" s="15"/>
      <c r="D806" s="60"/>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5.75" customHeight="1">
      <c r="A807" s="15"/>
      <c r="B807" s="15"/>
      <c r="C807" s="15"/>
      <c r="D807" s="60"/>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5.75" customHeight="1">
      <c r="A808" s="15"/>
      <c r="B808" s="15"/>
      <c r="C808" s="15"/>
      <c r="D808" s="60"/>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5.75" customHeight="1">
      <c r="A809" s="15"/>
      <c r="B809" s="15"/>
      <c r="C809" s="15"/>
      <c r="D809" s="60"/>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5.75" customHeight="1">
      <c r="A810" s="15"/>
      <c r="B810" s="15"/>
      <c r="C810" s="15"/>
      <c r="D810" s="60"/>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5.75" customHeight="1">
      <c r="A811" s="15"/>
      <c r="B811" s="15"/>
      <c r="C811" s="15"/>
      <c r="D811" s="60"/>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5.75" customHeight="1">
      <c r="A812" s="15"/>
      <c r="B812" s="15"/>
      <c r="C812" s="15"/>
      <c r="D812" s="60"/>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5.75" customHeight="1">
      <c r="A813" s="15"/>
      <c r="B813" s="15"/>
      <c r="C813" s="15"/>
      <c r="D813" s="60"/>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5.75" customHeight="1">
      <c r="A814" s="15"/>
      <c r="B814" s="15"/>
      <c r="C814" s="15"/>
      <c r="D814" s="60"/>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5.75" customHeight="1">
      <c r="A815" s="15"/>
      <c r="B815" s="15"/>
      <c r="C815" s="15"/>
      <c r="D815" s="60"/>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5.75" customHeight="1">
      <c r="A816" s="15"/>
      <c r="B816" s="15"/>
      <c r="C816" s="15"/>
      <c r="D816" s="60"/>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5.75" customHeight="1">
      <c r="A817" s="15"/>
      <c r="B817" s="15"/>
      <c r="C817" s="15"/>
      <c r="D817" s="60"/>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5.75" customHeight="1">
      <c r="A818" s="15"/>
      <c r="B818" s="15"/>
      <c r="C818" s="15"/>
      <c r="D818" s="60"/>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5.75" customHeight="1">
      <c r="A819" s="15"/>
      <c r="B819" s="15"/>
      <c r="C819" s="15"/>
      <c r="D819" s="60"/>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5.75" customHeight="1">
      <c r="A820" s="15"/>
      <c r="B820" s="15"/>
      <c r="C820" s="15"/>
      <c r="D820" s="60"/>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5.75" customHeight="1">
      <c r="A821" s="15"/>
      <c r="B821" s="15"/>
      <c r="C821" s="15"/>
      <c r="D821" s="60"/>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5.75" customHeight="1">
      <c r="A822" s="15"/>
      <c r="B822" s="15"/>
      <c r="C822" s="15"/>
      <c r="D822" s="60"/>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5.75" customHeight="1">
      <c r="A823" s="15"/>
      <c r="B823" s="15"/>
      <c r="C823" s="15"/>
      <c r="D823" s="60"/>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5.75" customHeight="1">
      <c r="A824" s="15"/>
      <c r="B824" s="15"/>
      <c r="C824" s="15"/>
      <c r="D824" s="60"/>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5.75" customHeight="1">
      <c r="A825" s="15"/>
      <c r="B825" s="15"/>
      <c r="C825" s="15"/>
      <c r="D825" s="60"/>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5.75" customHeight="1">
      <c r="A826" s="15"/>
      <c r="B826" s="15"/>
      <c r="C826" s="15"/>
      <c r="D826" s="60"/>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5.75" customHeight="1">
      <c r="A827" s="15"/>
      <c r="B827" s="15"/>
      <c r="C827" s="15"/>
      <c r="D827" s="60"/>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5.75" customHeight="1">
      <c r="A828" s="15"/>
      <c r="B828" s="15"/>
      <c r="C828" s="15"/>
      <c r="D828" s="60"/>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5.75" customHeight="1">
      <c r="A829" s="15"/>
      <c r="B829" s="15"/>
      <c r="C829" s="15"/>
      <c r="D829" s="60"/>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5.75" customHeight="1">
      <c r="A830" s="15"/>
      <c r="B830" s="15"/>
      <c r="C830" s="15"/>
      <c r="D830" s="60"/>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5.75" customHeight="1">
      <c r="A831" s="15"/>
      <c r="B831" s="15"/>
      <c r="C831" s="15"/>
      <c r="D831" s="60"/>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5.75" customHeight="1">
      <c r="A832" s="15"/>
      <c r="B832" s="15"/>
      <c r="C832" s="15"/>
      <c r="D832" s="60"/>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5.75" customHeight="1">
      <c r="A833" s="15"/>
      <c r="B833" s="15"/>
      <c r="C833" s="15"/>
      <c r="D833" s="60"/>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5.75" customHeight="1">
      <c r="A834" s="15"/>
      <c r="B834" s="15"/>
      <c r="C834" s="15"/>
      <c r="D834" s="60"/>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5.75" customHeight="1">
      <c r="A835" s="15"/>
      <c r="B835" s="15"/>
      <c r="C835" s="15"/>
      <c r="D835" s="60"/>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5.75" customHeight="1">
      <c r="A836" s="15"/>
      <c r="B836" s="15"/>
      <c r="C836" s="15"/>
      <c r="D836" s="60"/>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5.75" customHeight="1">
      <c r="A837" s="15"/>
      <c r="B837" s="15"/>
      <c r="C837" s="15"/>
      <c r="D837" s="60"/>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5.75" customHeight="1">
      <c r="A838" s="15"/>
      <c r="B838" s="15"/>
      <c r="C838" s="15"/>
      <c r="D838" s="60"/>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5.75" customHeight="1">
      <c r="A839" s="15"/>
      <c r="B839" s="15"/>
      <c r="C839" s="15"/>
      <c r="D839" s="60"/>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5.75" customHeight="1">
      <c r="A840" s="15"/>
      <c r="B840" s="15"/>
      <c r="C840" s="15"/>
      <c r="D840" s="60"/>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5.75" customHeight="1">
      <c r="A841" s="15"/>
      <c r="B841" s="15"/>
      <c r="C841" s="15"/>
      <c r="D841" s="60"/>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5.75" customHeight="1">
      <c r="A842" s="15"/>
      <c r="B842" s="15"/>
      <c r="C842" s="15"/>
      <c r="D842" s="60"/>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5.75" customHeight="1">
      <c r="A843" s="15"/>
      <c r="B843" s="15"/>
      <c r="C843" s="15"/>
      <c r="D843" s="60"/>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5.75" customHeight="1">
      <c r="A844" s="15"/>
      <c r="B844" s="15"/>
      <c r="C844" s="15"/>
      <c r="D844" s="60"/>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5.75" customHeight="1">
      <c r="A845" s="15"/>
      <c r="B845" s="15"/>
      <c r="C845" s="15"/>
      <c r="D845" s="60"/>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5.75" customHeight="1">
      <c r="A846" s="15"/>
      <c r="B846" s="15"/>
      <c r="C846" s="15"/>
      <c r="D846" s="60"/>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5.75" customHeight="1">
      <c r="A847" s="15"/>
      <c r="B847" s="15"/>
      <c r="C847" s="15"/>
      <c r="D847" s="60"/>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5.75" customHeight="1">
      <c r="A848" s="15"/>
      <c r="B848" s="15"/>
      <c r="C848" s="15"/>
      <c r="D848" s="60"/>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5.75" customHeight="1">
      <c r="A849" s="15"/>
      <c r="B849" s="15"/>
      <c r="C849" s="15"/>
      <c r="D849" s="60"/>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5.75" customHeight="1">
      <c r="A850" s="15"/>
      <c r="B850" s="15"/>
      <c r="C850" s="15"/>
      <c r="D850" s="60"/>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5.75" customHeight="1">
      <c r="A851" s="15"/>
      <c r="B851" s="15"/>
      <c r="C851" s="15"/>
      <c r="D851" s="60"/>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5.75" customHeight="1">
      <c r="A852" s="15"/>
      <c r="B852" s="15"/>
      <c r="C852" s="15"/>
      <c r="D852" s="60"/>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5.75" customHeight="1">
      <c r="A853" s="15"/>
      <c r="B853" s="15"/>
      <c r="C853" s="15"/>
      <c r="D853" s="60"/>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5.75" customHeight="1">
      <c r="A854" s="15"/>
      <c r="B854" s="15"/>
      <c r="C854" s="15"/>
      <c r="D854" s="60"/>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5.75" customHeight="1">
      <c r="A855" s="15"/>
      <c r="B855" s="15"/>
      <c r="C855" s="15"/>
      <c r="D855" s="60"/>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5.75" customHeight="1">
      <c r="A856" s="15"/>
      <c r="B856" s="15"/>
      <c r="C856" s="15"/>
      <c r="D856" s="60"/>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5.75" customHeight="1">
      <c r="A857" s="15"/>
      <c r="B857" s="15"/>
      <c r="C857" s="15"/>
      <c r="D857" s="60"/>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5.75" customHeight="1">
      <c r="A858" s="15"/>
      <c r="B858" s="15"/>
      <c r="C858" s="15"/>
      <c r="D858" s="60"/>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5.75" customHeight="1">
      <c r="A859" s="15"/>
      <c r="B859" s="15"/>
      <c r="C859" s="15"/>
      <c r="D859" s="60"/>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5.75" customHeight="1">
      <c r="A860" s="15"/>
      <c r="B860" s="15"/>
      <c r="C860" s="15"/>
      <c r="D860" s="60"/>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5.75" customHeight="1">
      <c r="A861" s="15"/>
      <c r="B861" s="15"/>
      <c r="C861" s="15"/>
      <c r="D861" s="60"/>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5.75" customHeight="1">
      <c r="A862" s="15"/>
      <c r="B862" s="15"/>
      <c r="C862" s="15"/>
      <c r="D862" s="60"/>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5.75" customHeight="1">
      <c r="A863" s="15"/>
      <c r="B863" s="15"/>
      <c r="C863" s="15"/>
      <c r="D863" s="60"/>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5.75" customHeight="1">
      <c r="A864" s="15"/>
      <c r="B864" s="15"/>
      <c r="C864" s="15"/>
      <c r="D864" s="60"/>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5.75" customHeight="1">
      <c r="A865" s="15"/>
      <c r="B865" s="15"/>
      <c r="C865" s="15"/>
      <c r="D865" s="60"/>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5.75" customHeight="1">
      <c r="A866" s="15"/>
      <c r="B866" s="15"/>
      <c r="C866" s="15"/>
      <c r="D866" s="60"/>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5.75" customHeight="1">
      <c r="A867" s="15"/>
      <c r="B867" s="15"/>
      <c r="C867" s="15"/>
      <c r="D867" s="60"/>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5.75" customHeight="1">
      <c r="A868" s="15"/>
      <c r="B868" s="15"/>
      <c r="C868" s="15"/>
      <c r="D868" s="60"/>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5.75" customHeight="1">
      <c r="A869" s="15"/>
      <c r="B869" s="15"/>
      <c r="C869" s="15"/>
      <c r="D869" s="60"/>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5.75" customHeight="1">
      <c r="A870" s="15"/>
      <c r="B870" s="15"/>
      <c r="C870" s="15"/>
      <c r="D870" s="60"/>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5.75" customHeight="1">
      <c r="A871" s="15"/>
      <c r="B871" s="15"/>
      <c r="C871" s="15"/>
      <c r="D871" s="60"/>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5.75" customHeight="1">
      <c r="A872" s="15"/>
      <c r="B872" s="15"/>
      <c r="C872" s="15"/>
      <c r="D872" s="60"/>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5.75" customHeight="1">
      <c r="A873" s="15"/>
      <c r="B873" s="15"/>
      <c r="C873" s="15"/>
      <c r="D873" s="60"/>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5.75" customHeight="1">
      <c r="A874" s="15"/>
      <c r="B874" s="15"/>
      <c r="C874" s="15"/>
      <c r="D874" s="60"/>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5.75" customHeight="1">
      <c r="A875" s="15"/>
      <c r="B875" s="15"/>
      <c r="C875" s="15"/>
      <c r="D875" s="60"/>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5.75" customHeight="1">
      <c r="A876" s="15"/>
      <c r="B876" s="15"/>
      <c r="C876" s="15"/>
      <c r="D876" s="60"/>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5.75" customHeight="1">
      <c r="A877" s="15"/>
      <c r="B877" s="15"/>
      <c r="C877" s="15"/>
      <c r="D877" s="60"/>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5.75" customHeight="1">
      <c r="A878" s="15"/>
      <c r="B878" s="15"/>
      <c r="C878" s="15"/>
      <c r="D878" s="60"/>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5.75" customHeight="1">
      <c r="A879" s="15"/>
      <c r="B879" s="15"/>
      <c r="C879" s="15"/>
      <c r="D879" s="60"/>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5.75" customHeight="1">
      <c r="A880" s="15"/>
      <c r="B880" s="15"/>
      <c r="C880" s="15"/>
      <c r="D880" s="60"/>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5.75" customHeight="1">
      <c r="A881" s="15"/>
      <c r="B881" s="15"/>
      <c r="C881" s="15"/>
      <c r="D881" s="60"/>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5.75" customHeight="1">
      <c r="A882" s="15"/>
      <c r="B882" s="15"/>
      <c r="C882" s="15"/>
      <c r="D882" s="60"/>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5.75" customHeight="1">
      <c r="A883" s="15"/>
      <c r="B883" s="15"/>
      <c r="C883" s="15"/>
      <c r="D883" s="60"/>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5.75" customHeight="1">
      <c r="A884" s="15"/>
      <c r="B884" s="15"/>
      <c r="C884" s="15"/>
      <c r="D884" s="60"/>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5.75" customHeight="1">
      <c r="A885" s="15"/>
      <c r="B885" s="15"/>
      <c r="C885" s="15"/>
      <c r="D885" s="60"/>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5.75" customHeight="1">
      <c r="A886" s="15"/>
      <c r="B886" s="15"/>
      <c r="C886" s="15"/>
      <c r="D886" s="60"/>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5.75" customHeight="1">
      <c r="A887" s="15"/>
      <c r="B887" s="15"/>
      <c r="C887" s="15"/>
      <c r="D887" s="60"/>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5.75" customHeight="1">
      <c r="A888" s="15"/>
      <c r="B888" s="15"/>
      <c r="C888" s="15"/>
      <c r="D888" s="60"/>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5.75" customHeight="1">
      <c r="A889" s="15"/>
      <c r="B889" s="15"/>
      <c r="C889" s="15"/>
      <c r="D889" s="60"/>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5.75" customHeight="1">
      <c r="A890" s="15"/>
      <c r="B890" s="15"/>
      <c r="C890" s="15"/>
      <c r="D890" s="60"/>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5.75" customHeight="1">
      <c r="A891" s="15"/>
      <c r="B891" s="15"/>
      <c r="C891" s="15"/>
      <c r="D891" s="60"/>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5.75" customHeight="1">
      <c r="A892" s="15"/>
      <c r="B892" s="15"/>
      <c r="C892" s="15"/>
      <c r="D892" s="60"/>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5.75" customHeight="1">
      <c r="A893" s="15"/>
      <c r="B893" s="15"/>
      <c r="C893" s="15"/>
      <c r="D893" s="60"/>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5.75" customHeight="1">
      <c r="A894" s="15"/>
      <c r="B894" s="15"/>
      <c r="C894" s="15"/>
      <c r="D894" s="60"/>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5.75" customHeight="1">
      <c r="A895" s="15"/>
      <c r="B895" s="15"/>
      <c r="C895" s="15"/>
      <c r="D895" s="60"/>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5.75" customHeight="1">
      <c r="A896" s="15"/>
      <c r="B896" s="15"/>
      <c r="C896" s="15"/>
      <c r="D896" s="60"/>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5.75" customHeight="1">
      <c r="A897" s="15"/>
      <c r="B897" s="15"/>
      <c r="C897" s="15"/>
      <c r="D897" s="60"/>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5.75" customHeight="1">
      <c r="A898" s="15"/>
      <c r="B898" s="15"/>
      <c r="C898" s="15"/>
      <c r="D898" s="60"/>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5.75" customHeight="1">
      <c r="A899" s="15"/>
      <c r="B899" s="15"/>
      <c r="C899" s="15"/>
      <c r="D899" s="60"/>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5.75" customHeight="1">
      <c r="A900" s="15"/>
      <c r="B900" s="15"/>
      <c r="C900" s="15"/>
      <c r="D900" s="60"/>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5.75" customHeight="1">
      <c r="A901" s="15"/>
      <c r="B901" s="15"/>
      <c r="C901" s="15"/>
      <c r="D901" s="60"/>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5.75" customHeight="1">
      <c r="A902" s="15"/>
      <c r="B902" s="15"/>
      <c r="C902" s="15"/>
      <c r="D902" s="60"/>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5.75" customHeight="1">
      <c r="A903" s="15"/>
      <c r="B903" s="15"/>
      <c r="C903" s="15"/>
      <c r="D903" s="60"/>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5.75" customHeight="1">
      <c r="A904" s="15"/>
      <c r="B904" s="15"/>
      <c r="C904" s="15"/>
      <c r="D904" s="60"/>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5.75" customHeight="1">
      <c r="A905" s="15"/>
      <c r="B905" s="15"/>
      <c r="C905" s="15"/>
      <c r="D905" s="60"/>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5.75" customHeight="1">
      <c r="A906" s="15"/>
      <c r="B906" s="15"/>
      <c r="C906" s="15"/>
      <c r="D906" s="60"/>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5.75" customHeight="1">
      <c r="A907" s="15"/>
      <c r="B907" s="15"/>
      <c r="C907" s="15"/>
      <c r="D907" s="60"/>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5.75" customHeight="1">
      <c r="A908" s="15"/>
      <c r="B908" s="15"/>
      <c r="C908" s="15"/>
      <c r="D908" s="60"/>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5.75" customHeight="1">
      <c r="A909" s="15"/>
      <c r="B909" s="15"/>
      <c r="C909" s="15"/>
      <c r="D909" s="60"/>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5.75" customHeight="1">
      <c r="A910" s="15"/>
      <c r="B910" s="15"/>
      <c r="C910" s="15"/>
      <c r="D910" s="60"/>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5.75" customHeight="1">
      <c r="A911" s="15"/>
      <c r="B911" s="15"/>
      <c r="C911" s="15"/>
      <c r="D911" s="60"/>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5.75" customHeight="1">
      <c r="A912" s="15"/>
      <c r="B912" s="15"/>
      <c r="C912" s="15"/>
      <c r="D912" s="60"/>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5.75" customHeight="1">
      <c r="A913" s="15"/>
      <c r="B913" s="15"/>
      <c r="C913" s="15"/>
      <c r="D913" s="60"/>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5.75" customHeight="1">
      <c r="A914" s="15"/>
      <c r="B914" s="15"/>
      <c r="C914" s="15"/>
      <c r="D914" s="60"/>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5.75" customHeight="1">
      <c r="A915" s="15"/>
      <c r="B915" s="15"/>
      <c r="C915" s="15"/>
      <c r="D915" s="60"/>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5.75" customHeight="1">
      <c r="A916" s="15"/>
      <c r="B916" s="15"/>
      <c r="C916" s="15"/>
      <c r="D916" s="60"/>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5.75" customHeight="1">
      <c r="A917" s="15"/>
      <c r="B917" s="15"/>
      <c r="C917" s="15"/>
      <c r="D917" s="60"/>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5.75" customHeight="1">
      <c r="A918" s="15"/>
      <c r="B918" s="15"/>
      <c r="C918" s="15"/>
      <c r="D918" s="60"/>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5.75" customHeight="1">
      <c r="A919" s="15"/>
      <c r="B919" s="15"/>
      <c r="C919" s="15"/>
      <c r="D919" s="60"/>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5.75" customHeight="1">
      <c r="A920" s="15"/>
      <c r="B920" s="15"/>
      <c r="C920" s="15"/>
      <c r="D920" s="60"/>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5.75" customHeight="1">
      <c r="A921" s="15"/>
      <c r="B921" s="15"/>
      <c r="C921" s="15"/>
      <c r="D921" s="60"/>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5.75" customHeight="1">
      <c r="A922" s="15"/>
      <c r="B922" s="15"/>
      <c r="C922" s="15"/>
      <c r="D922" s="60"/>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5.75" customHeight="1">
      <c r="A923" s="15"/>
      <c r="B923" s="15"/>
      <c r="C923" s="15"/>
      <c r="D923" s="60"/>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5.75" customHeight="1">
      <c r="A924" s="15"/>
      <c r="B924" s="15"/>
      <c r="C924" s="15"/>
      <c r="D924" s="60"/>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5.75" customHeight="1">
      <c r="A925" s="15"/>
      <c r="B925" s="15"/>
      <c r="C925" s="15"/>
      <c r="D925" s="60"/>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5.75" customHeight="1">
      <c r="A926" s="15"/>
      <c r="B926" s="15"/>
      <c r="C926" s="15"/>
      <c r="D926" s="60"/>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5.75" customHeight="1">
      <c r="A927" s="15"/>
      <c r="B927" s="15"/>
      <c r="C927" s="15"/>
      <c r="D927" s="60"/>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5.75" customHeight="1">
      <c r="A928" s="15"/>
      <c r="B928" s="15"/>
      <c r="C928" s="15"/>
      <c r="D928" s="60"/>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5.75" customHeight="1">
      <c r="A929" s="15"/>
      <c r="B929" s="15"/>
      <c r="C929" s="15"/>
      <c r="D929" s="60"/>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5.75" customHeight="1">
      <c r="A930" s="15"/>
      <c r="B930" s="15"/>
      <c r="C930" s="15"/>
      <c r="D930" s="60"/>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5.75" customHeight="1">
      <c r="A931" s="15"/>
      <c r="B931" s="15"/>
      <c r="C931" s="15"/>
      <c r="D931" s="60"/>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5.75" customHeight="1">
      <c r="A932" s="15"/>
      <c r="B932" s="15"/>
      <c r="C932" s="15"/>
      <c r="D932" s="60"/>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5.75" customHeight="1">
      <c r="A933" s="15"/>
      <c r="B933" s="15"/>
      <c r="C933" s="15"/>
      <c r="D933" s="60"/>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5.75" customHeight="1">
      <c r="A934" s="15"/>
      <c r="B934" s="15"/>
      <c r="C934" s="15"/>
      <c r="D934" s="60"/>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5.75" customHeight="1">
      <c r="A935" s="15"/>
      <c r="B935" s="15"/>
      <c r="C935" s="15"/>
      <c r="D935" s="60"/>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5.75" customHeight="1">
      <c r="A936" s="15"/>
      <c r="B936" s="15"/>
      <c r="C936" s="15"/>
      <c r="D936" s="60"/>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5.75" customHeight="1">
      <c r="A937" s="15"/>
      <c r="B937" s="15"/>
      <c r="C937" s="15"/>
      <c r="D937" s="60"/>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5.75" customHeight="1">
      <c r="A938" s="15"/>
      <c r="B938" s="15"/>
      <c r="C938" s="15"/>
      <c r="D938" s="60"/>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5.75" customHeight="1">
      <c r="A939" s="15"/>
      <c r="B939" s="15"/>
      <c r="C939" s="15"/>
      <c r="D939" s="60"/>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5.75" customHeight="1">
      <c r="A940" s="15"/>
      <c r="B940" s="15"/>
      <c r="C940" s="15"/>
      <c r="D940" s="60"/>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5.75" customHeight="1">
      <c r="A941" s="15"/>
      <c r="B941" s="15"/>
      <c r="C941" s="15"/>
      <c r="D941" s="60"/>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5.75" customHeight="1">
      <c r="A942" s="15"/>
      <c r="B942" s="15"/>
      <c r="C942" s="15"/>
      <c r="D942" s="60"/>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5.75" customHeight="1">
      <c r="A943" s="15"/>
      <c r="B943" s="15"/>
      <c r="C943" s="15"/>
      <c r="D943" s="60"/>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5.75" customHeight="1">
      <c r="A944" s="15"/>
      <c r="B944" s="15"/>
      <c r="C944" s="15"/>
      <c r="D944" s="60"/>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5.75" customHeight="1">
      <c r="A945" s="15"/>
      <c r="B945" s="15"/>
      <c r="C945" s="15"/>
      <c r="D945" s="60"/>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5.75" customHeight="1">
      <c r="A946" s="15"/>
      <c r="B946" s="15"/>
      <c r="C946" s="15"/>
      <c r="D946" s="60"/>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5.75" customHeight="1">
      <c r="A947" s="15"/>
      <c r="B947" s="15"/>
      <c r="C947" s="15"/>
      <c r="D947" s="60"/>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5.75" customHeight="1">
      <c r="A948" s="15"/>
      <c r="B948" s="15"/>
      <c r="C948" s="15"/>
      <c r="D948" s="60"/>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5.75" customHeight="1">
      <c r="A949" s="15"/>
      <c r="B949" s="15"/>
      <c r="C949" s="15"/>
      <c r="D949" s="60"/>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5.75" customHeight="1">
      <c r="A950" s="15"/>
      <c r="B950" s="15"/>
      <c r="C950" s="15"/>
      <c r="D950" s="60"/>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5.75" customHeight="1">
      <c r="A951" s="15"/>
      <c r="B951" s="15"/>
      <c r="C951" s="15"/>
      <c r="D951" s="60"/>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5.75" customHeight="1">
      <c r="A952" s="15"/>
      <c r="B952" s="15"/>
      <c r="C952" s="15"/>
      <c r="D952" s="60"/>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5.75" customHeight="1">
      <c r="A953" s="15"/>
      <c r="B953" s="15"/>
      <c r="C953" s="15"/>
      <c r="D953" s="60"/>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5.75" customHeight="1">
      <c r="A954" s="15"/>
      <c r="B954" s="15"/>
      <c r="C954" s="15"/>
      <c r="D954" s="60"/>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5.75" customHeight="1">
      <c r="A955" s="15"/>
      <c r="B955" s="15"/>
      <c r="C955" s="15"/>
      <c r="D955" s="60"/>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5.75" customHeight="1">
      <c r="A956" s="15"/>
      <c r="B956" s="15"/>
      <c r="C956" s="15"/>
      <c r="D956" s="60"/>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5.75" customHeight="1">
      <c r="A957" s="15"/>
      <c r="B957" s="15"/>
      <c r="C957" s="15"/>
      <c r="D957" s="60"/>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5.75" customHeight="1">
      <c r="A958" s="15"/>
      <c r="B958" s="15"/>
      <c r="C958" s="15"/>
      <c r="D958" s="60"/>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5.75" customHeight="1">
      <c r="A959" s="15"/>
      <c r="B959" s="15"/>
      <c r="C959" s="15"/>
      <c r="D959" s="60"/>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5.75" customHeight="1">
      <c r="A960" s="15"/>
      <c r="B960" s="15"/>
      <c r="C960" s="15"/>
      <c r="D960" s="60"/>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5.75" customHeight="1">
      <c r="A961" s="15"/>
      <c r="B961" s="15"/>
      <c r="C961" s="15"/>
      <c r="D961" s="60"/>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5.75" customHeight="1">
      <c r="A962" s="15"/>
      <c r="B962" s="15"/>
      <c r="C962" s="15"/>
      <c r="D962" s="60"/>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5.75" customHeight="1">
      <c r="A963" s="15"/>
      <c r="B963" s="15"/>
      <c r="C963" s="15"/>
      <c r="D963" s="60"/>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5.75" customHeight="1">
      <c r="A964" s="15"/>
      <c r="B964" s="15"/>
      <c r="C964" s="15"/>
      <c r="D964" s="60"/>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5.75" customHeight="1">
      <c r="A965" s="15"/>
      <c r="B965" s="15"/>
      <c r="C965" s="15"/>
      <c r="D965" s="60"/>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5.75" customHeight="1">
      <c r="A966" s="15"/>
      <c r="B966" s="15"/>
      <c r="C966" s="15"/>
      <c r="D966" s="60"/>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5.75" customHeight="1">
      <c r="A967" s="15"/>
      <c r="B967" s="15"/>
      <c r="C967" s="15"/>
      <c r="D967" s="60"/>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5.75" customHeight="1">
      <c r="A968" s="15"/>
      <c r="B968" s="15"/>
      <c r="C968" s="15"/>
      <c r="D968" s="60"/>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5.75" customHeight="1">
      <c r="A969" s="15"/>
      <c r="B969" s="15"/>
      <c r="C969" s="15"/>
      <c r="D969" s="60"/>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5.75" customHeight="1">
      <c r="A970" s="15"/>
      <c r="B970" s="15"/>
      <c r="C970" s="15"/>
      <c r="D970" s="60"/>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5.75" customHeight="1">
      <c r="A971" s="15"/>
      <c r="B971" s="15"/>
      <c r="C971" s="15"/>
      <c r="D971" s="60"/>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5.75" customHeight="1">
      <c r="A972" s="15"/>
      <c r="B972" s="15"/>
      <c r="C972" s="15"/>
      <c r="D972" s="60"/>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5.75" customHeight="1">
      <c r="A973" s="15"/>
      <c r="B973" s="15"/>
      <c r="C973" s="15"/>
      <c r="D973" s="60"/>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5.75" customHeight="1">
      <c r="A974" s="15"/>
      <c r="B974" s="15"/>
      <c r="C974" s="15"/>
      <c r="D974" s="60"/>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5.75" customHeight="1">
      <c r="A975" s="15"/>
      <c r="B975" s="15"/>
      <c r="C975" s="15"/>
      <c r="D975" s="60"/>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5.75" customHeight="1">
      <c r="A976" s="15"/>
      <c r="B976" s="15"/>
      <c r="C976" s="15"/>
      <c r="D976" s="60"/>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5.75" customHeight="1">
      <c r="A977" s="15"/>
      <c r="B977" s="15"/>
      <c r="C977" s="15"/>
      <c r="D977" s="60"/>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5.75" customHeight="1">
      <c r="A978" s="15"/>
      <c r="B978" s="15"/>
      <c r="C978" s="15"/>
      <c r="D978" s="60"/>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5.75" customHeight="1">
      <c r="A979" s="15"/>
      <c r="B979" s="15"/>
      <c r="C979" s="15"/>
      <c r="D979" s="60"/>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5.75" customHeight="1">
      <c r="A980" s="15"/>
      <c r="B980" s="15"/>
      <c r="C980" s="15"/>
      <c r="D980" s="60"/>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5.75" customHeight="1">
      <c r="A981" s="15"/>
      <c r="B981" s="15"/>
      <c r="C981" s="15"/>
      <c r="D981" s="60"/>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5.75" customHeight="1">
      <c r="A982" s="15"/>
      <c r="B982" s="15"/>
      <c r="C982" s="15"/>
      <c r="D982" s="60"/>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5.75" customHeight="1">
      <c r="A983" s="15"/>
      <c r="B983" s="15"/>
      <c r="C983" s="15"/>
      <c r="D983" s="60"/>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5.75" customHeight="1">
      <c r="A984" s="15"/>
      <c r="B984" s="15"/>
      <c r="C984" s="15"/>
      <c r="D984" s="60"/>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5.75" customHeight="1">
      <c r="A985" s="15"/>
      <c r="B985" s="15"/>
      <c r="C985" s="15"/>
      <c r="D985" s="60"/>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5.75" customHeight="1">
      <c r="A986" s="15"/>
      <c r="B986" s="15"/>
      <c r="C986" s="15"/>
      <c r="D986" s="60"/>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5.75" customHeight="1">
      <c r="A987" s="15"/>
      <c r="B987" s="15"/>
      <c r="C987" s="15"/>
      <c r="D987" s="60"/>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5.75" customHeight="1">
      <c r="A988" s="15"/>
      <c r="B988" s="15"/>
      <c r="C988" s="15"/>
      <c r="D988" s="60"/>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5.75" customHeight="1">
      <c r="A989" s="15"/>
      <c r="B989" s="15"/>
      <c r="C989" s="15"/>
      <c r="D989" s="60"/>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5.75" customHeight="1">
      <c r="A990" s="15"/>
      <c r="B990" s="15"/>
      <c r="C990" s="15"/>
      <c r="D990" s="60"/>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5.75" customHeight="1">
      <c r="A991" s="15"/>
      <c r="B991" s="15"/>
      <c r="C991" s="15"/>
      <c r="D991" s="60"/>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5.75" customHeight="1">
      <c r="A992" s="15"/>
      <c r="B992" s="15"/>
      <c r="C992" s="15"/>
      <c r="D992" s="60"/>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5.75" customHeight="1">
      <c r="A993" s="15"/>
      <c r="B993" s="15"/>
      <c r="C993" s="15"/>
      <c r="D993" s="60"/>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5.75" customHeight="1">
      <c r="A994" s="15"/>
      <c r="B994" s="15"/>
      <c r="C994" s="15"/>
      <c r="D994" s="60"/>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5.75" customHeight="1">
      <c r="A995" s="15"/>
      <c r="B995" s="15"/>
      <c r="C995" s="15"/>
      <c r="D995" s="60"/>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5.75" customHeight="1">
      <c r="A996" s="15"/>
      <c r="B996" s="15"/>
      <c r="C996" s="15"/>
      <c r="D996" s="60"/>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5.75" customHeight="1">
      <c r="A997" s="15"/>
      <c r="B997" s="15"/>
      <c r="C997" s="15"/>
      <c r="D997" s="60"/>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5.75" customHeight="1">
      <c r="A998" s="15"/>
      <c r="B998" s="15"/>
      <c r="C998" s="15"/>
      <c r="D998" s="60"/>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5.75" customHeight="1">
      <c r="A999" s="15"/>
      <c r="B999" s="15"/>
      <c r="C999" s="15"/>
      <c r="D999" s="60"/>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5.75" customHeight="1">
      <c r="A1000" s="15"/>
      <c r="B1000" s="15"/>
      <c r="C1000" s="15"/>
      <c r="D1000" s="60"/>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6">
    <mergeCell ref="B1:F1"/>
    <mergeCell ref="A3:F3"/>
    <mergeCell ref="A6:A16"/>
    <mergeCell ref="A17:A27"/>
    <mergeCell ref="A28:A32"/>
    <mergeCell ref="A33:A39"/>
  </mergeCells>
  <hyperlinks>
    <hyperlink r:id="rId1" ref="C6"/>
    <hyperlink r:id="rId2" ref="C7"/>
    <hyperlink r:id="rId3" ref="C9"/>
    <hyperlink r:id="rId4" ref="C10"/>
    <hyperlink r:id="rId5" ref="C12"/>
    <hyperlink r:id="rId6" ref="C13"/>
    <hyperlink r:id="rId7" ref="C15"/>
    <hyperlink r:id="rId8" ref="C16"/>
    <hyperlink r:id="rId9" ref="C17"/>
    <hyperlink r:id="rId10" ref="C18"/>
    <hyperlink r:id="rId11" ref="C19"/>
    <hyperlink r:id="rId12" ref="C20"/>
    <hyperlink r:id="rId13" ref="C22"/>
    <hyperlink r:id="rId14" ref="C23"/>
    <hyperlink r:id="rId15" ref="C24"/>
    <hyperlink r:id="rId16" ref="C26"/>
    <hyperlink r:id="rId17" ref="C27"/>
    <hyperlink r:id="rId18" ref="C28"/>
    <hyperlink r:id="rId19" ref="C29"/>
    <hyperlink r:id="rId20" ref="C30"/>
    <hyperlink r:id="rId21" ref="C31"/>
    <hyperlink r:id="rId22" ref="C32"/>
    <hyperlink r:id="rId23" ref="C33"/>
    <hyperlink r:id="rId24" ref="C34"/>
    <hyperlink r:id="rId25" ref="C35"/>
    <hyperlink r:id="rId26" ref="C36"/>
    <hyperlink r:id="rId27" ref="C37"/>
    <hyperlink r:id="rId28" ref="C38"/>
  </hyperlinks>
  <printOptions/>
  <pageMargins bottom="0.75" footer="0.0" header="0.0" left="0.7" right="0.7" top="0.75"/>
  <pageSetup orientation="portrait"/>
  <drawing r:id="rId29"/>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4.57"/>
    <col customWidth="1" min="2" max="2" width="63.71"/>
    <col customWidth="1" min="3" max="7" width="10.71"/>
    <col customWidth="1" min="8" max="8" width="11.57"/>
    <col customWidth="1" min="9" max="9" width="14.14"/>
    <col customWidth="1" min="10" max="10" width="22.0"/>
    <col customWidth="1" min="11" max="12" width="9.71"/>
    <col customWidth="1" min="13" max="13" width="13.0"/>
    <col customWidth="1" min="14" max="14" width="10.86"/>
    <col customWidth="1" min="15" max="16" width="10.71"/>
    <col customWidth="1" min="17" max="17" width="16.29"/>
    <col customWidth="1" min="18" max="18" width="16.14"/>
    <col customWidth="1" min="19" max="19" width="10.71"/>
    <col customWidth="1" min="20" max="21" width="32.14"/>
    <col customWidth="1" min="25" max="25" width="39.0"/>
  </cols>
  <sheetData>
    <row r="1" ht="15.0"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row>
    <row r="2">
      <c r="A2" s="96"/>
      <c r="B2" s="97"/>
      <c r="C2" s="98" t="s">
        <v>132</v>
      </c>
      <c r="D2" s="99"/>
      <c r="E2" s="99"/>
      <c r="F2" s="99"/>
      <c r="G2" s="99"/>
      <c r="H2" s="99"/>
      <c r="I2" s="99"/>
      <c r="J2" s="99"/>
      <c r="K2" s="99"/>
      <c r="L2" s="99"/>
      <c r="M2" s="99"/>
      <c r="N2" s="99"/>
      <c r="O2" s="99"/>
      <c r="P2" s="99"/>
      <c r="Q2" s="100"/>
      <c r="R2" s="101"/>
      <c r="S2" s="102"/>
      <c r="T2" s="103"/>
      <c r="U2" s="96"/>
      <c r="V2" s="96"/>
      <c r="W2" s="96"/>
      <c r="X2" s="96"/>
      <c r="Y2" s="96"/>
      <c r="Z2" s="96"/>
      <c r="AA2" s="96"/>
      <c r="AB2" s="96"/>
    </row>
    <row r="3">
      <c r="A3" s="96"/>
      <c r="B3" s="77"/>
      <c r="C3" s="104"/>
      <c r="Q3" s="105"/>
      <c r="R3" s="106"/>
      <c r="S3" s="51"/>
      <c r="T3" s="107"/>
      <c r="U3" s="96"/>
      <c r="V3" s="96"/>
      <c r="W3" s="96"/>
      <c r="X3" s="96"/>
      <c r="Y3" s="96"/>
      <c r="Z3" s="96"/>
      <c r="AA3" s="96"/>
      <c r="AB3" s="96"/>
    </row>
    <row r="4">
      <c r="A4" s="96"/>
      <c r="B4" s="77"/>
      <c r="C4" s="104"/>
      <c r="Q4" s="105"/>
      <c r="R4" s="106"/>
      <c r="S4" s="51"/>
      <c r="T4" s="107"/>
      <c r="U4" s="96"/>
      <c r="V4" s="96"/>
      <c r="W4" s="96"/>
      <c r="X4" s="96"/>
      <c r="Y4" s="96"/>
      <c r="Z4" s="96"/>
      <c r="AA4" s="96"/>
      <c r="AB4" s="96"/>
    </row>
    <row r="5">
      <c r="A5" s="96"/>
      <c r="B5" s="79"/>
      <c r="C5" s="108"/>
      <c r="D5" s="109"/>
      <c r="E5" s="109"/>
      <c r="F5" s="109"/>
      <c r="G5" s="109"/>
      <c r="H5" s="109"/>
      <c r="I5" s="109"/>
      <c r="J5" s="109"/>
      <c r="K5" s="109"/>
      <c r="L5" s="109"/>
      <c r="M5" s="109"/>
      <c r="N5" s="109"/>
      <c r="O5" s="109"/>
      <c r="P5" s="109"/>
      <c r="Q5" s="110"/>
      <c r="R5" s="111"/>
      <c r="S5" s="112"/>
      <c r="T5" s="113"/>
      <c r="U5" s="96"/>
      <c r="V5" s="96"/>
      <c r="W5" s="96"/>
      <c r="X5" s="96"/>
      <c r="Y5" s="96"/>
      <c r="Z5" s="96"/>
      <c r="AA5" s="96"/>
      <c r="AB5" s="96"/>
    </row>
    <row r="6">
      <c r="A6" s="96"/>
      <c r="B6" s="114" t="s">
        <v>133</v>
      </c>
      <c r="C6" s="115">
        <v>45657.0</v>
      </c>
      <c r="D6" s="4"/>
      <c r="E6" s="96"/>
      <c r="F6" s="96"/>
      <c r="G6" s="96"/>
      <c r="H6" s="96"/>
      <c r="I6" s="96"/>
      <c r="J6" s="96"/>
      <c r="K6" s="96"/>
      <c r="L6" s="96"/>
      <c r="M6" s="96"/>
      <c r="N6" s="96"/>
      <c r="O6" s="96"/>
      <c r="P6" s="96"/>
      <c r="Q6" s="96"/>
      <c r="R6" s="96"/>
      <c r="S6" s="96"/>
      <c r="T6" s="96"/>
      <c r="U6" s="96"/>
      <c r="V6" s="96"/>
      <c r="W6" s="96"/>
      <c r="X6" s="96"/>
      <c r="Y6" s="96"/>
      <c r="Z6" s="96"/>
      <c r="AA6" s="96"/>
      <c r="AB6" s="96"/>
    </row>
    <row r="7" ht="15.0" customHeight="1">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row>
    <row r="8">
      <c r="A8" s="96"/>
      <c r="B8" s="116">
        <v>1.0</v>
      </c>
      <c r="C8" s="117">
        <v>2.0</v>
      </c>
      <c r="D8" s="118"/>
      <c r="E8" s="118"/>
      <c r="F8" s="118"/>
      <c r="G8" s="118"/>
      <c r="H8" s="118"/>
      <c r="I8" s="118"/>
      <c r="J8" s="119"/>
      <c r="K8" s="120"/>
      <c r="L8" s="120"/>
      <c r="M8" s="121">
        <v>3.0</v>
      </c>
      <c r="N8" s="122"/>
      <c r="O8" s="121">
        <v>4.0</v>
      </c>
      <c r="P8" s="122"/>
      <c r="Q8" s="121">
        <v>5.0</v>
      </c>
      <c r="R8" s="3"/>
      <c r="S8" s="123"/>
      <c r="T8" s="124">
        <v>6.0</v>
      </c>
      <c r="U8" s="4"/>
      <c r="V8" s="96"/>
      <c r="W8" s="96"/>
      <c r="X8" s="96"/>
      <c r="Y8" s="96"/>
      <c r="Z8" s="96"/>
      <c r="AA8" s="96"/>
      <c r="AB8" s="96"/>
    </row>
    <row r="9" ht="47.25" customHeight="1">
      <c r="A9" s="96"/>
      <c r="B9" s="125" t="s">
        <v>134</v>
      </c>
      <c r="C9" s="126" t="s">
        <v>135</v>
      </c>
      <c r="D9" s="127"/>
      <c r="E9" s="127"/>
      <c r="F9" s="127"/>
      <c r="G9" s="128"/>
      <c r="H9" s="129" t="s">
        <v>136</v>
      </c>
      <c r="I9" s="130"/>
      <c r="J9" s="131" t="s">
        <v>137</v>
      </c>
      <c r="K9" s="99"/>
      <c r="L9" s="132"/>
      <c r="M9" s="133" t="s">
        <v>138</v>
      </c>
      <c r="N9" s="134"/>
      <c r="O9" s="129" t="s">
        <v>139</v>
      </c>
      <c r="P9" s="134"/>
      <c r="Q9" s="135" t="s">
        <v>140</v>
      </c>
      <c r="R9" s="135" t="s">
        <v>141</v>
      </c>
      <c r="S9" s="136" t="s">
        <v>142</v>
      </c>
      <c r="T9" s="131" t="s">
        <v>143</v>
      </c>
      <c r="U9" s="132"/>
      <c r="V9" s="96"/>
      <c r="W9" s="96"/>
      <c r="X9" s="96"/>
      <c r="Y9" s="96"/>
      <c r="Z9" s="96"/>
      <c r="AA9" s="96"/>
      <c r="AB9" s="96"/>
    </row>
    <row r="10" ht="47.25" customHeight="1">
      <c r="A10" s="96"/>
      <c r="B10" s="137"/>
      <c r="C10" s="138" t="s">
        <v>144</v>
      </c>
      <c r="D10" s="139" t="s">
        <v>145</v>
      </c>
      <c r="E10" s="140" t="s">
        <v>146</v>
      </c>
      <c r="F10" s="141" t="s">
        <v>147</v>
      </c>
      <c r="G10" s="142" t="s">
        <v>148</v>
      </c>
      <c r="H10" s="143"/>
      <c r="I10" s="144"/>
      <c r="J10" s="143"/>
      <c r="K10" s="145"/>
      <c r="L10" s="146"/>
      <c r="M10" s="147"/>
      <c r="N10" s="146"/>
      <c r="O10" s="143"/>
      <c r="P10" s="146"/>
      <c r="Q10" s="137"/>
      <c r="R10" s="137"/>
      <c r="S10" s="148"/>
      <c r="T10" s="149"/>
      <c r="U10" s="150"/>
      <c r="V10" s="96"/>
      <c r="W10" s="96"/>
      <c r="X10" s="96"/>
      <c r="Y10" s="96"/>
      <c r="Z10" s="96"/>
      <c r="AA10" s="96"/>
      <c r="AB10" s="96"/>
    </row>
    <row r="11" ht="51.75" customHeight="1">
      <c r="A11" s="96"/>
      <c r="B11" s="151" t="str">
        <f>+'PAA OCI  '!B7</f>
        <v>Seguimiento calculo valor neto de realización de los inventarios</v>
      </c>
      <c r="C11" s="152">
        <f>+'ANALISIS OCI'!X9</f>
        <v>1</v>
      </c>
      <c r="D11" s="153">
        <f>+'ANALISIS OCI'!Y9</f>
        <v>1</v>
      </c>
      <c r="E11" s="153">
        <f>+'ANALISIS OCI'!Z9</f>
        <v>1</v>
      </c>
      <c r="F11" s="153">
        <f>+'ANALISIS OCI'!AA9</f>
        <v>1</v>
      </c>
      <c r="G11" s="154">
        <f t="shared" ref="G11:G87" si="1">SUM(C11:F11)</f>
        <v>4</v>
      </c>
      <c r="H11" s="155" t="str">
        <f t="shared" ref="H11:H87" si="2">IF(G11=0,0,IF(($C11/$G11)&gt;=0.2,"Extremo",+IF((($C11/G11)+($D11/$G11))&gt;=0.3,"Alto",+IF((($C11/$G11)+($D11/$G11)+($E11/$G11))&gt;=0.4,"Moderado",+IF(($C11/$G11)+($D11/$G11)+($E11/$G11)+($F11/$G11)&gt;=0.5,"Bajo",IF(G11=0,0))))))</f>
        <v>Extremo</v>
      </c>
      <c r="I11" s="156">
        <f t="shared" ref="I11:I87" si="3">(IF(H11="Extremo",50%,(IF(H11="Alto",40%,IF(H11="Moderado",15%,IF(H11="Bajo",10%,0))))))</f>
        <v>0.5</v>
      </c>
      <c r="J11" s="157" t="str">
        <f>'ANALISIS OCI'!AC9</f>
        <v>Extremo</v>
      </c>
      <c r="K11" s="158">
        <f t="shared" ref="K11:K87" si="4">(IF(J11="Extremo",50%,(IF(J11="Alto",40%,IF(J11="Moderado",15%,IF(J11="Bajo",10%,0))))))</f>
        <v>0.5</v>
      </c>
      <c r="L11" s="156">
        <f t="shared" ref="L11:L87" si="5">IF(I11=0,K11,I11)</f>
        <v>0.5</v>
      </c>
      <c r="M11" s="159" t="s">
        <v>91</v>
      </c>
      <c r="N11" s="156">
        <f t="shared" ref="N11:N87" si="6">IF(M11="Si",100%,IF(M11="No",0,0))</f>
        <v>0</v>
      </c>
      <c r="O11" s="160" t="s">
        <v>91</v>
      </c>
      <c r="P11" s="161">
        <f t="shared" ref="P11:P87" si="7">IF(O11="Si",20%,IF(O11="No",0,0))</f>
        <v>0</v>
      </c>
      <c r="Q11" s="162"/>
      <c r="R11" s="163">
        <f t="shared" ref="R11:R87" si="8">+$C$6-Q11</f>
        <v>45657</v>
      </c>
      <c r="S11" s="164">
        <f t="shared" ref="S11:S87" si="9">IF(R11&gt;=1080,30%,IF(R11&gt;=720,20%,IF(R11&gt;=360,10%,IF(R11&lt;=359,0%,0))))</f>
        <v>0.3</v>
      </c>
      <c r="T11" s="165">
        <f t="shared" ref="T11:T87" si="10">IF(N11=100%,100%,(L11+P11+S11))</f>
        <v>0.8</v>
      </c>
      <c r="U11" s="166" t="str">
        <f t="shared" ref="U11:U87" si="11">+IF(T11&gt;=85%,$AB$12,IF(AND( T11&gt;65%,T11&lt;85%),$AB$13,$AB$14))</f>
        <v>Incluir en el ciclo vigente de acuerdo a disponibilidad de recursos </v>
      </c>
      <c r="V11" s="96"/>
      <c r="W11" s="96"/>
      <c r="X11" s="96"/>
      <c r="Y11" s="96"/>
      <c r="Z11" s="96"/>
      <c r="AA11" s="96"/>
      <c r="AB11" s="96"/>
    </row>
    <row r="12" ht="39.0" customHeight="1">
      <c r="A12" s="96"/>
      <c r="B12" s="151" t="str">
        <f>+'PAA OCI  '!B8</f>
        <v>Auditoria proceso de Gestión Ambiental</v>
      </c>
      <c r="C12" s="152">
        <f>+'ANALISIS OCI'!X10</f>
        <v>1</v>
      </c>
      <c r="D12" s="153">
        <f>+'ANALISIS OCI'!Y10</f>
        <v>1</v>
      </c>
      <c r="E12" s="153">
        <f>+'ANALISIS OCI'!Z10</f>
        <v>1</v>
      </c>
      <c r="F12" s="153">
        <f>+'ANALISIS OCI'!AA10</f>
        <v>2</v>
      </c>
      <c r="G12" s="154">
        <f t="shared" si="1"/>
        <v>5</v>
      </c>
      <c r="H12" s="155" t="str">
        <f t="shared" si="2"/>
        <v>Extremo</v>
      </c>
      <c r="I12" s="156">
        <f t="shared" si="3"/>
        <v>0.5</v>
      </c>
      <c r="J12" s="157" t="str">
        <f>'ANALISIS OCI'!AC10</f>
        <v>Extremo</v>
      </c>
      <c r="K12" s="158">
        <f t="shared" si="4"/>
        <v>0.5</v>
      </c>
      <c r="L12" s="156">
        <f t="shared" si="5"/>
        <v>0.5</v>
      </c>
      <c r="M12" s="159" t="s">
        <v>91</v>
      </c>
      <c r="N12" s="156">
        <f t="shared" si="6"/>
        <v>0</v>
      </c>
      <c r="O12" s="160" t="s">
        <v>91</v>
      </c>
      <c r="P12" s="161">
        <f t="shared" si="7"/>
        <v>0</v>
      </c>
      <c r="Q12" s="162"/>
      <c r="R12" s="163">
        <f t="shared" si="8"/>
        <v>45657</v>
      </c>
      <c r="S12" s="164">
        <f t="shared" si="9"/>
        <v>0.3</v>
      </c>
      <c r="T12" s="167">
        <f t="shared" si="10"/>
        <v>0.8</v>
      </c>
      <c r="U12" s="166" t="str">
        <f t="shared" si="11"/>
        <v>Incluir en el ciclo vigente de acuerdo a disponibilidad de recursos </v>
      </c>
      <c r="V12" s="96"/>
      <c r="W12" s="96"/>
      <c r="X12" s="96"/>
      <c r="Y12" s="96"/>
      <c r="Z12" s="96"/>
      <c r="AA12" s="96"/>
      <c r="AB12" s="96" t="s">
        <v>149</v>
      </c>
    </row>
    <row r="13" ht="39.75" customHeight="1">
      <c r="A13" s="96"/>
      <c r="B13" s="151" t="str">
        <f>+'PAA OCI  '!B9</f>
        <v>Auditoría proceso de Gestión Contractual</v>
      </c>
      <c r="C13" s="152">
        <f>+'ANALISIS OCI'!X11</f>
        <v>0</v>
      </c>
      <c r="D13" s="153">
        <f>+'ANALISIS OCI'!Y11</f>
        <v>0</v>
      </c>
      <c r="E13" s="153">
        <f>+'ANALISIS OCI'!Z11</f>
        <v>1</v>
      </c>
      <c r="F13" s="153">
        <f>+'ANALISIS OCI'!AA11</f>
        <v>3</v>
      </c>
      <c r="G13" s="154">
        <f t="shared" si="1"/>
        <v>4</v>
      </c>
      <c r="H13" s="155" t="str">
        <f t="shared" si="2"/>
        <v>Bajo</v>
      </c>
      <c r="I13" s="156">
        <f t="shared" si="3"/>
        <v>0.1</v>
      </c>
      <c r="J13" s="157" t="str">
        <f>'ANALISIS OCI'!AC11</f>
        <v>Bajo</v>
      </c>
      <c r="K13" s="158">
        <f t="shared" si="4"/>
        <v>0.1</v>
      </c>
      <c r="L13" s="156">
        <f t="shared" si="5"/>
        <v>0.1</v>
      </c>
      <c r="M13" s="159" t="s">
        <v>57</v>
      </c>
      <c r="N13" s="156">
        <f t="shared" si="6"/>
        <v>1</v>
      </c>
      <c r="O13" s="160" t="s">
        <v>91</v>
      </c>
      <c r="P13" s="161">
        <f t="shared" si="7"/>
        <v>0</v>
      </c>
      <c r="Q13" s="162">
        <v>45657.0</v>
      </c>
      <c r="R13" s="163">
        <f t="shared" si="8"/>
        <v>0</v>
      </c>
      <c r="S13" s="164">
        <f t="shared" si="9"/>
        <v>0</v>
      </c>
      <c r="T13" s="167">
        <f t="shared" si="10"/>
        <v>1</v>
      </c>
      <c r="U13" s="166" t="str">
        <f t="shared" si="11"/>
        <v>Incluir en el ciclo de auditorías de la vigencia </v>
      </c>
      <c r="V13" s="96"/>
      <c r="W13" s="96"/>
      <c r="X13" s="96"/>
      <c r="Y13" s="96"/>
      <c r="Z13" s="96"/>
      <c r="AA13" s="96"/>
      <c r="AB13" s="96" t="s">
        <v>150</v>
      </c>
    </row>
    <row r="14" ht="51.75" customHeight="1">
      <c r="A14" s="96"/>
      <c r="B14" s="151" t="str">
        <f>+'PAA OCI  '!B10</f>
        <v>Auditoria Proyecto a cargo del proceso Gestión Urbana</v>
      </c>
      <c r="C14" s="152">
        <f>+'ANALISIS OCI'!X12</f>
        <v>0</v>
      </c>
      <c r="D14" s="153">
        <f>+'ANALISIS OCI'!Y12</f>
        <v>0</v>
      </c>
      <c r="E14" s="153">
        <f>+'ANALISIS OCI'!Z12</f>
        <v>2</v>
      </c>
      <c r="F14" s="153">
        <f>+'ANALISIS OCI'!AA12</f>
        <v>3</v>
      </c>
      <c r="G14" s="154">
        <f t="shared" si="1"/>
        <v>5</v>
      </c>
      <c r="H14" s="155" t="str">
        <f t="shared" si="2"/>
        <v>Moderado</v>
      </c>
      <c r="I14" s="156">
        <f t="shared" si="3"/>
        <v>0.15</v>
      </c>
      <c r="J14" s="157" t="str">
        <f>'ANALISIS OCI'!AC12</f>
        <v>Moderado</v>
      </c>
      <c r="K14" s="158">
        <f t="shared" si="4"/>
        <v>0.15</v>
      </c>
      <c r="L14" s="156">
        <f t="shared" si="5"/>
        <v>0.15</v>
      </c>
      <c r="M14" s="159" t="s">
        <v>91</v>
      </c>
      <c r="N14" s="156">
        <f t="shared" si="6"/>
        <v>0</v>
      </c>
      <c r="O14" s="160" t="s">
        <v>91</v>
      </c>
      <c r="P14" s="161">
        <f t="shared" si="7"/>
        <v>0</v>
      </c>
      <c r="Q14" s="162"/>
      <c r="R14" s="163">
        <f t="shared" si="8"/>
        <v>45657</v>
      </c>
      <c r="S14" s="164">
        <f t="shared" si="9"/>
        <v>0.3</v>
      </c>
      <c r="T14" s="167">
        <f t="shared" si="10"/>
        <v>0.45</v>
      </c>
      <c r="U14" s="166" t="str">
        <f t="shared" si="11"/>
        <v>Incluir en ciclos posteriores de auditoría</v>
      </c>
      <c r="V14" s="96"/>
      <c r="W14" s="96"/>
      <c r="X14" s="96"/>
      <c r="Y14" s="96"/>
      <c r="Z14" s="96"/>
      <c r="AA14" s="96"/>
      <c r="AB14" s="96" t="s">
        <v>151</v>
      </c>
    </row>
    <row r="15" ht="49.5" customHeight="1">
      <c r="A15" s="96"/>
      <c r="B15" s="151" t="str">
        <f>+'PAA OCI  '!B11</f>
        <v>Auditoria Gestión Comercial </v>
      </c>
      <c r="C15" s="152">
        <f>+'ANALISIS OCI'!X13</f>
        <v>0</v>
      </c>
      <c r="D15" s="153">
        <f>+'ANALISIS OCI'!Y13</f>
        <v>0</v>
      </c>
      <c r="E15" s="153">
        <f>+'ANALISIS OCI'!Z13</f>
        <v>2</v>
      </c>
      <c r="F15" s="153">
        <f>+'ANALISIS OCI'!AA13</f>
        <v>3</v>
      </c>
      <c r="G15" s="154">
        <f t="shared" si="1"/>
        <v>5</v>
      </c>
      <c r="H15" s="155" t="str">
        <f t="shared" si="2"/>
        <v>Moderado</v>
      </c>
      <c r="I15" s="156">
        <f t="shared" si="3"/>
        <v>0.15</v>
      </c>
      <c r="J15" s="157" t="str">
        <f>'ANALISIS OCI'!AC13</f>
        <v>Moderado</v>
      </c>
      <c r="K15" s="158">
        <f t="shared" si="4"/>
        <v>0.15</v>
      </c>
      <c r="L15" s="156">
        <f t="shared" si="5"/>
        <v>0.15</v>
      </c>
      <c r="M15" s="159" t="s">
        <v>91</v>
      </c>
      <c r="N15" s="156">
        <f t="shared" si="6"/>
        <v>0</v>
      </c>
      <c r="O15" s="160" t="s">
        <v>91</v>
      </c>
      <c r="P15" s="161">
        <f t="shared" si="7"/>
        <v>0</v>
      </c>
      <c r="Q15" s="162"/>
      <c r="R15" s="163">
        <f t="shared" si="8"/>
        <v>45657</v>
      </c>
      <c r="S15" s="164">
        <f t="shared" si="9"/>
        <v>0.3</v>
      </c>
      <c r="T15" s="167">
        <f t="shared" si="10"/>
        <v>0.45</v>
      </c>
      <c r="U15" s="166" t="str">
        <f t="shared" si="11"/>
        <v>Incluir en ciclos posteriores de auditoría</v>
      </c>
      <c r="V15" s="96"/>
      <c r="W15" s="96"/>
      <c r="X15" s="96"/>
      <c r="Y15" s="96"/>
      <c r="Z15" s="96"/>
      <c r="AA15" s="96"/>
      <c r="AB15" s="96"/>
    </row>
    <row r="16">
      <c r="A16" s="96"/>
      <c r="B16" s="151" t="str">
        <f>+'PAA OCI  '!B12</f>
        <v>Auditoria a Sarlaft</v>
      </c>
      <c r="C16" s="152">
        <f>+'ANALISIS OCI'!X14</f>
        <v>0</v>
      </c>
      <c r="D16" s="153">
        <f>+'ANALISIS OCI'!Y14</f>
        <v>0</v>
      </c>
      <c r="E16" s="153">
        <f>+'ANALISIS OCI'!Z14</f>
        <v>2</v>
      </c>
      <c r="F16" s="153">
        <f>+'ANALISIS OCI'!AA14</f>
        <v>3</v>
      </c>
      <c r="G16" s="154">
        <f t="shared" si="1"/>
        <v>5</v>
      </c>
      <c r="H16" s="155" t="str">
        <f t="shared" si="2"/>
        <v>Moderado</v>
      </c>
      <c r="I16" s="156">
        <f t="shared" si="3"/>
        <v>0.15</v>
      </c>
      <c r="J16" s="157" t="str">
        <f>'ANALISIS OCI'!AC14</f>
        <v>Moderado</v>
      </c>
      <c r="K16" s="158">
        <f t="shared" si="4"/>
        <v>0.15</v>
      </c>
      <c r="L16" s="156">
        <f t="shared" si="5"/>
        <v>0.15</v>
      </c>
      <c r="M16" s="159" t="s">
        <v>91</v>
      </c>
      <c r="N16" s="156">
        <f t="shared" si="6"/>
        <v>0</v>
      </c>
      <c r="O16" s="160" t="s">
        <v>91</v>
      </c>
      <c r="P16" s="161">
        <f t="shared" si="7"/>
        <v>0</v>
      </c>
      <c r="Q16" s="162"/>
      <c r="R16" s="163">
        <f t="shared" si="8"/>
        <v>45657</v>
      </c>
      <c r="S16" s="164">
        <f t="shared" si="9"/>
        <v>0.3</v>
      </c>
      <c r="T16" s="167">
        <f t="shared" si="10"/>
        <v>0.45</v>
      </c>
      <c r="U16" s="166" t="str">
        <f t="shared" si="11"/>
        <v>Incluir en ciclos posteriores de auditoría</v>
      </c>
      <c r="V16" s="96"/>
      <c r="W16" s="96"/>
      <c r="X16" s="96"/>
      <c r="Y16" s="96"/>
      <c r="Z16" s="96"/>
      <c r="AA16" s="96"/>
      <c r="AB16" s="96"/>
    </row>
    <row r="17" ht="43.5" customHeight="1">
      <c r="A17" s="96"/>
      <c r="B17" s="151" t="str">
        <f>+'PAA OCI  '!B13</f>
        <v>Auditoria Cables aéreos</v>
      </c>
      <c r="C17" s="152">
        <f>+'ANALISIS OCI'!X15</f>
        <v>4</v>
      </c>
      <c r="D17" s="153">
        <f>+'ANALISIS OCI'!Y15</f>
        <v>0</v>
      </c>
      <c r="E17" s="153">
        <f>+'ANALISIS OCI'!Z15</f>
        <v>0</v>
      </c>
      <c r="F17" s="153">
        <f>+'ANALISIS OCI'!AA15</f>
        <v>1</v>
      </c>
      <c r="G17" s="154">
        <f t="shared" si="1"/>
        <v>5</v>
      </c>
      <c r="H17" s="155" t="str">
        <f t="shared" si="2"/>
        <v>Extremo</v>
      </c>
      <c r="I17" s="156">
        <f t="shared" si="3"/>
        <v>0.5</v>
      </c>
      <c r="J17" s="157" t="str">
        <f>'ANALISIS OCI'!AC15</f>
        <v>Extremo</v>
      </c>
      <c r="K17" s="158">
        <f t="shared" si="4"/>
        <v>0.5</v>
      </c>
      <c r="L17" s="156">
        <f t="shared" si="5"/>
        <v>0.5</v>
      </c>
      <c r="M17" s="159" t="s">
        <v>91</v>
      </c>
      <c r="N17" s="156">
        <f t="shared" si="6"/>
        <v>0</v>
      </c>
      <c r="O17" s="160" t="s">
        <v>91</v>
      </c>
      <c r="P17" s="161">
        <f t="shared" si="7"/>
        <v>0</v>
      </c>
      <c r="Q17" s="162"/>
      <c r="R17" s="163">
        <f t="shared" si="8"/>
        <v>45657</v>
      </c>
      <c r="S17" s="164">
        <f t="shared" si="9"/>
        <v>0.3</v>
      </c>
      <c r="T17" s="167">
        <f t="shared" si="10"/>
        <v>0.8</v>
      </c>
      <c r="U17" s="166" t="str">
        <f t="shared" si="11"/>
        <v>Incluir en el ciclo vigente de acuerdo a disponibilidad de recursos </v>
      </c>
      <c r="V17" s="96"/>
      <c r="W17" s="96"/>
      <c r="X17" s="96"/>
      <c r="Y17" s="96"/>
      <c r="Z17" s="96"/>
      <c r="AA17" s="96"/>
      <c r="AB17" s="96"/>
    </row>
    <row r="18" ht="54.0" customHeight="1">
      <c r="A18" s="96"/>
      <c r="B18" s="151" t="str">
        <f>+'PAA OCI  '!B14</f>
        <v>Auditoria San Victorino - Proceso Contratación y stado Mz 10 y 22</v>
      </c>
      <c r="C18" s="152">
        <f>+'ANALISIS OCI'!X16</f>
        <v>4</v>
      </c>
      <c r="D18" s="153">
        <f>+'ANALISIS OCI'!Y16</f>
        <v>0</v>
      </c>
      <c r="E18" s="153">
        <f>+'ANALISIS OCI'!Z16</f>
        <v>0</v>
      </c>
      <c r="F18" s="153">
        <f>+'ANALISIS OCI'!AA16</f>
        <v>1</v>
      </c>
      <c r="G18" s="154">
        <f t="shared" si="1"/>
        <v>5</v>
      </c>
      <c r="H18" s="155" t="str">
        <f t="shared" si="2"/>
        <v>Extremo</v>
      </c>
      <c r="I18" s="156">
        <f t="shared" si="3"/>
        <v>0.5</v>
      </c>
      <c r="J18" s="157" t="str">
        <f>'ANALISIS OCI'!AC16</f>
        <v>Extremo</v>
      </c>
      <c r="K18" s="158">
        <f t="shared" si="4"/>
        <v>0.5</v>
      </c>
      <c r="L18" s="156">
        <f t="shared" si="5"/>
        <v>0.5</v>
      </c>
      <c r="M18" s="159" t="s">
        <v>91</v>
      </c>
      <c r="N18" s="156">
        <f t="shared" si="6"/>
        <v>0</v>
      </c>
      <c r="O18" s="160" t="s">
        <v>91</v>
      </c>
      <c r="P18" s="161">
        <f t="shared" si="7"/>
        <v>0</v>
      </c>
      <c r="Q18" s="162"/>
      <c r="R18" s="163">
        <f t="shared" si="8"/>
        <v>45657</v>
      </c>
      <c r="S18" s="164">
        <f t="shared" si="9"/>
        <v>0.3</v>
      </c>
      <c r="T18" s="167">
        <f t="shared" si="10"/>
        <v>0.8</v>
      </c>
      <c r="U18" s="166" t="str">
        <f t="shared" si="11"/>
        <v>Incluir en el ciclo vigente de acuerdo a disponibilidad de recursos </v>
      </c>
      <c r="V18" s="96"/>
      <c r="W18" s="96"/>
      <c r="X18" s="96"/>
      <c r="Y18" s="96"/>
      <c r="Z18" s="96"/>
      <c r="AA18" s="96"/>
      <c r="AB18" s="96"/>
    </row>
    <row r="19" ht="43.5" customHeight="1">
      <c r="A19" s="96"/>
      <c r="B19" s="151" t="str">
        <f>+'PAA OCI  '!B15</f>
        <v>Auditoria Cumplimiento Metas Plan de Desarrollo Vig 2025</v>
      </c>
      <c r="C19" s="152">
        <f>+'ANALISIS OCI'!X17</f>
        <v>4</v>
      </c>
      <c r="D19" s="153">
        <f>+'ANALISIS OCI'!Y17</f>
        <v>0</v>
      </c>
      <c r="E19" s="153">
        <f>+'ANALISIS OCI'!Z17</f>
        <v>0</v>
      </c>
      <c r="F19" s="153">
        <f>+'ANALISIS OCI'!AA17</f>
        <v>1</v>
      </c>
      <c r="G19" s="154">
        <f t="shared" si="1"/>
        <v>5</v>
      </c>
      <c r="H19" s="155" t="str">
        <f t="shared" si="2"/>
        <v>Extremo</v>
      </c>
      <c r="I19" s="156">
        <f t="shared" si="3"/>
        <v>0.5</v>
      </c>
      <c r="J19" s="157" t="str">
        <f>'ANALISIS OCI'!AC17</f>
        <v>Extremo</v>
      </c>
      <c r="K19" s="158">
        <f t="shared" si="4"/>
        <v>0.5</v>
      </c>
      <c r="L19" s="156">
        <f t="shared" si="5"/>
        <v>0.5</v>
      </c>
      <c r="M19" s="159"/>
      <c r="N19" s="156">
        <f t="shared" si="6"/>
        <v>0</v>
      </c>
      <c r="O19" s="160"/>
      <c r="P19" s="161">
        <f t="shared" si="7"/>
        <v>0</v>
      </c>
      <c r="Q19" s="162"/>
      <c r="R19" s="163">
        <f t="shared" si="8"/>
        <v>45657</v>
      </c>
      <c r="S19" s="164">
        <f t="shared" si="9"/>
        <v>0.3</v>
      </c>
      <c r="T19" s="167">
        <f t="shared" si="10"/>
        <v>0.8</v>
      </c>
      <c r="U19" s="166" t="str">
        <f t="shared" si="11"/>
        <v>Incluir en el ciclo vigente de acuerdo a disponibilidad de recursos </v>
      </c>
      <c r="V19" s="96"/>
      <c r="W19" s="96"/>
      <c r="X19" s="96"/>
      <c r="Y19" s="96"/>
      <c r="Z19" s="96"/>
      <c r="AA19" s="96"/>
      <c r="AB19" s="96"/>
    </row>
    <row r="20" ht="43.5" customHeight="1">
      <c r="A20" s="96"/>
      <c r="B20" s="151" t="str">
        <f>+'PAA OCI  '!B16</f>
        <v>Auditoria PETI - Sistemas de información (seguimiento)</v>
      </c>
      <c r="C20" s="152">
        <f>+'ANALISIS OCI'!X18</f>
        <v>0</v>
      </c>
      <c r="D20" s="153">
        <f>+'ANALISIS OCI'!Y18</f>
        <v>0</v>
      </c>
      <c r="E20" s="153">
        <f>+'ANALISIS OCI'!Z18</f>
        <v>2</v>
      </c>
      <c r="F20" s="153">
        <f>+'ANALISIS OCI'!AA18</f>
        <v>3</v>
      </c>
      <c r="G20" s="154">
        <f t="shared" si="1"/>
        <v>5</v>
      </c>
      <c r="H20" s="155" t="str">
        <f t="shared" si="2"/>
        <v>Moderado</v>
      </c>
      <c r="I20" s="156">
        <f t="shared" si="3"/>
        <v>0.15</v>
      </c>
      <c r="J20" s="157" t="str">
        <f>'ANALISIS OCI'!AC18</f>
        <v>Moderado</v>
      </c>
      <c r="K20" s="158">
        <f t="shared" si="4"/>
        <v>0.15</v>
      </c>
      <c r="L20" s="156">
        <f t="shared" si="5"/>
        <v>0.15</v>
      </c>
      <c r="M20" s="159"/>
      <c r="N20" s="156">
        <f t="shared" si="6"/>
        <v>0</v>
      </c>
      <c r="O20" s="160"/>
      <c r="P20" s="161">
        <f t="shared" si="7"/>
        <v>0</v>
      </c>
      <c r="Q20" s="162"/>
      <c r="R20" s="163">
        <f t="shared" si="8"/>
        <v>45657</v>
      </c>
      <c r="S20" s="164">
        <f t="shared" si="9"/>
        <v>0.3</v>
      </c>
      <c r="T20" s="167">
        <f t="shared" si="10"/>
        <v>0.45</v>
      </c>
      <c r="U20" s="166" t="str">
        <f t="shared" si="11"/>
        <v>Incluir en ciclos posteriores de auditoría</v>
      </c>
      <c r="V20" s="96"/>
      <c r="W20" s="96"/>
      <c r="X20" s="96"/>
      <c r="Y20" s="96"/>
      <c r="Z20" s="96"/>
      <c r="AA20" s="96"/>
      <c r="AB20" s="96"/>
    </row>
    <row r="21" ht="54.0" customHeight="1">
      <c r="A21" s="96"/>
      <c r="B21" s="151" t="str">
        <f>+'PAA OCI  '!B17</f>
        <v>Auditoria Concursos de Predios</v>
      </c>
      <c r="C21" s="152">
        <f>+'ANALISIS OCI'!X19</f>
        <v>3</v>
      </c>
      <c r="D21" s="153">
        <f>+'ANALISIS OCI'!Y19</f>
        <v>0</v>
      </c>
      <c r="E21" s="153">
        <f>+'ANALISIS OCI'!Z19</f>
        <v>0</v>
      </c>
      <c r="F21" s="153">
        <f>+'ANALISIS OCI'!AA19</f>
        <v>1</v>
      </c>
      <c r="G21" s="154">
        <f t="shared" si="1"/>
        <v>4</v>
      </c>
      <c r="H21" s="155" t="str">
        <f t="shared" si="2"/>
        <v>Extremo</v>
      </c>
      <c r="I21" s="156">
        <f t="shared" si="3"/>
        <v>0.5</v>
      </c>
      <c r="J21" s="157" t="str">
        <f>'ANALISIS OCI'!AC19</f>
        <v>Extremo</v>
      </c>
      <c r="K21" s="158">
        <f t="shared" si="4"/>
        <v>0.5</v>
      </c>
      <c r="L21" s="156">
        <f t="shared" si="5"/>
        <v>0.5</v>
      </c>
      <c r="M21" s="159"/>
      <c r="N21" s="156">
        <f t="shared" si="6"/>
        <v>0</v>
      </c>
      <c r="O21" s="160"/>
      <c r="P21" s="161">
        <f t="shared" si="7"/>
        <v>0</v>
      </c>
      <c r="Q21" s="162"/>
      <c r="R21" s="163">
        <f t="shared" si="8"/>
        <v>45657</v>
      </c>
      <c r="S21" s="164">
        <f t="shared" si="9"/>
        <v>0.3</v>
      </c>
      <c r="T21" s="167">
        <f t="shared" si="10"/>
        <v>0.8</v>
      </c>
      <c r="U21" s="166" t="str">
        <f t="shared" si="11"/>
        <v>Incluir en el ciclo vigente de acuerdo a disponibilidad de recursos </v>
      </c>
      <c r="V21" s="96"/>
      <c r="W21" s="96"/>
      <c r="X21" s="96"/>
      <c r="Y21" s="96"/>
      <c r="Z21" s="96"/>
      <c r="AA21" s="96"/>
      <c r="AB21" s="96"/>
    </row>
    <row r="22" ht="54.0" customHeight="1">
      <c r="A22" s="96"/>
      <c r="B22" s="151" t="str">
        <f>+'PAA OCI  '!B18</f>
        <v>Seguimiento Circular Conjunta 100-004-2024 - Acoso Laboral</v>
      </c>
      <c r="C22" s="152">
        <f>+'ANALISIS OCI'!X20</f>
        <v>2</v>
      </c>
      <c r="D22" s="153">
        <f>+'ANALISIS OCI'!Y20</f>
        <v>1</v>
      </c>
      <c r="E22" s="153">
        <f>+'ANALISIS OCI'!Z20</f>
        <v>0</v>
      </c>
      <c r="F22" s="153">
        <f>+'ANALISIS OCI'!AA20</f>
        <v>3</v>
      </c>
      <c r="G22" s="154">
        <f t="shared" si="1"/>
        <v>6</v>
      </c>
      <c r="H22" s="155" t="str">
        <f t="shared" si="2"/>
        <v>Extremo</v>
      </c>
      <c r="I22" s="156">
        <f t="shared" si="3"/>
        <v>0.5</v>
      </c>
      <c r="J22" s="157" t="str">
        <f>'ANALISIS OCI'!AC20</f>
        <v>Extremo</v>
      </c>
      <c r="K22" s="158">
        <f t="shared" si="4"/>
        <v>0.5</v>
      </c>
      <c r="L22" s="156">
        <f t="shared" si="5"/>
        <v>0.5</v>
      </c>
      <c r="M22" s="159"/>
      <c r="N22" s="156">
        <f t="shared" si="6"/>
        <v>0</v>
      </c>
      <c r="O22" s="160"/>
      <c r="P22" s="161">
        <f t="shared" si="7"/>
        <v>0</v>
      </c>
      <c r="Q22" s="162"/>
      <c r="R22" s="163">
        <f t="shared" si="8"/>
        <v>45657</v>
      </c>
      <c r="S22" s="164">
        <f t="shared" si="9"/>
        <v>0.3</v>
      </c>
      <c r="T22" s="167">
        <f t="shared" si="10"/>
        <v>0.8</v>
      </c>
      <c r="U22" s="166" t="str">
        <f t="shared" si="11"/>
        <v>Incluir en el ciclo vigente de acuerdo a disponibilidad de recursos </v>
      </c>
      <c r="V22" s="96"/>
      <c r="W22" s="96"/>
      <c r="X22" s="96"/>
      <c r="Y22" s="96"/>
      <c r="Z22" s="96"/>
      <c r="AA22" s="96"/>
      <c r="AB22" s="96"/>
    </row>
    <row r="23" ht="43.5" customHeight="1">
      <c r="A23" s="96"/>
      <c r="B23" s="151" t="str">
        <f>+'PAA OCI  '!B19</f>
        <v>Seguimiento Políticas Acta CIGD- Dic 6-2024</v>
      </c>
      <c r="C23" s="152">
        <f>+'ANALISIS OCI'!X21</f>
        <v>0</v>
      </c>
      <c r="D23" s="153">
        <f>+'ANALISIS OCI'!Y21</f>
        <v>0</v>
      </c>
      <c r="E23" s="153">
        <f>+'ANALISIS OCI'!Z21</f>
        <v>2</v>
      </c>
      <c r="F23" s="153">
        <f>+'ANALISIS OCI'!AA21</f>
        <v>2</v>
      </c>
      <c r="G23" s="154">
        <f t="shared" si="1"/>
        <v>4</v>
      </c>
      <c r="H23" s="155" t="str">
        <f t="shared" si="2"/>
        <v>Moderado</v>
      </c>
      <c r="I23" s="156">
        <f t="shared" si="3"/>
        <v>0.15</v>
      </c>
      <c r="J23" s="157" t="str">
        <f>'ANALISIS OCI'!AC21</f>
        <v>Moderado</v>
      </c>
      <c r="K23" s="158">
        <f t="shared" si="4"/>
        <v>0.15</v>
      </c>
      <c r="L23" s="156">
        <f t="shared" si="5"/>
        <v>0.15</v>
      </c>
      <c r="M23" s="159"/>
      <c r="N23" s="156">
        <f t="shared" si="6"/>
        <v>0</v>
      </c>
      <c r="O23" s="160"/>
      <c r="P23" s="161">
        <f t="shared" si="7"/>
        <v>0</v>
      </c>
      <c r="Q23" s="162"/>
      <c r="R23" s="163">
        <f t="shared" si="8"/>
        <v>45657</v>
      </c>
      <c r="S23" s="164">
        <f t="shared" si="9"/>
        <v>0.3</v>
      </c>
      <c r="T23" s="168">
        <f t="shared" si="10"/>
        <v>0.45</v>
      </c>
      <c r="U23" s="166" t="str">
        <f t="shared" si="11"/>
        <v>Incluir en ciclos posteriores de auditoría</v>
      </c>
      <c r="V23" s="96"/>
      <c r="W23" s="96"/>
      <c r="X23" s="96"/>
      <c r="Y23" s="96"/>
      <c r="Z23" s="96"/>
      <c r="AA23" s="96"/>
      <c r="AB23" s="96"/>
    </row>
    <row r="24" ht="63.75" customHeight="1">
      <c r="A24" s="96"/>
      <c r="B24" s="169" t="s">
        <v>152</v>
      </c>
      <c r="C24" s="152">
        <f>+'ANALISIS OCI'!X22</f>
        <v>1</v>
      </c>
      <c r="D24" s="153">
        <f>+'ANALISIS OCI'!Y22</f>
        <v>0</v>
      </c>
      <c r="E24" s="153">
        <f>+'ANALISIS OCI'!Z22</f>
        <v>1</v>
      </c>
      <c r="F24" s="153">
        <f>+'ANALISIS OCI'!AA22</f>
        <v>2</v>
      </c>
      <c r="G24" s="154">
        <f t="shared" si="1"/>
        <v>4</v>
      </c>
      <c r="H24" s="155" t="str">
        <f t="shared" si="2"/>
        <v>Extremo</v>
      </c>
      <c r="I24" s="156">
        <f t="shared" si="3"/>
        <v>0.5</v>
      </c>
      <c r="J24" s="157" t="str">
        <f>'ANALISIS OCI'!AC27</f>
        <v>Extremo</v>
      </c>
      <c r="K24" s="158">
        <f t="shared" si="4"/>
        <v>0.5</v>
      </c>
      <c r="L24" s="156">
        <f t="shared" si="5"/>
        <v>0.5</v>
      </c>
      <c r="M24" s="159"/>
      <c r="N24" s="156">
        <f t="shared" si="6"/>
        <v>0</v>
      </c>
      <c r="O24" s="160"/>
      <c r="P24" s="161">
        <f t="shared" si="7"/>
        <v>0</v>
      </c>
      <c r="Q24" s="162">
        <v>45201.0</v>
      </c>
      <c r="R24" s="163">
        <f t="shared" si="8"/>
        <v>456</v>
      </c>
      <c r="S24" s="164">
        <f t="shared" si="9"/>
        <v>0.1</v>
      </c>
      <c r="T24" s="168">
        <f t="shared" si="10"/>
        <v>0.6</v>
      </c>
      <c r="U24" s="166" t="str">
        <f t="shared" si="11"/>
        <v>Incluir en ciclos posteriores de auditoría</v>
      </c>
      <c r="V24" s="96"/>
      <c r="W24" s="96"/>
      <c r="X24" s="96"/>
      <c r="Y24" s="96"/>
      <c r="Z24" s="96"/>
      <c r="AA24" s="96"/>
      <c r="AB24" s="96"/>
    </row>
    <row r="25" ht="63.75" customHeight="1">
      <c r="A25" s="96"/>
      <c r="B25" s="169" t="s">
        <v>153</v>
      </c>
      <c r="C25" s="152">
        <f>+'ANALISIS OCI'!X23</f>
        <v>1</v>
      </c>
      <c r="D25" s="153">
        <f>+'ANALISIS OCI'!Y23</f>
        <v>0</v>
      </c>
      <c r="E25" s="153">
        <f>+'ANALISIS OCI'!Z23</f>
        <v>1</v>
      </c>
      <c r="F25" s="153">
        <f>+'ANALISIS OCI'!AA23</f>
        <v>2</v>
      </c>
      <c r="G25" s="154">
        <f t="shared" si="1"/>
        <v>4</v>
      </c>
      <c r="H25" s="155" t="str">
        <f t="shared" si="2"/>
        <v>Extremo</v>
      </c>
      <c r="I25" s="156">
        <f t="shared" si="3"/>
        <v>0.5</v>
      </c>
      <c r="J25" s="157" t="str">
        <f>'ANALISIS OCI'!AC28</f>
        <v>Alto</v>
      </c>
      <c r="K25" s="158">
        <f t="shared" si="4"/>
        <v>0.4</v>
      </c>
      <c r="L25" s="156">
        <f t="shared" si="5"/>
        <v>0.5</v>
      </c>
      <c r="M25" s="159"/>
      <c r="N25" s="156">
        <f t="shared" si="6"/>
        <v>0</v>
      </c>
      <c r="O25" s="160"/>
      <c r="P25" s="161">
        <f t="shared" si="7"/>
        <v>0</v>
      </c>
      <c r="Q25" s="162">
        <v>45127.0</v>
      </c>
      <c r="R25" s="163">
        <f t="shared" si="8"/>
        <v>530</v>
      </c>
      <c r="S25" s="164">
        <f t="shared" si="9"/>
        <v>0.1</v>
      </c>
      <c r="T25" s="168">
        <f t="shared" si="10"/>
        <v>0.6</v>
      </c>
      <c r="U25" s="166" t="str">
        <f t="shared" si="11"/>
        <v>Incluir en ciclos posteriores de auditoría</v>
      </c>
      <c r="V25" s="96"/>
      <c r="W25" s="96"/>
      <c r="X25" s="96"/>
      <c r="Y25" s="96"/>
      <c r="Z25" s="96"/>
      <c r="AA25" s="96"/>
      <c r="AB25" s="96"/>
    </row>
    <row r="26" ht="63.75" customHeight="1">
      <c r="A26" s="96"/>
      <c r="B26" s="169" t="s">
        <v>154</v>
      </c>
      <c r="C26" s="152">
        <f>+'ANALISIS OCI'!X24</f>
        <v>1</v>
      </c>
      <c r="D26" s="153">
        <f>+'ANALISIS OCI'!Y24</f>
        <v>0</v>
      </c>
      <c r="E26" s="153">
        <f>+'ANALISIS OCI'!Z24</f>
        <v>1</v>
      </c>
      <c r="F26" s="153">
        <f>+'ANALISIS OCI'!AA24</f>
        <v>2</v>
      </c>
      <c r="G26" s="154">
        <f t="shared" si="1"/>
        <v>4</v>
      </c>
      <c r="H26" s="155" t="str">
        <f t="shared" si="2"/>
        <v>Extremo</v>
      </c>
      <c r="I26" s="156">
        <f t="shared" si="3"/>
        <v>0.5</v>
      </c>
      <c r="J26" s="157" t="str">
        <f>'ANALISIS OCI'!AC29</f>
        <v>Alto</v>
      </c>
      <c r="K26" s="158">
        <f t="shared" si="4"/>
        <v>0.4</v>
      </c>
      <c r="L26" s="156">
        <f t="shared" si="5"/>
        <v>0.5</v>
      </c>
      <c r="M26" s="159"/>
      <c r="N26" s="156">
        <f t="shared" si="6"/>
        <v>0</v>
      </c>
      <c r="O26" s="160"/>
      <c r="P26" s="161">
        <f t="shared" si="7"/>
        <v>0</v>
      </c>
      <c r="Q26" s="162">
        <v>45137.0</v>
      </c>
      <c r="R26" s="163">
        <f t="shared" si="8"/>
        <v>520</v>
      </c>
      <c r="S26" s="164">
        <f t="shared" si="9"/>
        <v>0.1</v>
      </c>
      <c r="T26" s="168">
        <f t="shared" si="10"/>
        <v>0.6</v>
      </c>
      <c r="U26" s="166" t="str">
        <f t="shared" si="11"/>
        <v>Incluir en ciclos posteriores de auditoría</v>
      </c>
      <c r="V26" s="96"/>
      <c r="W26" s="96"/>
      <c r="X26" s="96"/>
      <c r="Y26" s="96"/>
      <c r="Z26" s="96"/>
      <c r="AA26" s="96"/>
      <c r="AB26" s="96"/>
    </row>
    <row r="27" ht="63.75" customHeight="1">
      <c r="A27" s="96"/>
      <c r="B27" s="169" t="s">
        <v>155</v>
      </c>
      <c r="C27" s="152">
        <f>+'ANALISIS OCI'!X25</f>
        <v>0</v>
      </c>
      <c r="D27" s="153">
        <f>+'ANALISIS OCI'!Y25</f>
        <v>1</v>
      </c>
      <c r="E27" s="153">
        <f>+'ANALISIS OCI'!Z25</f>
        <v>1</v>
      </c>
      <c r="F27" s="153">
        <f>+'ANALISIS OCI'!AA25</f>
        <v>4</v>
      </c>
      <c r="G27" s="154">
        <f t="shared" si="1"/>
        <v>6</v>
      </c>
      <c r="H27" s="155" t="str">
        <f t="shared" si="2"/>
        <v>Bajo</v>
      </c>
      <c r="I27" s="156">
        <f t="shared" si="3"/>
        <v>0.1</v>
      </c>
      <c r="J27" s="157" t="str">
        <f>'ANALISIS OCI'!AC30</f>
        <v>Moderado</v>
      </c>
      <c r="K27" s="158">
        <f t="shared" si="4"/>
        <v>0.15</v>
      </c>
      <c r="L27" s="156">
        <f t="shared" si="5"/>
        <v>0.1</v>
      </c>
      <c r="M27" s="159"/>
      <c r="N27" s="156">
        <f t="shared" si="6"/>
        <v>0</v>
      </c>
      <c r="O27" s="160"/>
      <c r="P27" s="161">
        <f t="shared" si="7"/>
        <v>0</v>
      </c>
      <c r="Q27" s="162">
        <v>45076.0</v>
      </c>
      <c r="R27" s="163">
        <f t="shared" si="8"/>
        <v>581</v>
      </c>
      <c r="S27" s="164">
        <f t="shared" si="9"/>
        <v>0.1</v>
      </c>
      <c r="T27" s="168">
        <f t="shared" si="10"/>
        <v>0.2</v>
      </c>
      <c r="U27" s="166" t="str">
        <f t="shared" si="11"/>
        <v>Incluir en ciclos posteriores de auditoría</v>
      </c>
      <c r="V27" s="96"/>
      <c r="W27" s="96"/>
      <c r="X27" s="96"/>
      <c r="Y27" s="96"/>
      <c r="Z27" s="96"/>
      <c r="AA27" s="96"/>
      <c r="AB27" s="96"/>
    </row>
    <row r="28" ht="63.75" customHeight="1">
      <c r="A28" s="96"/>
      <c r="B28" s="169" t="s">
        <v>156</v>
      </c>
      <c r="C28" s="152">
        <f>+'ANALISIS OCI'!X26</f>
        <v>0</v>
      </c>
      <c r="D28" s="153">
        <f>+'ANALISIS OCI'!Y26</f>
        <v>1</v>
      </c>
      <c r="E28" s="153">
        <f>+'ANALISIS OCI'!Z26</f>
        <v>1</v>
      </c>
      <c r="F28" s="153">
        <f>+'ANALISIS OCI'!AA26</f>
        <v>1</v>
      </c>
      <c r="G28" s="154">
        <f t="shared" si="1"/>
        <v>3</v>
      </c>
      <c r="H28" s="155" t="str">
        <f t="shared" si="2"/>
        <v>Alto</v>
      </c>
      <c r="I28" s="156">
        <f t="shared" si="3"/>
        <v>0.4</v>
      </c>
      <c r="J28" s="157" t="str">
        <f>'ANALISIS OCI'!AC31</f>
        <v>Extremo</v>
      </c>
      <c r="K28" s="158">
        <f t="shared" si="4"/>
        <v>0.5</v>
      </c>
      <c r="L28" s="156">
        <f t="shared" si="5"/>
        <v>0.4</v>
      </c>
      <c r="M28" s="159"/>
      <c r="N28" s="156">
        <f t="shared" si="6"/>
        <v>0</v>
      </c>
      <c r="O28" s="160"/>
      <c r="P28" s="161">
        <f t="shared" si="7"/>
        <v>0</v>
      </c>
      <c r="Q28" s="162">
        <v>45093.0</v>
      </c>
      <c r="R28" s="163">
        <f t="shared" si="8"/>
        <v>564</v>
      </c>
      <c r="S28" s="164">
        <f t="shared" si="9"/>
        <v>0.1</v>
      </c>
      <c r="T28" s="168">
        <f t="shared" si="10"/>
        <v>0.5</v>
      </c>
      <c r="U28" s="166" t="str">
        <f t="shared" si="11"/>
        <v>Incluir en ciclos posteriores de auditoría</v>
      </c>
      <c r="V28" s="96"/>
      <c r="W28" s="96"/>
      <c r="X28" s="96"/>
      <c r="Y28" s="96"/>
      <c r="Z28" s="96"/>
      <c r="AA28" s="96"/>
      <c r="AB28" s="96"/>
    </row>
    <row r="29" ht="43.5" customHeight="1">
      <c r="A29" s="96"/>
      <c r="B29" s="169" t="s">
        <v>157</v>
      </c>
      <c r="C29" s="152">
        <f>+'ANALISIS OCI'!X27</f>
        <v>1</v>
      </c>
      <c r="D29" s="153">
        <f>+'ANALISIS OCI'!Y27</f>
        <v>0</v>
      </c>
      <c r="E29" s="153">
        <f>+'ANALISIS OCI'!Z27</f>
        <v>1</v>
      </c>
      <c r="F29" s="153">
        <f>+'ANALISIS OCI'!AA27</f>
        <v>2</v>
      </c>
      <c r="G29" s="154">
        <f t="shared" si="1"/>
        <v>4</v>
      </c>
      <c r="H29" s="155" t="str">
        <f t="shared" si="2"/>
        <v>Extremo</v>
      </c>
      <c r="I29" s="156">
        <f t="shared" si="3"/>
        <v>0.5</v>
      </c>
      <c r="J29" s="157" t="str">
        <f>'ANALISIS OCI'!AC32</f>
        <v>Extremo</v>
      </c>
      <c r="K29" s="158">
        <f t="shared" si="4"/>
        <v>0.5</v>
      </c>
      <c r="L29" s="156">
        <f t="shared" si="5"/>
        <v>0.5</v>
      </c>
      <c r="M29" s="159"/>
      <c r="N29" s="156">
        <f t="shared" si="6"/>
        <v>0</v>
      </c>
      <c r="O29" s="160"/>
      <c r="P29" s="161">
        <f t="shared" si="7"/>
        <v>0</v>
      </c>
      <c r="Q29" s="162">
        <v>45259.0</v>
      </c>
      <c r="R29" s="163">
        <f t="shared" si="8"/>
        <v>398</v>
      </c>
      <c r="S29" s="164">
        <f t="shared" si="9"/>
        <v>0.1</v>
      </c>
      <c r="T29" s="168">
        <f t="shared" si="10"/>
        <v>0.6</v>
      </c>
      <c r="U29" s="166" t="str">
        <f t="shared" si="11"/>
        <v>Incluir en ciclos posteriores de auditoría</v>
      </c>
      <c r="V29" s="96"/>
      <c r="W29" s="96"/>
      <c r="X29" s="96"/>
      <c r="Y29" s="96"/>
      <c r="Z29" s="96"/>
      <c r="AA29" s="96"/>
      <c r="AB29" s="96"/>
    </row>
    <row r="30" ht="43.5" customHeight="1">
      <c r="A30" s="96"/>
      <c r="B30" s="169" t="s">
        <v>158</v>
      </c>
      <c r="C30" s="152">
        <f>+'ANALISIS OCI'!X28</f>
        <v>0</v>
      </c>
      <c r="D30" s="153">
        <f>+'ANALISIS OCI'!Y28</f>
        <v>1</v>
      </c>
      <c r="E30" s="153">
        <f>+'ANALISIS OCI'!Z28</f>
        <v>1</v>
      </c>
      <c r="F30" s="153">
        <f>+'ANALISIS OCI'!AA28</f>
        <v>1</v>
      </c>
      <c r="G30" s="154">
        <f t="shared" si="1"/>
        <v>3</v>
      </c>
      <c r="H30" s="155" t="str">
        <f t="shared" si="2"/>
        <v>Alto</v>
      </c>
      <c r="I30" s="156">
        <f t="shared" si="3"/>
        <v>0.4</v>
      </c>
      <c r="J30" s="157" t="str">
        <f>'ANALISIS OCI'!AC33</f>
        <v>Alto</v>
      </c>
      <c r="K30" s="158">
        <f t="shared" si="4"/>
        <v>0.4</v>
      </c>
      <c r="L30" s="156">
        <f t="shared" si="5"/>
        <v>0.4</v>
      </c>
      <c r="M30" s="159"/>
      <c r="N30" s="156">
        <f t="shared" si="6"/>
        <v>0</v>
      </c>
      <c r="O30" s="160"/>
      <c r="P30" s="161">
        <f t="shared" si="7"/>
        <v>0</v>
      </c>
      <c r="Q30" s="162">
        <v>45147.0</v>
      </c>
      <c r="R30" s="163">
        <f t="shared" si="8"/>
        <v>510</v>
      </c>
      <c r="S30" s="164">
        <f t="shared" si="9"/>
        <v>0.1</v>
      </c>
      <c r="T30" s="168">
        <f t="shared" si="10"/>
        <v>0.5</v>
      </c>
      <c r="U30" s="166" t="str">
        <f t="shared" si="11"/>
        <v>Incluir en ciclos posteriores de auditoría</v>
      </c>
      <c r="V30" s="96"/>
      <c r="W30" s="96"/>
      <c r="X30" s="96"/>
      <c r="Y30" s="96"/>
      <c r="Z30" s="96"/>
      <c r="AA30" s="96"/>
      <c r="AB30" s="96"/>
    </row>
    <row r="31" ht="43.5" customHeight="1">
      <c r="A31" s="96"/>
      <c r="B31" s="169" t="s">
        <v>159</v>
      </c>
      <c r="C31" s="152">
        <f>+'ANALISIS OCI'!X29</f>
        <v>0</v>
      </c>
      <c r="D31" s="153">
        <f>+'ANALISIS OCI'!Y29</f>
        <v>1</v>
      </c>
      <c r="E31" s="153">
        <f>+'ANALISIS OCI'!Z29</f>
        <v>1</v>
      </c>
      <c r="F31" s="153">
        <f>+'ANALISIS OCI'!AA29</f>
        <v>1</v>
      </c>
      <c r="G31" s="154">
        <f t="shared" si="1"/>
        <v>3</v>
      </c>
      <c r="H31" s="155" t="str">
        <f t="shared" si="2"/>
        <v>Alto</v>
      </c>
      <c r="I31" s="156">
        <f t="shared" si="3"/>
        <v>0.4</v>
      </c>
      <c r="J31" s="157" t="str">
        <f>'ANALISIS OCI'!AC34</f>
        <v>Moderado</v>
      </c>
      <c r="K31" s="158">
        <f t="shared" si="4"/>
        <v>0.15</v>
      </c>
      <c r="L31" s="156">
        <f t="shared" si="5"/>
        <v>0.4</v>
      </c>
      <c r="M31" s="159"/>
      <c r="N31" s="156">
        <f t="shared" si="6"/>
        <v>0</v>
      </c>
      <c r="O31" s="160"/>
      <c r="P31" s="161">
        <f t="shared" si="7"/>
        <v>0</v>
      </c>
      <c r="Q31" s="162">
        <v>45230.0</v>
      </c>
      <c r="R31" s="163">
        <f t="shared" si="8"/>
        <v>427</v>
      </c>
      <c r="S31" s="164">
        <f t="shared" si="9"/>
        <v>0.1</v>
      </c>
      <c r="T31" s="168">
        <f t="shared" si="10"/>
        <v>0.5</v>
      </c>
      <c r="U31" s="166" t="str">
        <f t="shared" si="11"/>
        <v>Incluir en ciclos posteriores de auditoría</v>
      </c>
      <c r="V31" s="96"/>
      <c r="W31" s="96"/>
      <c r="X31" s="96"/>
      <c r="Y31" s="96"/>
      <c r="Z31" s="96"/>
      <c r="AA31" s="96"/>
      <c r="AB31" s="96"/>
    </row>
    <row r="32" ht="43.5" customHeight="1">
      <c r="A32" s="96"/>
      <c r="B32" s="169" t="s">
        <v>160</v>
      </c>
      <c r="C32" s="152">
        <f>+'ANALISIS OCI'!X30</f>
        <v>0</v>
      </c>
      <c r="D32" s="153">
        <f>+'ANALISIS OCI'!Y30</f>
        <v>0</v>
      </c>
      <c r="E32" s="153">
        <f>+'ANALISIS OCI'!Z30</f>
        <v>2</v>
      </c>
      <c r="F32" s="153">
        <f>+'ANALISIS OCI'!AA30</f>
        <v>2</v>
      </c>
      <c r="G32" s="154">
        <f t="shared" si="1"/>
        <v>4</v>
      </c>
      <c r="H32" s="155" t="str">
        <f t="shared" si="2"/>
        <v>Moderado</v>
      </c>
      <c r="I32" s="156">
        <f t="shared" si="3"/>
        <v>0.15</v>
      </c>
      <c r="J32" s="157" t="str">
        <f>'ANALISIS OCI'!AC35</f>
        <v>Bajo</v>
      </c>
      <c r="K32" s="158">
        <f t="shared" si="4"/>
        <v>0.1</v>
      </c>
      <c r="L32" s="156">
        <f t="shared" si="5"/>
        <v>0.15</v>
      </c>
      <c r="M32" s="159"/>
      <c r="N32" s="156">
        <f t="shared" si="6"/>
        <v>0</v>
      </c>
      <c r="O32" s="160"/>
      <c r="P32" s="161">
        <f t="shared" si="7"/>
        <v>0</v>
      </c>
      <c r="Q32" s="162">
        <v>45260.0</v>
      </c>
      <c r="R32" s="163">
        <f t="shared" si="8"/>
        <v>397</v>
      </c>
      <c r="S32" s="164">
        <f t="shared" si="9"/>
        <v>0.1</v>
      </c>
      <c r="T32" s="168">
        <f t="shared" si="10"/>
        <v>0.25</v>
      </c>
      <c r="U32" s="166" t="str">
        <f t="shared" si="11"/>
        <v>Incluir en ciclos posteriores de auditoría</v>
      </c>
      <c r="V32" s="96"/>
      <c r="W32" s="96"/>
      <c r="X32" s="96"/>
      <c r="Y32" s="96"/>
      <c r="Z32" s="96"/>
      <c r="AA32" s="96"/>
      <c r="AB32" s="96"/>
    </row>
    <row r="33" ht="43.5" customHeight="1">
      <c r="A33" s="96"/>
      <c r="B33" s="170" t="s">
        <v>161</v>
      </c>
      <c r="C33" s="152">
        <f>+'ANALISIS OCI'!X31</f>
        <v>1</v>
      </c>
      <c r="D33" s="153">
        <f>+'ANALISIS OCI'!Y31</f>
        <v>0</v>
      </c>
      <c r="E33" s="153">
        <f>+'ANALISIS OCI'!Z31</f>
        <v>0</v>
      </c>
      <c r="F33" s="153">
        <f>+'ANALISIS OCI'!AA31</f>
        <v>3</v>
      </c>
      <c r="G33" s="171">
        <f t="shared" si="1"/>
        <v>4</v>
      </c>
      <c r="H33" s="155" t="str">
        <f t="shared" si="2"/>
        <v>Extremo</v>
      </c>
      <c r="I33" s="156">
        <f t="shared" si="3"/>
        <v>0.5</v>
      </c>
      <c r="J33" s="157" t="str">
        <f>'ANALISIS OCI'!AC36</f>
        <v>Bajo</v>
      </c>
      <c r="K33" s="158">
        <f t="shared" si="4"/>
        <v>0.1</v>
      </c>
      <c r="L33" s="156">
        <f t="shared" si="5"/>
        <v>0.5</v>
      </c>
      <c r="M33" s="159"/>
      <c r="N33" s="156">
        <f t="shared" si="6"/>
        <v>0</v>
      </c>
      <c r="O33" s="160"/>
      <c r="P33" s="161">
        <f t="shared" si="7"/>
        <v>0</v>
      </c>
      <c r="Q33" s="162">
        <v>44612.0</v>
      </c>
      <c r="R33" s="163">
        <f t="shared" si="8"/>
        <v>1045</v>
      </c>
      <c r="S33" s="164">
        <f t="shared" si="9"/>
        <v>0.2</v>
      </c>
      <c r="T33" s="168">
        <f t="shared" si="10"/>
        <v>0.7</v>
      </c>
      <c r="U33" s="166" t="str">
        <f t="shared" si="11"/>
        <v>Incluir en el ciclo vigente de acuerdo a disponibilidad de recursos </v>
      </c>
      <c r="V33" s="96"/>
      <c r="W33" s="96"/>
      <c r="X33" s="96"/>
      <c r="Y33" s="96"/>
      <c r="Z33" s="96"/>
      <c r="AA33" s="96"/>
      <c r="AB33" s="96"/>
    </row>
    <row r="34" ht="43.5" customHeight="1">
      <c r="A34" s="96"/>
      <c r="B34" s="170" t="s">
        <v>162</v>
      </c>
      <c r="C34" s="152">
        <f>+'ANALISIS OCI'!X32</f>
        <v>1</v>
      </c>
      <c r="D34" s="153">
        <f>+'ANALISIS OCI'!Y32</f>
        <v>0</v>
      </c>
      <c r="E34" s="153">
        <f>+'ANALISIS OCI'!Z32</f>
        <v>0</v>
      </c>
      <c r="F34" s="153">
        <f>+'ANALISIS OCI'!AA32</f>
        <v>4</v>
      </c>
      <c r="G34" s="171">
        <f t="shared" si="1"/>
        <v>5</v>
      </c>
      <c r="H34" s="155" t="str">
        <f t="shared" si="2"/>
        <v>Extremo</v>
      </c>
      <c r="I34" s="156">
        <f t="shared" si="3"/>
        <v>0.5</v>
      </c>
      <c r="J34" s="157" t="str">
        <f>'ANALISIS OCI'!AC37</f>
        <v>Alto</v>
      </c>
      <c r="K34" s="158">
        <f t="shared" si="4"/>
        <v>0.4</v>
      </c>
      <c r="L34" s="156">
        <f t="shared" si="5"/>
        <v>0.5</v>
      </c>
      <c r="M34" s="159"/>
      <c r="N34" s="156">
        <f t="shared" si="6"/>
        <v>0</v>
      </c>
      <c r="O34" s="160"/>
      <c r="P34" s="161">
        <f t="shared" si="7"/>
        <v>0</v>
      </c>
      <c r="Q34" s="162">
        <v>44696.0</v>
      </c>
      <c r="R34" s="163">
        <f t="shared" si="8"/>
        <v>961</v>
      </c>
      <c r="S34" s="164">
        <f t="shared" si="9"/>
        <v>0.2</v>
      </c>
      <c r="T34" s="168">
        <f t="shared" si="10"/>
        <v>0.7</v>
      </c>
      <c r="U34" s="166" t="str">
        <f t="shared" si="11"/>
        <v>Incluir en el ciclo vigente de acuerdo a disponibilidad de recursos </v>
      </c>
      <c r="V34" s="96"/>
      <c r="W34" s="96"/>
      <c r="X34" s="96"/>
      <c r="Y34" s="96"/>
      <c r="Z34" s="96"/>
      <c r="AA34" s="96"/>
      <c r="AB34" s="96"/>
    </row>
    <row r="35" ht="43.5" customHeight="1">
      <c r="A35" s="96"/>
      <c r="B35" s="169" t="s">
        <v>163</v>
      </c>
      <c r="C35" s="152">
        <f>+'ANALISIS OCI'!X33</f>
        <v>0</v>
      </c>
      <c r="D35" s="153">
        <f>+'ANALISIS OCI'!Y33</f>
        <v>2</v>
      </c>
      <c r="E35" s="153">
        <f>+'ANALISIS OCI'!Z33</f>
        <v>2</v>
      </c>
      <c r="F35" s="153">
        <f>+'ANALISIS OCI'!AA33</f>
        <v>2</v>
      </c>
      <c r="G35" s="154">
        <f t="shared" si="1"/>
        <v>6</v>
      </c>
      <c r="H35" s="155" t="str">
        <f t="shared" si="2"/>
        <v>Alto</v>
      </c>
      <c r="I35" s="156">
        <f t="shared" si="3"/>
        <v>0.4</v>
      </c>
      <c r="J35" s="157" t="str">
        <f>'ANALISIS OCI'!AC38</f>
        <v>Alto</v>
      </c>
      <c r="K35" s="158">
        <f t="shared" si="4"/>
        <v>0.4</v>
      </c>
      <c r="L35" s="156">
        <f t="shared" si="5"/>
        <v>0.4</v>
      </c>
      <c r="M35" s="159"/>
      <c r="N35" s="156">
        <f t="shared" si="6"/>
        <v>0</v>
      </c>
      <c r="O35" s="160"/>
      <c r="P35" s="161">
        <f t="shared" si="7"/>
        <v>0</v>
      </c>
      <c r="Q35" s="162">
        <v>44764.0</v>
      </c>
      <c r="R35" s="163">
        <f t="shared" si="8"/>
        <v>893</v>
      </c>
      <c r="S35" s="164">
        <f t="shared" si="9"/>
        <v>0.2</v>
      </c>
      <c r="T35" s="168">
        <f t="shared" si="10"/>
        <v>0.6</v>
      </c>
      <c r="U35" s="166" t="str">
        <f t="shared" si="11"/>
        <v>Incluir en ciclos posteriores de auditoría</v>
      </c>
      <c r="V35" s="96"/>
      <c r="W35" s="96"/>
      <c r="X35" s="96"/>
      <c r="Y35" s="96"/>
      <c r="Z35" s="96"/>
      <c r="AA35" s="96"/>
      <c r="AB35" s="96"/>
    </row>
    <row r="36" ht="43.5" customHeight="1">
      <c r="A36" s="96"/>
      <c r="B36" s="169" t="s">
        <v>164</v>
      </c>
      <c r="C36" s="152">
        <f>+'ANALISIS OCI'!X34</f>
        <v>0</v>
      </c>
      <c r="D36" s="153">
        <f>+'ANALISIS OCI'!Y34</f>
        <v>0</v>
      </c>
      <c r="E36" s="153">
        <f>+'ANALISIS OCI'!Z34</f>
        <v>3</v>
      </c>
      <c r="F36" s="153">
        <f>+'ANALISIS OCI'!AA34</f>
        <v>1</v>
      </c>
      <c r="G36" s="154">
        <f t="shared" si="1"/>
        <v>4</v>
      </c>
      <c r="H36" s="155" t="str">
        <f t="shared" si="2"/>
        <v>Moderado</v>
      </c>
      <c r="I36" s="156">
        <f t="shared" si="3"/>
        <v>0.15</v>
      </c>
      <c r="J36" s="157" t="str">
        <f>'ANALISIS OCI'!AC39</f>
        <v>Alto</v>
      </c>
      <c r="K36" s="158">
        <f t="shared" si="4"/>
        <v>0.4</v>
      </c>
      <c r="L36" s="156">
        <f t="shared" si="5"/>
        <v>0.15</v>
      </c>
      <c r="M36" s="159"/>
      <c r="N36" s="156">
        <f t="shared" si="6"/>
        <v>0</v>
      </c>
      <c r="O36" s="160"/>
      <c r="P36" s="161">
        <f t="shared" si="7"/>
        <v>0</v>
      </c>
      <c r="Q36" s="162">
        <v>44803.0</v>
      </c>
      <c r="R36" s="163">
        <f t="shared" si="8"/>
        <v>854</v>
      </c>
      <c r="S36" s="164">
        <f t="shared" si="9"/>
        <v>0.2</v>
      </c>
      <c r="T36" s="168">
        <f t="shared" si="10"/>
        <v>0.35</v>
      </c>
      <c r="U36" s="166" t="str">
        <f t="shared" si="11"/>
        <v>Incluir en ciclos posteriores de auditoría</v>
      </c>
      <c r="V36" s="96"/>
      <c r="W36" s="96"/>
      <c r="X36" s="96"/>
      <c r="Y36" s="96"/>
      <c r="Z36" s="96"/>
      <c r="AA36" s="96"/>
      <c r="AB36" s="96"/>
    </row>
    <row r="37" ht="43.5" customHeight="1">
      <c r="A37" s="96"/>
      <c r="B37" s="169" t="s">
        <v>165</v>
      </c>
      <c r="C37" s="152">
        <f>+'ANALISIS OCI'!X35</f>
        <v>0</v>
      </c>
      <c r="D37" s="153">
        <f>+'ANALISIS OCI'!Y35</f>
        <v>0</v>
      </c>
      <c r="E37" s="153">
        <f>+'ANALISIS OCI'!Z35</f>
        <v>1</v>
      </c>
      <c r="F37" s="153">
        <f>+'ANALISIS OCI'!AA35</f>
        <v>3</v>
      </c>
      <c r="G37" s="154">
        <f t="shared" si="1"/>
        <v>4</v>
      </c>
      <c r="H37" s="155" t="str">
        <f t="shared" si="2"/>
        <v>Bajo</v>
      </c>
      <c r="I37" s="156">
        <f t="shared" si="3"/>
        <v>0.1</v>
      </c>
      <c r="J37" s="157" t="str">
        <f>'ANALISIS OCI'!AC40</f>
        <v>Alto</v>
      </c>
      <c r="K37" s="158">
        <f t="shared" si="4"/>
        <v>0.4</v>
      </c>
      <c r="L37" s="156">
        <f t="shared" si="5"/>
        <v>0.1</v>
      </c>
      <c r="M37" s="159"/>
      <c r="N37" s="156">
        <f t="shared" si="6"/>
        <v>0</v>
      </c>
      <c r="O37" s="160"/>
      <c r="P37" s="161">
        <f t="shared" si="7"/>
        <v>0</v>
      </c>
      <c r="Q37" s="162">
        <v>44895.0</v>
      </c>
      <c r="R37" s="163">
        <f t="shared" si="8"/>
        <v>762</v>
      </c>
      <c r="S37" s="164">
        <f t="shared" si="9"/>
        <v>0.2</v>
      </c>
      <c r="T37" s="168">
        <f t="shared" si="10"/>
        <v>0.3</v>
      </c>
      <c r="U37" s="166" t="str">
        <f t="shared" si="11"/>
        <v>Incluir en ciclos posteriores de auditoría</v>
      </c>
      <c r="V37" s="96"/>
      <c r="W37" s="96"/>
      <c r="X37" s="96"/>
      <c r="Y37" s="96"/>
      <c r="Z37" s="96"/>
      <c r="AA37" s="96"/>
      <c r="AB37" s="96"/>
    </row>
    <row r="38" ht="43.5" customHeight="1">
      <c r="A38" s="96"/>
      <c r="B38" s="169" t="s">
        <v>166</v>
      </c>
      <c r="C38" s="152">
        <f>+'ANALISIS OCI'!X36</f>
        <v>0</v>
      </c>
      <c r="D38" s="153">
        <f>+'ANALISIS OCI'!Y36</f>
        <v>0</v>
      </c>
      <c r="E38" s="153">
        <f>+'ANALISIS OCI'!Z36</f>
        <v>0</v>
      </c>
      <c r="F38" s="153">
        <f>+'ANALISIS OCI'!AA36</f>
        <v>3</v>
      </c>
      <c r="G38" s="154">
        <f t="shared" si="1"/>
        <v>3</v>
      </c>
      <c r="H38" s="155" t="str">
        <f t="shared" si="2"/>
        <v>Bajo</v>
      </c>
      <c r="I38" s="156">
        <f t="shared" si="3"/>
        <v>0.1</v>
      </c>
      <c r="J38" s="157" t="str">
        <f>'ANALISIS OCI'!AC41</f>
        <v>Alto</v>
      </c>
      <c r="K38" s="158">
        <f t="shared" si="4"/>
        <v>0.4</v>
      </c>
      <c r="L38" s="156">
        <f t="shared" si="5"/>
        <v>0.1</v>
      </c>
      <c r="M38" s="159"/>
      <c r="N38" s="156">
        <f t="shared" si="6"/>
        <v>0</v>
      </c>
      <c r="O38" s="160"/>
      <c r="P38" s="161">
        <f t="shared" si="7"/>
        <v>0</v>
      </c>
      <c r="Q38" s="162">
        <v>44829.0</v>
      </c>
      <c r="R38" s="163">
        <f t="shared" si="8"/>
        <v>828</v>
      </c>
      <c r="S38" s="164">
        <f t="shared" si="9"/>
        <v>0.2</v>
      </c>
      <c r="T38" s="168">
        <f t="shared" si="10"/>
        <v>0.3</v>
      </c>
      <c r="U38" s="166" t="str">
        <f t="shared" si="11"/>
        <v>Incluir en ciclos posteriores de auditoría</v>
      </c>
      <c r="V38" s="96"/>
      <c r="W38" s="96"/>
      <c r="X38" s="96"/>
      <c r="Y38" s="96"/>
      <c r="Z38" s="96"/>
      <c r="AA38" s="96"/>
      <c r="AB38" s="96"/>
    </row>
    <row r="39" ht="43.5" customHeight="1">
      <c r="A39" s="96"/>
      <c r="B39" s="169" t="s">
        <v>167</v>
      </c>
      <c r="C39" s="152">
        <f>+'ANALISIS OCI'!X37</f>
        <v>1</v>
      </c>
      <c r="D39" s="153">
        <f>+'ANALISIS OCI'!Y37</f>
        <v>1</v>
      </c>
      <c r="E39" s="153">
        <f>+'ANALISIS OCI'!Z37</f>
        <v>1</v>
      </c>
      <c r="F39" s="153">
        <f>+'ANALISIS OCI'!AA37</f>
        <v>3</v>
      </c>
      <c r="G39" s="154">
        <f t="shared" si="1"/>
        <v>6</v>
      </c>
      <c r="H39" s="155" t="str">
        <f t="shared" si="2"/>
        <v>Alto</v>
      </c>
      <c r="I39" s="156">
        <f t="shared" si="3"/>
        <v>0.4</v>
      </c>
      <c r="J39" s="157" t="str">
        <f>'ANALISIS OCI'!AC42</f>
        <v>Moderado</v>
      </c>
      <c r="K39" s="158">
        <f t="shared" si="4"/>
        <v>0.15</v>
      </c>
      <c r="L39" s="156">
        <f t="shared" si="5"/>
        <v>0.4</v>
      </c>
      <c r="M39" s="159"/>
      <c r="N39" s="156">
        <f t="shared" si="6"/>
        <v>0</v>
      </c>
      <c r="O39" s="160"/>
      <c r="P39" s="161">
        <f t="shared" si="7"/>
        <v>0</v>
      </c>
      <c r="Q39" s="162">
        <v>44895.0</v>
      </c>
      <c r="R39" s="163">
        <f t="shared" si="8"/>
        <v>762</v>
      </c>
      <c r="S39" s="164">
        <f t="shared" si="9"/>
        <v>0.2</v>
      </c>
      <c r="T39" s="168">
        <f t="shared" si="10"/>
        <v>0.6</v>
      </c>
      <c r="U39" s="166" t="str">
        <f t="shared" si="11"/>
        <v>Incluir en ciclos posteriores de auditoría</v>
      </c>
      <c r="V39" s="96"/>
      <c r="W39" s="96"/>
      <c r="X39" s="96"/>
      <c r="Y39" s="96"/>
      <c r="Z39" s="96"/>
      <c r="AA39" s="96"/>
      <c r="AB39" s="96"/>
    </row>
    <row r="40" ht="43.5" customHeight="1">
      <c r="A40" s="96"/>
      <c r="B40" s="169" t="s">
        <v>168</v>
      </c>
      <c r="C40" s="152">
        <f>+'ANALISIS OCI'!X38</f>
        <v>1</v>
      </c>
      <c r="D40" s="153">
        <f>+'ANALISIS OCI'!Y38</f>
        <v>1</v>
      </c>
      <c r="E40" s="153">
        <f>+'ANALISIS OCI'!Z38</f>
        <v>1</v>
      </c>
      <c r="F40" s="153">
        <f>+'ANALISIS OCI'!AA38</f>
        <v>3</v>
      </c>
      <c r="G40" s="154">
        <f t="shared" si="1"/>
        <v>6</v>
      </c>
      <c r="H40" s="155" t="str">
        <f t="shared" si="2"/>
        <v>Alto</v>
      </c>
      <c r="I40" s="156">
        <f t="shared" si="3"/>
        <v>0.4</v>
      </c>
      <c r="J40" s="157" t="str">
        <f>'ANALISIS OCI'!AC43</f>
        <v>Alto</v>
      </c>
      <c r="K40" s="158">
        <f t="shared" si="4"/>
        <v>0.4</v>
      </c>
      <c r="L40" s="156">
        <f t="shared" si="5"/>
        <v>0.4</v>
      </c>
      <c r="M40" s="159"/>
      <c r="N40" s="156">
        <f t="shared" si="6"/>
        <v>0</v>
      </c>
      <c r="O40" s="160"/>
      <c r="P40" s="161">
        <f t="shared" si="7"/>
        <v>0</v>
      </c>
      <c r="Q40" s="162">
        <v>44895.0</v>
      </c>
      <c r="R40" s="163">
        <f t="shared" si="8"/>
        <v>762</v>
      </c>
      <c r="S40" s="164">
        <f t="shared" si="9"/>
        <v>0.2</v>
      </c>
      <c r="T40" s="168">
        <f t="shared" si="10"/>
        <v>0.6</v>
      </c>
      <c r="U40" s="166" t="str">
        <f t="shared" si="11"/>
        <v>Incluir en ciclos posteriores de auditoría</v>
      </c>
      <c r="V40" s="96"/>
      <c r="W40" s="96"/>
      <c r="X40" s="96"/>
      <c r="Y40" s="96"/>
      <c r="Z40" s="96"/>
      <c r="AA40" s="96"/>
      <c r="AB40" s="96"/>
    </row>
    <row r="41" ht="43.5" customHeight="1">
      <c r="A41" s="96"/>
      <c r="B41" s="169" t="s">
        <v>169</v>
      </c>
      <c r="C41" s="152">
        <f>+'ANALISIS OCI'!X39</f>
        <v>1</v>
      </c>
      <c r="D41" s="153">
        <f>+'ANALISIS OCI'!Y39</f>
        <v>1</v>
      </c>
      <c r="E41" s="153">
        <f>+'ANALISIS OCI'!Z39</f>
        <v>0</v>
      </c>
      <c r="F41" s="153">
        <f>+'ANALISIS OCI'!AA39</f>
        <v>4</v>
      </c>
      <c r="G41" s="154">
        <f t="shared" si="1"/>
        <v>6</v>
      </c>
      <c r="H41" s="155" t="str">
        <f t="shared" si="2"/>
        <v>Alto</v>
      </c>
      <c r="I41" s="156">
        <f t="shared" si="3"/>
        <v>0.4</v>
      </c>
      <c r="J41" s="157" t="str">
        <f>'ANALISIS OCI'!AC44</f>
        <v>Alto</v>
      </c>
      <c r="K41" s="158">
        <f t="shared" si="4"/>
        <v>0.4</v>
      </c>
      <c r="L41" s="156">
        <f t="shared" si="5"/>
        <v>0.4</v>
      </c>
      <c r="M41" s="159"/>
      <c r="N41" s="156">
        <f t="shared" si="6"/>
        <v>0</v>
      </c>
      <c r="O41" s="160"/>
      <c r="P41" s="161">
        <f t="shared" si="7"/>
        <v>0</v>
      </c>
      <c r="Q41" s="162">
        <v>44614.0</v>
      </c>
      <c r="R41" s="163">
        <f t="shared" si="8"/>
        <v>1043</v>
      </c>
      <c r="S41" s="164">
        <f t="shared" si="9"/>
        <v>0.2</v>
      </c>
      <c r="T41" s="168">
        <f t="shared" si="10"/>
        <v>0.6</v>
      </c>
      <c r="U41" s="166" t="str">
        <f t="shared" si="11"/>
        <v>Incluir en ciclos posteriores de auditoría</v>
      </c>
      <c r="V41" s="96"/>
      <c r="W41" s="96"/>
      <c r="X41" s="96"/>
      <c r="Y41" s="96"/>
      <c r="Z41" s="96"/>
      <c r="AA41" s="96"/>
      <c r="AB41" s="96"/>
    </row>
    <row r="42" ht="43.5" customHeight="1">
      <c r="A42" s="96"/>
      <c r="B42" s="169" t="s">
        <v>170</v>
      </c>
      <c r="C42" s="152">
        <f>+'ANALISIS OCI'!X40</f>
        <v>1</v>
      </c>
      <c r="D42" s="153">
        <f>+'ANALISIS OCI'!Y40</f>
        <v>1</v>
      </c>
      <c r="E42" s="153">
        <f>+'ANALISIS OCI'!Z40</f>
        <v>2</v>
      </c>
      <c r="F42" s="153">
        <f>+'ANALISIS OCI'!AA40</f>
        <v>2</v>
      </c>
      <c r="G42" s="154">
        <f t="shared" si="1"/>
        <v>6</v>
      </c>
      <c r="H42" s="155" t="str">
        <f t="shared" si="2"/>
        <v>Alto</v>
      </c>
      <c r="I42" s="156">
        <f t="shared" si="3"/>
        <v>0.4</v>
      </c>
      <c r="J42" s="157" t="str">
        <f>'ANALISIS OCI'!AC45</f>
        <v>Moderado</v>
      </c>
      <c r="K42" s="158">
        <f t="shared" si="4"/>
        <v>0.15</v>
      </c>
      <c r="L42" s="156">
        <f t="shared" si="5"/>
        <v>0.4</v>
      </c>
      <c r="M42" s="159"/>
      <c r="N42" s="156">
        <f t="shared" si="6"/>
        <v>0</v>
      </c>
      <c r="O42" s="160"/>
      <c r="P42" s="161">
        <f t="shared" si="7"/>
        <v>0</v>
      </c>
      <c r="Q42" s="162">
        <v>44864.0</v>
      </c>
      <c r="R42" s="163">
        <f t="shared" si="8"/>
        <v>793</v>
      </c>
      <c r="S42" s="164">
        <f t="shared" si="9"/>
        <v>0.2</v>
      </c>
      <c r="T42" s="168">
        <f t="shared" si="10"/>
        <v>0.6</v>
      </c>
      <c r="U42" s="166" t="str">
        <f t="shared" si="11"/>
        <v>Incluir en ciclos posteriores de auditoría</v>
      </c>
      <c r="V42" s="96"/>
      <c r="W42" s="96"/>
      <c r="X42" s="96"/>
      <c r="Y42" s="96"/>
      <c r="Z42" s="96"/>
      <c r="AA42" s="96"/>
      <c r="AB42" s="96"/>
    </row>
    <row r="43" ht="63.0" customHeight="1">
      <c r="A43" s="96"/>
      <c r="B43" s="169" t="s">
        <v>171</v>
      </c>
      <c r="C43" s="152">
        <f>+'ANALISIS OCI'!X41</f>
        <v>1</v>
      </c>
      <c r="D43" s="153">
        <f>+'ANALISIS OCI'!Y41</f>
        <v>1</v>
      </c>
      <c r="E43" s="153">
        <f>+'ANALISIS OCI'!Z41</f>
        <v>1</v>
      </c>
      <c r="F43" s="153">
        <f>+'ANALISIS OCI'!AA41</f>
        <v>3</v>
      </c>
      <c r="G43" s="154">
        <f t="shared" si="1"/>
        <v>6</v>
      </c>
      <c r="H43" s="155" t="str">
        <f t="shared" si="2"/>
        <v>Alto</v>
      </c>
      <c r="I43" s="156">
        <f t="shared" si="3"/>
        <v>0.4</v>
      </c>
      <c r="J43" s="157" t="str">
        <f>'ANALISIS OCI'!AC46</f>
        <v>Moderado</v>
      </c>
      <c r="K43" s="158">
        <f t="shared" si="4"/>
        <v>0.15</v>
      </c>
      <c r="L43" s="156">
        <f t="shared" si="5"/>
        <v>0.4</v>
      </c>
      <c r="M43" s="159"/>
      <c r="N43" s="156">
        <f t="shared" si="6"/>
        <v>0</v>
      </c>
      <c r="O43" s="160"/>
      <c r="P43" s="161">
        <f t="shared" si="7"/>
        <v>0</v>
      </c>
      <c r="Q43" s="162">
        <v>44651.0</v>
      </c>
      <c r="R43" s="163">
        <f t="shared" si="8"/>
        <v>1006</v>
      </c>
      <c r="S43" s="164">
        <f t="shared" si="9"/>
        <v>0.2</v>
      </c>
      <c r="T43" s="168">
        <f t="shared" si="10"/>
        <v>0.6</v>
      </c>
      <c r="U43" s="166" t="str">
        <f t="shared" si="11"/>
        <v>Incluir en ciclos posteriores de auditoría</v>
      </c>
      <c r="V43" s="96"/>
      <c r="W43" s="96"/>
      <c r="X43" s="96"/>
      <c r="Y43" s="96"/>
      <c r="Z43" s="96"/>
      <c r="AA43" s="96"/>
      <c r="AB43" s="96"/>
    </row>
    <row r="44" ht="63.0" customHeight="1">
      <c r="A44" s="96"/>
      <c r="B44" s="169" t="s">
        <v>172</v>
      </c>
      <c r="C44" s="152">
        <f>+'ANALISIS OCI'!X42</f>
        <v>0</v>
      </c>
      <c r="D44" s="153">
        <f>+'ANALISIS OCI'!Y42</f>
        <v>1</v>
      </c>
      <c r="E44" s="153">
        <f>+'ANALISIS OCI'!Z42</f>
        <v>2</v>
      </c>
      <c r="F44" s="153">
        <f>+'ANALISIS OCI'!AA42</f>
        <v>2</v>
      </c>
      <c r="G44" s="154">
        <f t="shared" si="1"/>
        <v>5</v>
      </c>
      <c r="H44" s="155" t="str">
        <f t="shared" si="2"/>
        <v>Moderado</v>
      </c>
      <c r="I44" s="156">
        <f t="shared" si="3"/>
        <v>0.15</v>
      </c>
      <c r="J44" s="157" t="str">
        <f>'ANALISIS OCI'!AC47</f>
        <v>Moderado</v>
      </c>
      <c r="K44" s="158">
        <f t="shared" si="4"/>
        <v>0.15</v>
      </c>
      <c r="L44" s="156">
        <f t="shared" si="5"/>
        <v>0.15</v>
      </c>
      <c r="M44" s="159"/>
      <c r="N44" s="156">
        <f t="shared" si="6"/>
        <v>0</v>
      </c>
      <c r="O44" s="160"/>
      <c r="P44" s="161">
        <f t="shared" si="7"/>
        <v>0</v>
      </c>
      <c r="Q44" s="162">
        <v>44428.0</v>
      </c>
      <c r="R44" s="163">
        <f t="shared" si="8"/>
        <v>1229</v>
      </c>
      <c r="S44" s="164">
        <f t="shared" si="9"/>
        <v>0.3</v>
      </c>
      <c r="T44" s="168">
        <f t="shared" si="10"/>
        <v>0.45</v>
      </c>
      <c r="U44" s="166" t="str">
        <f t="shared" si="11"/>
        <v>Incluir en ciclos posteriores de auditoría</v>
      </c>
      <c r="V44" s="96"/>
      <c r="W44" s="96"/>
      <c r="X44" s="96"/>
      <c r="Y44" s="96"/>
      <c r="Z44" s="96"/>
      <c r="AA44" s="96"/>
      <c r="AB44" s="96"/>
    </row>
    <row r="45" ht="63.0" customHeight="1">
      <c r="A45" s="96"/>
      <c r="B45" s="170" t="s">
        <v>173</v>
      </c>
      <c r="C45" s="152">
        <f>+'ANALISIS OCI'!X43</f>
        <v>0</v>
      </c>
      <c r="D45" s="153">
        <f>+'ANALISIS OCI'!Y43</f>
        <v>1</v>
      </c>
      <c r="E45" s="153">
        <f>+'ANALISIS OCI'!Z43</f>
        <v>1</v>
      </c>
      <c r="F45" s="153">
        <f>+'ANALISIS OCI'!AA43</f>
        <v>1</v>
      </c>
      <c r="G45" s="171">
        <f t="shared" si="1"/>
        <v>3</v>
      </c>
      <c r="H45" s="155" t="str">
        <f t="shared" si="2"/>
        <v>Alto</v>
      </c>
      <c r="I45" s="156">
        <f t="shared" si="3"/>
        <v>0.4</v>
      </c>
      <c r="J45" s="157" t="str">
        <f>'ANALISIS OCI'!AC48</f>
        <v>#DIV/0!</v>
      </c>
      <c r="K45" s="158" t="str">
        <f t="shared" si="4"/>
        <v>#DIV/0!</v>
      </c>
      <c r="L45" s="156">
        <f t="shared" si="5"/>
        <v>0.4</v>
      </c>
      <c r="M45" s="159"/>
      <c r="N45" s="156">
        <f t="shared" si="6"/>
        <v>0</v>
      </c>
      <c r="O45" s="160"/>
      <c r="P45" s="161">
        <f t="shared" si="7"/>
        <v>0</v>
      </c>
      <c r="Q45" s="162">
        <v>44502.0</v>
      </c>
      <c r="R45" s="163">
        <f t="shared" si="8"/>
        <v>1155</v>
      </c>
      <c r="S45" s="164">
        <f t="shared" si="9"/>
        <v>0.3</v>
      </c>
      <c r="T45" s="168">
        <f t="shared" si="10"/>
        <v>0.7</v>
      </c>
      <c r="U45" s="166" t="str">
        <f t="shared" si="11"/>
        <v>Incluir en el ciclo vigente de acuerdo a disponibilidad de recursos </v>
      </c>
      <c r="V45" s="96"/>
      <c r="W45" s="96"/>
      <c r="X45" s="96"/>
      <c r="Y45" s="96"/>
      <c r="Z45" s="96"/>
      <c r="AA45" s="96"/>
      <c r="AB45" s="96"/>
    </row>
    <row r="46" ht="63.0" customHeight="1">
      <c r="A46" s="96"/>
      <c r="B46" s="170" t="s">
        <v>174</v>
      </c>
      <c r="C46" s="152">
        <f>+'ANALISIS OCI'!X44</f>
        <v>0</v>
      </c>
      <c r="D46" s="153">
        <f>+'ANALISIS OCI'!Y44</f>
        <v>2</v>
      </c>
      <c r="E46" s="153">
        <f>+'ANALISIS OCI'!Z44</f>
        <v>2</v>
      </c>
      <c r="F46" s="153">
        <f>+'ANALISIS OCI'!AA44</f>
        <v>2</v>
      </c>
      <c r="G46" s="171">
        <f t="shared" si="1"/>
        <v>6</v>
      </c>
      <c r="H46" s="155" t="str">
        <f t="shared" si="2"/>
        <v>Alto</v>
      </c>
      <c r="I46" s="156">
        <f t="shared" si="3"/>
        <v>0.4</v>
      </c>
      <c r="J46" s="157" t="str">
        <f>'ANALISIS OCI'!AC49</f>
        <v>#DIV/0!</v>
      </c>
      <c r="K46" s="158" t="str">
        <f t="shared" si="4"/>
        <v>#DIV/0!</v>
      </c>
      <c r="L46" s="156">
        <f t="shared" si="5"/>
        <v>0.4</v>
      </c>
      <c r="M46" s="159"/>
      <c r="N46" s="156">
        <f t="shared" si="6"/>
        <v>0</v>
      </c>
      <c r="O46" s="160"/>
      <c r="P46" s="161">
        <f t="shared" si="7"/>
        <v>0</v>
      </c>
      <c r="Q46" s="162">
        <v>44523.0</v>
      </c>
      <c r="R46" s="163">
        <f t="shared" si="8"/>
        <v>1134</v>
      </c>
      <c r="S46" s="164">
        <f t="shared" si="9"/>
        <v>0.3</v>
      </c>
      <c r="T46" s="168">
        <f t="shared" si="10"/>
        <v>0.7</v>
      </c>
      <c r="U46" s="166" t="str">
        <f t="shared" si="11"/>
        <v>Incluir en el ciclo vigente de acuerdo a disponibilidad de recursos </v>
      </c>
      <c r="V46" s="96"/>
      <c r="W46" s="96"/>
      <c r="X46" s="96"/>
      <c r="Y46" s="96"/>
      <c r="Z46" s="96"/>
      <c r="AA46" s="96"/>
      <c r="AB46" s="96"/>
    </row>
    <row r="47" ht="63.0" customHeight="1">
      <c r="A47" s="96"/>
      <c r="B47" s="169" t="s">
        <v>175</v>
      </c>
      <c r="C47" s="152">
        <f>+'ANALISIS OCI'!X45</f>
        <v>0</v>
      </c>
      <c r="D47" s="153">
        <f>+'ANALISIS OCI'!Y45</f>
        <v>1</v>
      </c>
      <c r="E47" s="153">
        <f>+'ANALISIS OCI'!Z45</f>
        <v>1</v>
      </c>
      <c r="F47" s="153">
        <f>+'ANALISIS OCI'!AA45</f>
        <v>3</v>
      </c>
      <c r="G47" s="154">
        <f t="shared" si="1"/>
        <v>5</v>
      </c>
      <c r="H47" s="155" t="str">
        <f t="shared" si="2"/>
        <v>Moderado</v>
      </c>
      <c r="I47" s="156">
        <f t="shared" si="3"/>
        <v>0.15</v>
      </c>
      <c r="J47" s="157" t="str">
        <f>'ANALISIS OCI'!AC50</f>
        <v>#DIV/0!</v>
      </c>
      <c r="K47" s="158" t="str">
        <f t="shared" si="4"/>
        <v>#DIV/0!</v>
      </c>
      <c r="L47" s="156">
        <f t="shared" si="5"/>
        <v>0.15</v>
      </c>
      <c r="M47" s="159"/>
      <c r="N47" s="156">
        <f t="shared" si="6"/>
        <v>0</v>
      </c>
      <c r="O47" s="160"/>
      <c r="P47" s="161">
        <f t="shared" si="7"/>
        <v>0</v>
      </c>
      <c r="Q47" s="162">
        <v>44553.0</v>
      </c>
      <c r="R47" s="163">
        <f t="shared" si="8"/>
        <v>1104</v>
      </c>
      <c r="S47" s="164">
        <f t="shared" si="9"/>
        <v>0.3</v>
      </c>
      <c r="T47" s="168">
        <f t="shared" si="10"/>
        <v>0.45</v>
      </c>
      <c r="U47" s="166" t="str">
        <f t="shared" si="11"/>
        <v>Incluir en ciclos posteriores de auditoría</v>
      </c>
      <c r="V47" s="96"/>
      <c r="W47" s="96"/>
      <c r="X47" s="96"/>
      <c r="Y47" s="96"/>
      <c r="Z47" s="96"/>
      <c r="AA47" s="96"/>
      <c r="AB47" s="96"/>
    </row>
    <row r="48" ht="63.0" customHeight="1">
      <c r="A48" s="96"/>
      <c r="B48" s="169" t="s">
        <v>176</v>
      </c>
      <c r="C48" s="152">
        <f>+'ANALISIS OCI'!X46</f>
        <v>0</v>
      </c>
      <c r="D48" s="153">
        <f>+'ANALISIS OCI'!Y46</f>
        <v>1</v>
      </c>
      <c r="E48" s="153">
        <f>+'ANALISIS OCI'!Z46</f>
        <v>2</v>
      </c>
      <c r="F48" s="153">
        <f>+'ANALISIS OCI'!AA46</f>
        <v>2</v>
      </c>
      <c r="G48" s="154">
        <f t="shared" si="1"/>
        <v>5</v>
      </c>
      <c r="H48" s="155" t="str">
        <f t="shared" si="2"/>
        <v>Moderado</v>
      </c>
      <c r="I48" s="156">
        <f t="shared" si="3"/>
        <v>0.15</v>
      </c>
      <c r="J48" s="157" t="str">
        <f>'ANALISIS OCI'!AC51</f>
        <v>#DIV/0!</v>
      </c>
      <c r="K48" s="158" t="str">
        <f t="shared" si="4"/>
        <v>#DIV/0!</v>
      </c>
      <c r="L48" s="156">
        <f t="shared" si="5"/>
        <v>0.15</v>
      </c>
      <c r="M48" s="159"/>
      <c r="N48" s="156">
        <f t="shared" si="6"/>
        <v>0</v>
      </c>
      <c r="O48" s="160"/>
      <c r="P48" s="161">
        <f t="shared" si="7"/>
        <v>0</v>
      </c>
      <c r="Q48" s="162">
        <v>44553.0</v>
      </c>
      <c r="R48" s="163">
        <f t="shared" si="8"/>
        <v>1104</v>
      </c>
      <c r="S48" s="164">
        <f t="shared" si="9"/>
        <v>0.3</v>
      </c>
      <c r="T48" s="168">
        <f t="shared" si="10"/>
        <v>0.45</v>
      </c>
      <c r="U48" s="166" t="str">
        <f t="shared" si="11"/>
        <v>Incluir en ciclos posteriores de auditoría</v>
      </c>
      <c r="V48" s="96"/>
      <c r="W48" s="96"/>
      <c r="X48" s="96"/>
      <c r="Y48" s="96"/>
      <c r="Z48" s="96"/>
      <c r="AA48" s="96"/>
      <c r="AB48" s="96"/>
    </row>
    <row r="49" ht="63.0" customHeight="1">
      <c r="A49" s="96"/>
      <c r="B49" s="169" t="s">
        <v>177</v>
      </c>
      <c r="C49" s="152">
        <f>+'ANALISIS OCI'!X47</f>
        <v>0</v>
      </c>
      <c r="D49" s="153">
        <f>+'ANALISIS OCI'!Y47</f>
        <v>0</v>
      </c>
      <c r="E49" s="153">
        <f>+'ANALISIS OCI'!Z47</f>
        <v>2</v>
      </c>
      <c r="F49" s="153">
        <f>+'ANALISIS OCI'!AA47</f>
        <v>2</v>
      </c>
      <c r="G49" s="154">
        <f t="shared" si="1"/>
        <v>4</v>
      </c>
      <c r="H49" s="155" t="str">
        <f t="shared" si="2"/>
        <v>Moderado</v>
      </c>
      <c r="I49" s="156">
        <f t="shared" si="3"/>
        <v>0.15</v>
      </c>
      <c r="J49" s="157" t="str">
        <f>'ANALISIS OCI'!AC52</f>
        <v>#DIV/0!</v>
      </c>
      <c r="K49" s="158" t="str">
        <f t="shared" si="4"/>
        <v>#DIV/0!</v>
      </c>
      <c r="L49" s="156">
        <f t="shared" si="5"/>
        <v>0.15</v>
      </c>
      <c r="M49" s="159"/>
      <c r="N49" s="156">
        <f t="shared" si="6"/>
        <v>0</v>
      </c>
      <c r="O49" s="160"/>
      <c r="P49" s="161">
        <f t="shared" si="7"/>
        <v>0</v>
      </c>
      <c r="Q49" s="162">
        <v>44484.0</v>
      </c>
      <c r="R49" s="163">
        <f t="shared" si="8"/>
        <v>1173</v>
      </c>
      <c r="S49" s="164">
        <f t="shared" si="9"/>
        <v>0.3</v>
      </c>
      <c r="T49" s="168">
        <f t="shared" si="10"/>
        <v>0.45</v>
      </c>
      <c r="U49" s="166" t="str">
        <f t="shared" si="11"/>
        <v>Incluir en ciclos posteriores de auditoría</v>
      </c>
      <c r="V49" s="96"/>
      <c r="W49" s="96"/>
      <c r="X49" s="96"/>
      <c r="Y49" s="96"/>
      <c r="Z49" s="96"/>
      <c r="AA49" s="96"/>
      <c r="AB49" s="96"/>
    </row>
    <row r="50" ht="63.0" customHeight="1">
      <c r="A50" s="96"/>
      <c r="B50" s="172" t="s">
        <v>178</v>
      </c>
      <c r="C50" s="152">
        <f>+'ANALISIS OCI'!X48</f>
        <v>0</v>
      </c>
      <c r="D50" s="153">
        <f>+'ANALISIS OCI'!Y48</f>
        <v>0</v>
      </c>
      <c r="E50" s="153">
        <f>+'ANALISIS OCI'!Z48</f>
        <v>0</v>
      </c>
      <c r="F50" s="153">
        <f>+'ANALISIS OCI'!AA48</f>
        <v>0</v>
      </c>
      <c r="G50" s="154">
        <f t="shared" si="1"/>
        <v>0</v>
      </c>
      <c r="H50" s="155">
        <f t="shared" si="2"/>
        <v>0</v>
      </c>
      <c r="I50" s="156">
        <f t="shared" si="3"/>
        <v>0</v>
      </c>
      <c r="J50" s="157" t="str">
        <f>'ANALISIS OCI'!AC53</f>
        <v>#DIV/0!</v>
      </c>
      <c r="K50" s="158" t="str">
        <f t="shared" si="4"/>
        <v>#DIV/0!</v>
      </c>
      <c r="L50" s="156" t="str">
        <f t="shared" si="5"/>
        <v>#DIV/0!</v>
      </c>
      <c r="M50" s="159"/>
      <c r="N50" s="156">
        <f t="shared" si="6"/>
        <v>0</v>
      </c>
      <c r="O50" s="160"/>
      <c r="P50" s="161">
        <f t="shared" si="7"/>
        <v>0</v>
      </c>
      <c r="Q50" s="162"/>
      <c r="R50" s="163">
        <f t="shared" si="8"/>
        <v>45657</v>
      </c>
      <c r="S50" s="164">
        <f t="shared" si="9"/>
        <v>0.3</v>
      </c>
      <c r="T50" s="168" t="str">
        <f t="shared" si="10"/>
        <v>#DIV/0!</v>
      </c>
      <c r="U50" s="166" t="str">
        <f t="shared" si="11"/>
        <v>#DIV/0!</v>
      </c>
      <c r="V50" s="96"/>
      <c r="W50" s="96"/>
      <c r="X50" s="96"/>
      <c r="Y50" s="96"/>
      <c r="Z50" s="96"/>
      <c r="AA50" s="96"/>
      <c r="AB50" s="96"/>
    </row>
    <row r="51" ht="63.0" customHeight="1">
      <c r="A51" s="96"/>
      <c r="B51" s="172" t="s">
        <v>179</v>
      </c>
      <c r="C51" s="152">
        <f>+'ANALISIS OCI'!X49</f>
        <v>0</v>
      </c>
      <c r="D51" s="153">
        <f>+'ANALISIS OCI'!Y49</f>
        <v>0</v>
      </c>
      <c r="E51" s="153">
        <f>+'ANALISIS OCI'!Z49</f>
        <v>0</v>
      </c>
      <c r="F51" s="153">
        <f>+'ANALISIS OCI'!AA49</f>
        <v>0</v>
      </c>
      <c r="G51" s="154">
        <f t="shared" si="1"/>
        <v>0</v>
      </c>
      <c r="H51" s="155">
        <f t="shared" si="2"/>
        <v>0</v>
      </c>
      <c r="I51" s="156">
        <f t="shared" si="3"/>
        <v>0</v>
      </c>
      <c r="J51" s="157" t="str">
        <f>'ANALISIS OCI'!AC54</f>
        <v>#DIV/0!</v>
      </c>
      <c r="K51" s="158" t="str">
        <f t="shared" si="4"/>
        <v>#DIV/0!</v>
      </c>
      <c r="L51" s="156" t="str">
        <f t="shared" si="5"/>
        <v>#DIV/0!</v>
      </c>
      <c r="M51" s="159"/>
      <c r="N51" s="156">
        <f t="shared" si="6"/>
        <v>0</v>
      </c>
      <c r="O51" s="160"/>
      <c r="P51" s="161">
        <f t="shared" si="7"/>
        <v>0</v>
      </c>
      <c r="Q51" s="162"/>
      <c r="R51" s="163">
        <f t="shared" si="8"/>
        <v>45657</v>
      </c>
      <c r="S51" s="164">
        <f t="shared" si="9"/>
        <v>0.3</v>
      </c>
      <c r="T51" s="168" t="str">
        <f t="shared" si="10"/>
        <v>#DIV/0!</v>
      </c>
      <c r="U51" s="166" t="str">
        <f t="shared" si="11"/>
        <v>#DIV/0!</v>
      </c>
      <c r="V51" s="96"/>
      <c r="W51" s="96"/>
      <c r="X51" s="96"/>
      <c r="Y51" s="96"/>
      <c r="Z51" s="96"/>
      <c r="AA51" s="96"/>
      <c r="AB51" s="96"/>
    </row>
    <row r="52" ht="63.0" customHeight="1">
      <c r="A52" s="96"/>
      <c r="B52" s="172" t="s">
        <v>180</v>
      </c>
      <c r="C52" s="152">
        <f>+'ANALISIS OCI'!X50</f>
        <v>0</v>
      </c>
      <c r="D52" s="153">
        <f>+'ANALISIS OCI'!Y50</f>
        <v>0</v>
      </c>
      <c r="E52" s="153">
        <f>+'ANALISIS OCI'!Z50</f>
        <v>0</v>
      </c>
      <c r="F52" s="153">
        <f>+'ANALISIS OCI'!AA50</f>
        <v>0</v>
      </c>
      <c r="G52" s="154">
        <f t="shared" si="1"/>
        <v>0</v>
      </c>
      <c r="H52" s="155">
        <f t="shared" si="2"/>
        <v>0</v>
      </c>
      <c r="I52" s="156">
        <f t="shared" si="3"/>
        <v>0</v>
      </c>
      <c r="J52" s="157" t="str">
        <f>'ANALISIS OCI'!AC55</f>
        <v>#DIV/0!</v>
      </c>
      <c r="K52" s="158" t="str">
        <f t="shared" si="4"/>
        <v>#DIV/0!</v>
      </c>
      <c r="L52" s="156" t="str">
        <f t="shared" si="5"/>
        <v>#DIV/0!</v>
      </c>
      <c r="M52" s="159"/>
      <c r="N52" s="156">
        <f t="shared" si="6"/>
        <v>0</v>
      </c>
      <c r="O52" s="160"/>
      <c r="P52" s="161">
        <f t="shared" si="7"/>
        <v>0</v>
      </c>
      <c r="Q52" s="162"/>
      <c r="R52" s="163">
        <f t="shared" si="8"/>
        <v>45657</v>
      </c>
      <c r="S52" s="164">
        <f t="shared" si="9"/>
        <v>0.3</v>
      </c>
      <c r="T52" s="168" t="str">
        <f t="shared" si="10"/>
        <v>#DIV/0!</v>
      </c>
      <c r="U52" s="166" t="str">
        <f t="shared" si="11"/>
        <v>#DIV/0!</v>
      </c>
      <c r="V52" s="96"/>
      <c r="W52" s="96"/>
      <c r="X52" s="96"/>
      <c r="Y52" s="96"/>
      <c r="Z52" s="96"/>
      <c r="AA52" s="96"/>
      <c r="AB52" s="96"/>
    </row>
    <row r="53" ht="63.0" customHeight="1">
      <c r="A53" s="96"/>
      <c r="B53" s="172" t="s">
        <v>181</v>
      </c>
      <c r="C53" s="152">
        <f>+'ANALISIS OCI'!X51</f>
        <v>0</v>
      </c>
      <c r="D53" s="153">
        <f>+'ANALISIS OCI'!Y51</f>
        <v>0</v>
      </c>
      <c r="E53" s="153">
        <f>+'ANALISIS OCI'!Z51</f>
        <v>0</v>
      </c>
      <c r="F53" s="153">
        <f>+'ANALISIS OCI'!AA51</f>
        <v>0</v>
      </c>
      <c r="G53" s="154">
        <f t="shared" si="1"/>
        <v>0</v>
      </c>
      <c r="H53" s="155">
        <f t="shared" si="2"/>
        <v>0</v>
      </c>
      <c r="I53" s="156">
        <f t="shared" si="3"/>
        <v>0</v>
      </c>
      <c r="J53" s="157" t="str">
        <f>'ANALISIS OCI'!AC56</f>
        <v>#DIV/0!</v>
      </c>
      <c r="K53" s="158" t="str">
        <f t="shared" si="4"/>
        <v>#DIV/0!</v>
      </c>
      <c r="L53" s="156" t="str">
        <f t="shared" si="5"/>
        <v>#DIV/0!</v>
      </c>
      <c r="M53" s="159"/>
      <c r="N53" s="156">
        <f t="shared" si="6"/>
        <v>0</v>
      </c>
      <c r="O53" s="160"/>
      <c r="P53" s="161">
        <f t="shared" si="7"/>
        <v>0</v>
      </c>
      <c r="Q53" s="162"/>
      <c r="R53" s="163">
        <f t="shared" si="8"/>
        <v>45657</v>
      </c>
      <c r="S53" s="164">
        <f t="shared" si="9"/>
        <v>0.3</v>
      </c>
      <c r="T53" s="168" t="str">
        <f t="shared" si="10"/>
        <v>#DIV/0!</v>
      </c>
      <c r="U53" s="166" t="str">
        <f t="shared" si="11"/>
        <v>#DIV/0!</v>
      </c>
      <c r="V53" s="96"/>
      <c r="W53" s="96"/>
      <c r="X53" s="96"/>
      <c r="Y53" s="96"/>
      <c r="Z53" s="96"/>
      <c r="AA53" s="96"/>
      <c r="AB53" s="96"/>
    </row>
    <row r="54" ht="63.0" customHeight="1">
      <c r="A54" s="96"/>
      <c r="B54" s="172" t="s">
        <v>182</v>
      </c>
      <c r="C54" s="152">
        <f>+'ANALISIS OCI'!X52</f>
        <v>0</v>
      </c>
      <c r="D54" s="153">
        <f>+'ANALISIS OCI'!Y52</f>
        <v>0</v>
      </c>
      <c r="E54" s="153">
        <f>+'ANALISIS OCI'!Z52</f>
        <v>0</v>
      </c>
      <c r="F54" s="153">
        <f>+'ANALISIS OCI'!AA52</f>
        <v>0</v>
      </c>
      <c r="G54" s="154">
        <f t="shared" si="1"/>
        <v>0</v>
      </c>
      <c r="H54" s="155">
        <f t="shared" si="2"/>
        <v>0</v>
      </c>
      <c r="I54" s="156">
        <f t="shared" si="3"/>
        <v>0</v>
      </c>
      <c r="J54" s="157" t="str">
        <f>'ANALISIS OCI'!AC57</f>
        <v>#DIV/0!</v>
      </c>
      <c r="K54" s="158" t="str">
        <f t="shared" si="4"/>
        <v>#DIV/0!</v>
      </c>
      <c r="L54" s="156" t="str">
        <f t="shared" si="5"/>
        <v>#DIV/0!</v>
      </c>
      <c r="M54" s="159"/>
      <c r="N54" s="156">
        <f t="shared" si="6"/>
        <v>0</v>
      </c>
      <c r="O54" s="160"/>
      <c r="P54" s="161">
        <f t="shared" si="7"/>
        <v>0</v>
      </c>
      <c r="Q54" s="162"/>
      <c r="R54" s="163">
        <f t="shared" si="8"/>
        <v>45657</v>
      </c>
      <c r="S54" s="164">
        <f t="shared" si="9"/>
        <v>0.3</v>
      </c>
      <c r="T54" s="168" t="str">
        <f t="shared" si="10"/>
        <v>#DIV/0!</v>
      </c>
      <c r="U54" s="166" t="str">
        <f t="shared" si="11"/>
        <v>#DIV/0!</v>
      </c>
      <c r="V54" s="96"/>
      <c r="W54" s="96"/>
      <c r="X54" s="96"/>
      <c r="Y54" s="96"/>
      <c r="Z54" s="96"/>
      <c r="AA54" s="96"/>
      <c r="AB54" s="96"/>
    </row>
    <row r="55" ht="63.0" customHeight="1">
      <c r="A55" s="96"/>
      <c r="B55" s="172" t="s">
        <v>183</v>
      </c>
      <c r="C55" s="152">
        <f>+'ANALISIS OCI'!X53</f>
        <v>0</v>
      </c>
      <c r="D55" s="153">
        <f>+'ANALISIS OCI'!Y53</f>
        <v>0</v>
      </c>
      <c r="E55" s="153">
        <f>+'ANALISIS OCI'!Z53</f>
        <v>0</v>
      </c>
      <c r="F55" s="153">
        <f>+'ANALISIS OCI'!AA53</f>
        <v>0</v>
      </c>
      <c r="G55" s="154">
        <f t="shared" si="1"/>
        <v>0</v>
      </c>
      <c r="H55" s="155">
        <f t="shared" si="2"/>
        <v>0</v>
      </c>
      <c r="I55" s="156">
        <f t="shared" si="3"/>
        <v>0</v>
      </c>
      <c r="J55" s="157" t="str">
        <f>'ANALISIS OCI'!AC58</f>
        <v>#DIV/0!</v>
      </c>
      <c r="K55" s="158" t="str">
        <f t="shared" si="4"/>
        <v>#DIV/0!</v>
      </c>
      <c r="L55" s="156" t="str">
        <f t="shared" si="5"/>
        <v>#DIV/0!</v>
      </c>
      <c r="M55" s="159"/>
      <c r="N55" s="156">
        <f t="shared" si="6"/>
        <v>0</v>
      </c>
      <c r="O55" s="160"/>
      <c r="P55" s="161">
        <f t="shared" si="7"/>
        <v>0</v>
      </c>
      <c r="Q55" s="162"/>
      <c r="R55" s="163">
        <f t="shared" si="8"/>
        <v>45657</v>
      </c>
      <c r="S55" s="164">
        <f t="shared" si="9"/>
        <v>0.3</v>
      </c>
      <c r="T55" s="168" t="str">
        <f t="shared" si="10"/>
        <v>#DIV/0!</v>
      </c>
      <c r="U55" s="166" t="str">
        <f t="shared" si="11"/>
        <v>#DIV/0!</v>
      </c>
      <c r="V55" s="96"/>
      <c r="W55" s="96"/>
      <c r="X55" s="96"/>
      <c r="Y55" s="96"/>
      <c r="Z55" s="96"/>
      <c r="AA55" s="96"/>
      <c r="AB55" s="96"/>
    </row>
    <row r="56" ht="63.0" customHeight="1">
      <c r="A56" s="96"/>
      <c r="B56" s="172" t="s">
        <v>184</v>
      </c>
      <c r="C56" s="152">
        <f>+'ANALISIS OCI'!X54</f>
        <v>0</v>
      </c>
      <c r="D56" s="153">
        <f>+'ANALISIS OCI'!Y54</f>
        <v>0</v>
      </c>
      <c r="E56" s="153">
        <f>+'ANALISIS OCI'!Z54</f>
        <v>0</v>
      </c>
      <c r="F56" s="153">
        <f>+'ANALISIS OCI'!AA54</f>
        <v>0</v>
      </c>
      <c r="G56" s="154">
        <f t="shared" si="1"/>
        <v>0</v>
      </c>
      <c r="H56" s="155">
        <f t="shared" si="2"/>
        <v>0</v>
      </c>
      <c r="I56" s="156">
        <f t="shared" si="3"/>
        <v>0</v>
      </c>
      <c r="J56" s="157" t="str">
        <f>'ANALISIS OCI'!AC59</f>
        <v>#DIV/0!</v>
      </c>
      <c r="K56" s="158" t="str">
        <f t="shared" si="4"/>
        <v>#DIV/0!</v>
      </c>
      <c r="L56" s="156" t="str">
        <f t="shared" si="5"/>
        <v>#DIV/0!</v>
      </c>
      <c r="M56" s="159"/>
      <c r="N56" s="156">
        <f t="shared" si="6"/>
        <v>0</v>
      </c>
      <c r="O56" s="160"/>
      <c r="P56" s="161">
        <f t="shared" si="7"/>
        <v>0</v>
      </c>
      <c r="Q56" s="162"/>
      <c r="R56" s="163">
        <f t="shared" si="8"/>
        <v>45657</v>
      </c>
      <c r="S56" s="164">
        <f t="shared" si="9"/>
        <v>0.3</v>
      </c>
      <c r="T56" s="168" t="str">
        <f t="shared" si="10"/>
        <v>#DIV/0!</v>
      </c>
      <c r="U56" s="166" t="str">
        <f t="shared" si="11"/>
        <v>#DIV/0!</v>
      </c>
      <c r="V56" s="96"/>
      <c r="W56" s="96"/>
      <c r="X56" s="96"/>
      <c r="Y56" s="96"/>
      <c r="Z56" s="96"/>
      <c r="AA56" s="96"/>
      <c r="AB56" s="96"/>
    </row>
    <row r="57" ht="63.0" customHeight="1">
      <c r="A57" s="96"/>
      <c r="B57" s="172" t="s">
        <v>185</v>
      </c>
      <c r="C57" s="152">
        <f>+'ANALISIS OCI'!X55</f>
        <v>0</v>
      </c>
      <c r="D57" s="153">
        <f>+'ANALISIS OCI'!Y55</f>
        <v>0</v>
      </c>
      <c r="E57" s="153">
        <f>+'ANALISIS OCI'!Z55</f>
        <v>0</v>
      </c>
      <c r="F57" s="153">
        <f>+'ANALISIS OCI'!AA55</f>
        <v>0</v>
      </c>
      <c r="G57" s="154">
        <f t="shared" si="1"/>
        <v>0</v>
      </c>
      <c r="H57" s="155">
        <f t="shared" si="2"/>
        <v>0</v>
      </c>
      <c r="I57" s="156">
        <f t="shared" si="3"/>
        <v>0</v>
      </c>
      <c r="J57" s="157" t="str">
        <f>'ANALISIS OCI'!AC60</f>
        <v>#DIV/0!</v>
      </c>
      <c r="K57" s="158" t="str">
        <f t="shared" si="4"/>
        <v>#DIV/0!</v>
      </c>
      <c r="L57" s="156" t="str">
        <f t="shared" si="5"/>
        <v>#DIV/0!</v>
      </c>
      <c r="M57" s="159"/>
      <c r="N57" s="156">
        <f t="shared" si="6"/>
        <v>0</v>
      </c>
      <c r="O57" s="160"/>
      <c r="P57" s="161">
        <f t="shared" si="7"/>
        <v>0</v>
      </c>
      <c r="Q57" s="162"/>
      <c r="R57" s="163">
        <f t="shared" si="8"/>
        <v>45657</v>
      </c>
      <c r="S57" s="164">
        <f t="shared" si="9"/>
        <v>0.3</v>
      </c>
      <c r="T57" s="168" t="str">
        <f t="shared" si="10"/>
        <v>#DIV/0!</v>
      </c>
      <c r="U57" s="166" t="str">
        <f t="shared" si="11"/>
        <v>#DIV/0!</v>
      </c>
      <c r="V57" s="96"/>
      <c r="W57" s="96"/>
      <c r="X57" s="96"/>
      <c r="Y57" s="96"/>
      <c r="Z57" s="96"/>
      <c r="AA57" s="96"/>
      <c r="AB57" s="96"/>
    </row>
    <row r="58" ht="63.0" customHeight="1">
      <c r="A58" s="96"/>
      <c r="B58" s="172" t="s">
        <v>186</v>
      </c>
      <c r="C58" s="152">
        <f>+'ANALISIS OCI'!X56</f>
        <v>0</v>
      </c>
      <c r="D58" s="153">
        <f>+'ANALISIS OCI'!Y56</f>
        <v>0</v>
      </c>
      <c r="E58" s="153">
        <f>+'ANALISIS OCI'!Z56</f>
        <v>0</v>
      </c>
      <c r="F58" s="153">
        <f>+'ANALISIS OCI'!AA56</f>
        <v>0</v>
      </c>
      <c r="G58" s="154">
        <f t="shared" si="1"/>
        <v>0</v>
      </c>
      <c r="H58" s="155">
        <f t="shared" si="2"/>
        <v>0</v>
      </c>
      <c r="I58" s="156">
        <f t="shared" si="3"/>
        <v>0</v>
      </c>
      <c r="J58" s="157" t="str">
        <f>'ANALISIS OCI'!AC61</f>
        <v>#DIV/0!</v>
      </c>
      <c r="K58" s="158" t="str">
        <f t="shared" si="4"/>
        <v>#DIV/0!</v>
      </c>
      <c r="L58" s="156" t="str">
        <f t="shared" si="5"/>
        <v>#DIV/0!</v>
      </c>
      <c r="M58" s="159"/>
      <c r="N58" s="156">
        <f t="shared" si="6"/>
        <v>0</v>
      </c>
      <c r="O58" s="160"/>
      <c r="P58" s="161">
        <f t="shared" si="7"/>
        <v>0</v>
      </c>
      <c r="Q58" s="162"/>
      <c r="R58" s="163">
        <f t="shared" si="8"/>
        <v>45657</v>
      </c>
      <c r="S58" s="164">
        <f t="shared" si="9"/>
        <v>0.3</v>
      </c>
      <c r="T58" s="168" t="str">
        <f t="shared" si="10"/>
        <v>#DIV/0!</v>
      </c>
      <c r="U58" s="166" t="str">
        <f t="shared" si="11"/>
        <v>#DIV/0!</v>
      </c>
      <c r="V58" s="96"/>
      <c r="W58" s="96"/>
      <c r="X58" s="96"/>
      <c r="Y58" s="96"/>
      <c r="Z58" s="96"/>
      <c r="AA58" s="96"/>
      <c r="AB58" s="96"/>
    </row>
    <row r="59" ht="63.0" customHeight="1">
      <c r="A59" s="96"/>
      <c r="B59" s="172" t="s">
        <v>187</v>
      </c>
      <c r="C59" s="152">
        <f>+'ANALISIS OCI'!X57</f>
        <v>0</v>
      </c>
      <c r="D59" s="153">
        <f>+'ANALISIS OCI'!Y57</f>
        <v>0</v>
      </c>
      <c r="E59" s="153">
        <f>+'ANALISIS OCI'!Z57</f>
        <v>0</v>
      </c>
      <c r="F59" s="153">
        <f>+'ANALISIS OCI'!AA57</f>
        <v>0</v>
      </c>
      <c r="G59" s="154">
        <f t="shared" si="1"/>
        <v>0</v>
      </c>
      <c r="H59" s="155">
        <f t="shared" si="2"/>
        <v>0</v>
      </c>
      <c r="I59" s="156">
        <f t="shared" si="3"/>
        <v>0</v>
      </c>
      <c r="J59" s="157" t="str">
        <f>'ANALISIS OCI'!AC62</f>
        <v>#DIV/0!</v>
      </c>
      <c r="K59" s="158" t="str">
        <f t="shared" si="4"/>
        <v>#DIV/0!</v>
      </c>
      <c r="L59" s="156" t="str">
        <f t="shared" si="5"/>
        <v>#DIV/0!</v>
      </c>
      <c r="M59" s="159"/>
      <c r="N59" s="156">
        <f t="shared" si="6"/>
        <v>0</v>
      </c>
      <c r="O59" s="160"/>
      <c r="P59" s="161">
        <f t="shared" si="7"/>
        <v>0</v>
      </c>
      <c r="Q59" s="162"/>
      <c r="R59" s="163">
        <f t="shared" si="8"/>
        <v>45657</v>
      </c>
      <c r="S59" s="164">
        <f t="shared" si="9"/>
        <v>0.3</v>
      </c>
      <c r="T59" s="168" t="str">
        <f t="shared" si="10"/>
        <v>#DIV/0!</v>
      </c>
      <c r="U59" s="166" t="str">
        <f t="shared" si="11"/>
        <v>#DIV/0!</v>
      </c>
      <c r="V59" s="96"/>
      <c r="W59" s="96"/>
      <c r="X59" s="96"/>
      <c r="Y59" s="96"/>
      <c r="Z59" s="96"/>
      <c r="AA59" s="96"/>
      <c r="AB59" s="96"/>
    </row>
    <row r="60" ht="63.0" customHeight="1">
      <c r="A60" s="96"/>
      <c r="B60" s="172" t="s">
        <v>188</v>
      </c>
      <c r="C60" s="152">
        <f>+'ANALISIS OCI'!X58</f>
        <v>0</v>
      </c>
      <c r="D60" s="153">
        <f>+'ANALISIS OCI'!Y58</f>
        <v>0</v>
      </c>
      <c r="E60" s="153">
        <f>+'ANALISIS OCI'!Z58</f>
        <v>0</v>
      </c>
      <c r="F60" s="153">
        <f>+'ANALISIS OCI'!AA58</f>
        <v>0</v>
      </c>
      <c r="G60" s="154">
        <f t="shared" si="1"/>
        <v>0</v>
      </c>
      <c r="H60" s="155">
        <f t="shared" si="2"/>
        <v>0</v>
      </c>
      <c r="I60" s="156">
        <f t="shared" si="3"/>
        <v>0</v>
      </c>
      <c r="J60" s="157" t="str">
        <f>'ANALISIS OCI'!AC63</f>
        <v>#DIV/0!</v>
      </c>
      <c r="K60" s="158" t="str">
        <f t="shared" si="4"/>
        <v>#DIV/0!</v>
      </c>
      <c r="L60" s="156" t="str">
        <f t="shared" si="5"/>
        <v>#DIV/0!</v>
      </c>
      <c r="M60" s="159"/>
      <c r="N60" s="156">
        <f t="shared" si="6"/>
        <v>0</v>
      </c>
      <c r="O60" s="160"/>
      <c r="P60" s="161">
        <f t="shared" si="7"/>
        <v>0</v>
      </c>
      <c r="Q60" s="162"/>
      <c r="R60" s="163">
        <f t="shared" si="8"/>
        <v>45657</v>
      </c>
      <c r="S60" s="164">
        <f t="shared" si="9"/>
        <v>0.3</v>
      </c>
      <c r="T60" s="168" t="str">
        <f t="shared" si="10"/>
        <v>#DIV/0!</v>
      </c>
      <c r="U60" s="166" t="str">
        <f t="shared" si="11"/>
        <v>#DIV/0!</v>
      </c>
      <c r="V60" s="96"/>
      <c r="W60" s="96"/>
      <c r="X60" s="96"/>
      <c r="Y60" s="96"/>
      <c r="Z60" s="96"/>
      <c r="AA60" s="96"/>
      <c r="AB60" s="96"/>
    </row>
    <row r="61" ht="63.0" customHeight="1">
      <c r="A61" s="96"/>
      <c r="B61" s="172" t="s">
        <v>189</v>
      </c>
      <c r="C61" s="152">
        <f>+'ANALISIS OCI'!X59</f>
        <v>0</v>
      </c>
      <c r="D61" s="153">
        <f>+'ANALISIS OCI'!Y59</f>
        <v>0</v>
      </c>
      <c r="E61" s="153">
        <f>+'ANALISIS OCI'!Z59</f>
        <v>0</v>
      </c>
      <c r="F61" s="153">
        <f>+'ANALISIS OCI'!AA59</f>
        <v>0</v>
      </c>
      <c r="G61" s="154">
        <f t="shared" si="1"/>
        <v>0</v>
      </c>
      <c r="H61" s="155">
        <f t="shared" si="2"/>
        <v>0</v>
      </c>
      <c r="I61" s="156">
        <f t="shared" si="3"/>
        <v>0</v>
      </c>
      <c r="J61" s="157" t="str">
        <f>'ANALISIS OCI'!AC64</f>
        <v>#DIV/0!</v>
      </c>
      <c r="K61" s="158" t="str">
        <f t="shared" si="4"/>
        <v>#DIV/0!</v>
      </c>
      <c r="L61" s="156" t="str">
        <f t="shared" si="5"/>
        <v>#DIV/0!</v>
      </c>
      <c r="M61" s="159"/>
      <c r="N61" s="156">
        <f t="shared" si="6"/>
        <v>0</v>
      </c>
      <c r="O61" s="160"/>
      <c r="P61" s="161">
        <f t="shared" si="7"/>
        <v>0</v>
      </c>
      <c r="Q61" s="162"/>
      <c r="R61" s="163">
        <f t="shared" si="8"/>
        <v>45657</v>
      </c>
      <c r="S61" s="164">
        <f t="shared" si="9"/>
        <v>0.3</v>
      </c>
      <c r="T61" s="168" t="str">
        <f t="shared" si="10"/>
        <v>#DIV/0!</v>
      </c>
      <c r="U61" s="166" t="str">
        <f t="shared" si="11"/>
        <v>#DIV/0!</v>
      </c>
      <c r="V61" s="96"/>
      <c r="W61" s="96"/>
      <c r="X61" s="96"/>
      <c r="Y61" s="96"/>
      <c r="Z61" s="96"/>
      <c r="AA61" s="96"/>
      <c r="AB61" s="96"/>
    </row>
    <row r="62" ht="63.0" customHeight="1">
      <c r="A62" s="96"/>
      <c r="B62" s="172" t="s">
        <v>190</v>
      </c>
      <c r="C62" s="152">
        <f>+'ANALISIS OCI'!X60</f>
        <v>0</v>
      </c>
      <c r="D62" s="153">
        <f>+'ANALISIS OCI'!Y60</f>
        <v>0</v>
      </c>
      <c r="E62" s="153">
        <f>+'ANALISIS OCI'!Z60</f>
        <v>0</v>
      </c>
      <c r="F62" s="153">
        <f>+'ANALISIS OCI'!AA60</f>
        <v>0</v>
      </c>
      <c r="G62" s="154">
        <f t="shared" si="1"/>
        <v>0</v>
      </c>
      <c r="H62" s="155">
        <f t="shared" si="2"/>
        <v>0</v>
      </c>
      <c r="I62" s="156">
        <f t="shared" si="3"/>
        <v>0</v>
      </c>
      <c r="J62" s="157" t="str">
        <f>'ANALISIS OCI'!AC65</f>
        <v>#DIV/0!</v>
      </c>
      <c r="K62" s="158" t="str">
        <f t="shared" si="4"/>
        <v>#DIV/0!</v>
      </c>
      <c r="L62" s="156" t="str">
        <f t="shared" si="5"/>
        <v>#DIV/0!</v>
      </c>
      <c r="M62" s="159"/>
      <c r="N62" s="156">
        <f t="shared" si="6"/>
        <v>0</v>
      </c>
      <c r="O62" s="160"/>
      <c r="P62" s="161">
        <f t="shared" si="7"/>
        <v>0</v>
      </c>
      <c r="Q62" s="162"/>
      <c r="R62" s="163">
        <f t="shared" si="8"/>
        <v>45657</v>
      </c>
      <c r="S62" s="164">
        <f t="shared" si="9"/>
        <v>0.3</v>
      </c>
      <c r="T62" s="168" t="str">
        <f t="shared" si="10"/>
        <v>#DIV/0!</v>
      </c>
      <c r="U62" s="166" t="str">
        <f t="shared" si="11"/>
        <v>#DIV/0!</v>
      </c>
      <c r="V62" s="96"/>
      <c r="W62" s="96"/>
      <c r="X62" s="96"/>
      <c r="Y62" s="96"/>
      <c r="Z62" s="96"/>
      <c r="AA62" s="96"/>
      <c r="AB62" s="96"/>
    </row>
    <row r="63" ht="63.0" customHeight="1">
      <c r="A63" s="96"/>
      <c r="B63" s="172" t="s">
        <v>191</v>
      </c>
      <c r="C63" s="152">
        <f>+'ANALISIS OCI'!X61</f>
        <v>0</v>
      </c>
      <c r="D63" s="153">
        <f>+'ANALISIS OCI'!Y61</f>
        <v>0</v>
      </c>
      <c r="E63" s="153">
        <f>+'ANALISIS OCI'!Z61</f>
        <v>0</v>
      </c>
      <c r="F63" s="153">
        <f>+'ANALISIS OCI'!AA61</f>
        <v>0</v>
      </c>
      <c r="G63" s="154">
        <f t="shared" si="1"/>
        <v>0</v>
      </c>
      <c r="H63" s="155">
        <f t="shared" si="2"/>
        <v>0</v>
      </c>
      <c r="I63" s="156">
        <f t="shared" si="3"/>
        <v>0</v>
      </c>
      <c r="J63" s="157" t="str">
        <f>'ANALISIS OCI'!AC66</f>
        <v>#DIV/0!</v>
      </c>
      <c r="K63" s="158" t="str">
        <f t="shared" si="4"/>
        <v>#DIV/0!</v>
      </c>
      <c r="L63" s="156" t="str">
        <f t="shared" si="5"/>
        <v>#DIV/0!</v>
      </c>
      <c r="M63" s="159"/>
      <c r="N63" s="156">
        <f t="shared" si="6"/>
        <v>0</v>
      </c>
      <c r="O63" s="160"/>
      <c r="P63" s="161">
        <f t="shared" si="7"/>
        <v>0</v>
      </c>
      <c r="Q63" s="162"/>
      <c r="R63" s="163">
        <f t="shared" si="8"/>
        <v>45657</v>
      </c>
      <c r="S63" s="164">
        <f t="shared" si="9"/>
        <v>0.3</v>
      </c>
      <c r="T63" s="168" t="str">
        <f t="shared" si="10"/>
        <v>#DIV/0!</v>
      </c>
      <c r="U63" s="166" t="str">
        <f t="shared" si="11"/>
        <v>#DIV/0!</v>
      </c>
      <c r="V63" s="96"/>
      <c r="W63" s="96"/>
      <c r="X63" s="96"/>
      <c r="Y63" s="96"/>
      <c r="Z63" s="96"/>
      <c r="AA63" s="96"/>
      <c r="AB63" s="96"/>
    </row>
    <row r="64" ht="63.0" customHeight="1">
      <c r="A64" s="96"/>
      <c r="B64" s="172" t="s">
        <v>192</v>
      </c>
      <c r="C64" s="152">
        <f>+'ANALISIS OCI'!X62</f>
        <v>0</v>
      </c>
      <c r="D64" s="153">
        <f>+'ANALISIS OCI'!Y62</f>
        <v>0</v>
      </c>
      <c r="E64" s="153">
        <f>+'ANALISIS OCI'!Z62</f>
        <v>0</v>
      </c>
      <c r="F64" s="153">
        <f>+'ANALISIS OCI'!AA62</f>
        <v>0</v>
      </c>
      <c r="G64" s="154">
        <f t="shared" si="1"/>
        <v>0</v>
      </c>
      <c r="H64" s="155">
        <f t="shared" si="2"/>
        <v>0</v>
      </c>
      <c r="I64" s="156">
        <f t="shared" si="3"/>
        <v>0</v>
      </c>
      <c r="J64" s="157" t="str">
        <f>'ANALISIS OCI'!AC67</f>
        <v>#DIV/0!</v>
      </c>
      <c r="K64" s="158" t="str">
        <f t="shared" si="4"/>
        <v>#DIV/0!</v>
      </c>
      <c r="L64" s="156" t="str">
        <f t="shared" si="5"/>
        <v>#DIV/0!</v>
      </c>
      <c r="M64" s="159"/>
      <c r="N64" s="156">
        <f t="shared" si="6"/>
        <v>0</v>
      </c>
      <c r="O64" s="160"/>
      <c r="P64" s="161">
        <f t="shared" si="7"/>
        <v>0</v>
      </c>
      <c r="Q64" s="162"/>
      <c r="R64" s="163">
        <f t="shared" si="8"/>
        <v>45657</v>
      </c>
      <c r="S64" s="164">
        <f t="shared" si="9"/>
        <v>0.3</v>
      </c>
      <c r="T64" s="168" t="str">
        <f t="shared" si="10"/>
        <v>#DIV/0!</v>
      </c>
      <c r="U64" s="166" t="str">
        <f t="shared" si="11"/>
        <v>#DIV/0!</v>
      </c>
      <c r="V64" s="96"/>
      <c r="W64" s="96"/>
      <c r="X64" s="96"/>
      <c r="Y64" s="96"/>
      <c r="Z64" s="96"/>
      <c r="AA64" s="96"/>
      <c r="AB64" s="96"/>
    </row>
    <row r="65" ht="63.0" customHeight="1">
      <c r="A65" s="96"/>
      <c r="B65" s="172" t="s">
        <v>193</v>
      </c>
      <c r="C65" s="152">
        <f>+'ANALISIS OCI'!X63</f>
        <v>0</v>
      </c>
      <c r="D65" s="153">
        <f>+'ANALISIS OCI'!Y63</f>
        <v>0</v>
      </c>
      <c r="E65" s="153">
        <f>+'ANALISIS OCI'!Z63</f>
        <v>0</v>
      </c>
      <c r="F65" s="153">
        <f>+'ANALISIS OCI'!AA63</f>
        <v>0</v>
      </c>
      <c r="G65" s="154">
        <f t="shared" si="1"/>
        <v>0</v>
      </c>
      <c r="H65" s="155">
        <f t="shared" si="2"/>
        <v>0</v>
      </c>
      <c r="I65" s="156">
        <f t="shared" si="3"/>
        <v>0</v>
      </c>
      <c r="J65" s="157" t="str">
        <f>'ANALISIS OCI'!AC68</f>
        <v>#DIV/0!</v>
      </c>
      <c r="K65" s="158" t="str">
        <f t="shared" si="4"/>
        <v>#DIV/0!</v>
      </c>
      <c r="L65" s="156" t="str">
        <f t="shared" si="5"/>
        <v>#DIV/0!</v>
      </c>
      <c r="M65" s="159"/>
      <c r="N65" s="156">
        <f t="shared" si="6"/>
        <v>0</v>
      </c>
      <c r="O65" s="160"/>
      <c r="P65" s="161">
        <f t="shared" si="7"/>
        <v>0</v>
      </c>
      <c r="Q65" s="162"/>
      <c r="R65" s="163">
        <f t="shared" si="8"/>
        <v>45657</v>
      </c>
      <c r="S65" s="164">
        <f t="shared" si="9"/>
        <v>0.3</v>
      </c>
      <c r="T65" s="168" t="str">
        <f t="shared" si="10"/>
        <v>#DIV/0!</v>
      </c>
      <c r="U65" s="166" t="str">
        <f t="shared" si="11"/>
        <v>#DIV/0!</v>
      </c>
      <c r="V65" s="96"/>
      <c r="W65" s="96"/>
      <c r="X65" s="96"/>
      <c r="Y65" s="96"/>
      <c r="Z65" s="96"/>
      <c r="AA65" s="96"/>
      <c r="AB65" s="96"/>
    </row>
    <row r="66" ht="63.0" customHeight="1">
      <c r="A66" s="96"/>
      <c r="B66" s="172" t="s">
        <v>194</v>
      </c>
      <c r="C66" s="152">
        <f>+'ANALISIS OCI'!X64</f>
        <v>0</v>
      </c>
      <c r="D66" s="153">
        <f>+'ANALISIS OCI'!Y64</f>
        <v>0</v>
      </c>
      <c r="E66" s="153">
        <f>+'ANALISIS OCI'!Z64</f>
        <v>0</v>
      </c>
      <c r="F66" s="153">
        <f>+'ANALISIS OCI'!AA64</f>
        <v>0</v>
      </c>
      <c r="G66" s="154">
        <f t="shared" si="1"/>
        <v>0</v>
      </c>
      <c r="H66" s="155">
        <f t="shared" si="2"/>
        <v>0</v>
      </c>
      <c r="I66" s="156">
        <f t="shared" si="3"/>
        <v>0</v>
      </c>
      <c r="J66" s="157" t="str">
        <f>'ANALISIS OCI'!AC69</f>
        <v>#DIV/0!</v>
      </c>
      <c r="K66" s="158" t="str">
        <f t="shared" si="4"/>
        <v>#DIV/0!</v>
      </c>
      <c r="L66" s="156" t="str">
        <f t="shared" si="5"/>
        <v>#DIV/0!</v>
      </c>
      <c r="M66" s="159"/>
      <c r="N66" s="156">
        <f t="shared" si="6"/>
        <v>0</v>
      </c>
      <c r="O66" s="160"/>
      <c r="P66" s="161">
        <f t="shared" si="7"/>
        <v>0</v>
      </c>
      <c r="Q66" s="162"/>
      <c r="R66" s="163">
        <f t="shared" si="8"/>
        <v>45657</v>
      </c>
      <c r="S66" s="164">
        <f t="shared" si="9"/>
        <v>0.3</v>
      </c>
      <c r="T66" s="168" t="str">
        <f t="shared" si="10"/>
        <v>#DIV/0!</v>
      </c>
      <c r="U66" s="166" t="str">
        <f t="shared" si="11"/>
        <v>#DIV/0!</v>
      </c>
      <c r="V66" s="96"/>
      <c r="W66" s="96"/>
      <c r="X66" s="96"/>
      <c r="Y66" s="96"/>
      <c r="Z66" s="96"/>
      <c r="AA66" s="96"/>
      <c r="AB66" s="96"/>
    </row>
    <row r="67" ht="63.0" customHeight="1">
      <c r="A67" s="96"/>
      <c r="B67" s="172" t="s">
        <v>195</v>
      </c>
      <c r="C67" s="152">
        <f>+'ANALISIS OCI'!X65</f>
        <v>0</v>
      </c>
      <c r="D67" s="153">
        <f>+'ANALISIS OCI'!Y65</f>
        <v>0</v>
      </c>
      <c r="E67" s="153">
        <f>+'ANALISIS OCI'!Z65</f>
        <v>0</v>
      </c>
      <c r="F67" s="153">
        <f>+'ANALISIS OCI'!AA65</f>
        <v>0</v>
      </c>
      <c r="G67" s="154">
        <f t="shared" si="1"/>
        <v>0</v>
      </c>
      <c r="H67" s="155">
        <f t="shared" si="2"/>
        <v>0</v>
      </c>
      <c r="I67" s="156">
        <f t="shared" si="3"/>
        <v>0</v>
      </c>
      <c r="J67" s="157" t="str">
        <f>'ANALISIS OCI'!AC70</f>
        <v>#DIV/0!</v>
      </c>
      <c r="K67" s="158" t="str">
        <f t="shared" si="4"/>
        <v>#DIV/0!</v>
      </c>
      <c r="L67" s="156" t="str">
        <f t="shared" si="5"/>
        <v>#DIV/0!</v>
      </c>
      <c r="M67" s="159"/>
      <c r="N67" s="156">
        <f t="shared" si="6"/>
        <v>0</v>
      </c>
      <c r="O67" s="160"/>
      <c r="P67" s="161">
        <f t="shared" si="7"/>
        <v>0</v>
      </c>
      <c r="Q67" s="162"/>
      <c r="R67" s="163">
        <f t="shared" si="8"/>
        <v>45657</v>
      </c>
      <c r="S67" s="164">
        <f t="shared" si="9"/>
        <v>0.3</v>
      </c>
      <c r="T67" s="168" t="str">
        <f t="shared" si="10"/>
        <v>#DIV/0!</v>
      </c>
      <c r="U67" s="166" t="str">
        <f t="shared" si="11"/>
        <v>#DIV/0!</v>
      </c>
      <c r="V67" s="96"/>
      <c r="W67" s="96"/>
      <c r="X67" s="96"/>
      <c r="Y67" s="96"/>
      <c r="Z67" s="96"/>
      <c r="AA67" s="96"/>
      <c r="AB67" s="96"/>
    </row>
    <row r="68" ht="63.0" customHeight="1">
      <c r="A68" s="96"/>
      <c r="B68" s="172" t="s">
        <v>196</v>
      </c>
      <c r="C68" s="152">
        <f>+'ANALISIS OCI'!X66</f>
        <v>0</v>
      </c>
      <c r="D68" s="153">
        <f>+'ANALISIS OCI'!Y66</f>
        <v>0</v>
      </c>
      <c r="E68" s="153">
        <f>+'ANALISIS OCI'!Z66</f>
        <v>0</v>
      </c>
      <c r="F68" s="153">
        <f>+'ANALISIS OCI'!AA66</f>
        <v>0</v>
      </c>
      <c r="G68" s="154">
        <f t="shared" si="1"/>
        <v>0</v>
      </c>
      <c r="H68" s="155">
        <f t="shared" si="2"/>
        <v>0</v>
      </c>
      <c r="I68" s="156">
        <f t="shared" si="3"/>
        <v>0</v>
      </c>
      <c r="J68" s="157" t="str">
        <f>'ANALISIS OCI'!AC71</f>
        <v>#DIV/0!</v>
      </c>
      <c r="K68" s="158" t="str">
        <f t="shared" si="4"/>
        <v>#DIV/0!</v>
      </c>
      <c r="L68" s="156" t="str">
        <f t="shared" si="5"/>
        <v>#DIV/0!</v>
      </c>
      <c r="M68" s="159"/>
      <c r="N68" s="156">
        <f t="shared" si="6"/>
        <v>0</v>
      </c>
      <c r="O68" s="160"/>
      <c r="P68" s="161">
        <f t="shared" si="7"/>
        <v>0</v>
      </c>
      <c r="Q68" s="162"/>
      <c r="R68" s="163">
        <f t="shared" si="8"/>
        <v>45657</v>
      </c>
      <c r="S68" s="164">
        <f t="shared" si="9"/>
        <v>0.3</v>
      </c>
      <c r="T68" s="168" t="str">
        <f t="shared" si="10"/>
        <v>#DIV/0!</v>
      </c>
      <c r="U68" s="166" t="str">
        <f t="shared" si="11"/>
        <v>#DIV/0!</v>
      </c>
      <c r="V68" s="96"/>
      <c r="W68" s="96"/>
      <c r="X68" s="96"/>
      <c r="Y68" s="96"/>
      <c r="Z68" s="96"/>
      <c r="AA68" s="96"/>
      <c r="AB68" s="96"/>
    </row>
    <row r="69" ht="63.0" customHeight="1">
      <c r="A69" s="96"/>
      <c r="B69" s="172" t="s">
        <v>197</v>
      </c>
      <c r="C69" s="152">
        <f>+'ANALISIS OCI'!X67</f>
        <v>0</v>
      </c>
      <c r="D69" s="153">
        <f>+'ANALISIS OCI'!Y67</f>
        <v>0</v>
      </c>
      <c r="E69" s="153">
        <f>+'ANALISIS OCI'!Z67</f>
        <v>0</v>
      </c>
      <c r="F69" s="153">
        <f>+'ANALISIS OCI'!AA67</f>
        <v>0</v>
      </c>
      <c r="G69" s="154">
        <f t="shared" si="1"/>
        <v>0</v>
      </c>
      <c r="H69" s="155">
        <f t="shared" si="2"/>
        <v>0</v>
      </c>
      <c r="I69" s="156">
        <f t="shared" si="3"/>
        <v>0</v>
      </c>
      <c r="J69" s="157" t="str">
        <f>'ANALISIS OCI'!AC72</f>
        <v>#DIV/0!</v>
      </c>
      <c r="K69" s="158" t="str">
        <f t="shared" si="4"/>
        <v>#DIV/0!</v>
      </c>
      <c r="L69" s="156" t="str">
        <f t="shared" si="5"/>
        <v>#DIV/0!</v>
      </c>
      <c r="M69" s="159"/>
      <c r="N69" s="156">
        <f t="shared" si="6"/>
        <v>0</v>
      </c>
      <c r="O69" s="160"/>
      <c r="P69" s="161">
        <f t="shared" si="7"/>
        <v>0</v>
      </c>
      <c r="Q69" s="162"/>
      <c r="R69" s="163">
        <f t="shared" si="8"/>
        <v>45657</v>
      </c>
      <c r="S69" s="164">
        <f t="shared" si="9"/>
        <v>0.3</v>
      </c>
      <c r="T69" s="168" t="str">
        <f t="shared" si="10"/>
        <v>#DIV/0!</v>
      </c>
      <c r="U69" s="166" t="str">
        <f t="shared" si="11"/>
        <v>#DIV/0!</v>
      </c>
      <c r="V69" s="96"/>
      <c r="W69" s="96"/>
      <c r="X69" s="96"/>
      <c r="Y69" s="96"/>
      <c r="Z69" s="96"/>
      <c r="AA69" s="96"/>
      <c r="AB69" s="96"/>
    </row>
    <row r="70" ht="63.0" customHeight="1">
      <c r="A70" s="96"/>
      <c r="B70" s="172" t="s">
        <v>198</v>
      </c>
      <c r="C70" s="152">
        <f>+'ANALISIS OCI'!X68</f>
        <v>0</v>
      </c>
      <c r="D70" s="153">
        <f>+'ANALISIS OCI'!Y68</f>
        <v>0</v>
      </c>
      <c r="E70" s="153">
        <f>+'ANALISIS OCI'!Z68</f>
        <v>0</v>
      </c>
      <c r="F70" s="153">
        <f>+'ANALISIS OCI'!AA68</f>
        <v>0</v>
      </c>
      <c r="G70" s="154">
        <f t="shared" si="1"/>
        <v>0</v>
      </c>
      <c r="H70" s="155">
        <f t="shared" si="2"/>
        <v>0</v>
      </c>
      <c r="I70" s="156">
        <f t="shared" si="3"/>
        <v>0</v>
      </c>
      <c r="J70" s="157" t="str">
        <f>'ANALISIS OCI'!AC73</f>
        <v>#DIV/0!</v>
      </c>
      <c r="K70" s="158" t="str">
        <f t="shared" si="4"/>
        <v>#DIV/0!</v>
      </c>
      <c r="L70" s="156" t="str">
        <f t="shared" si="5"/>
        <v>#DIV/0!</v>
      </c>
      <c r="M70" s="159"/>
      <c r="N70" s="156">
        <f t="shared" si="6"/>
        <v>0</v>
      </c>
      <c r="O70" s="160"/>
      <c r="P70" s="161">
        <f t="shared" si="7"/>
        <v>0</v>
      </c>
      <c r="Q70" s="162"/>
      <c r="R70" s="163">
        <f t="shared" si="8"/>
        <v>45657</v>
      </c>
      <c r="S70" s="164">
        <f t="shared" si="9"/>
        <v>0.3</v>
      </c>
      <c r="T70" s="168" t="str">
        <f t="shared" si="10"/>
        <v>#DIV/0!</v>
      </c>
      <c r="U70" s="166" t="str">
        <f t="shared" si="11"/>
        <v>#DIV/0!</v>
      </c>
      <c r="V70" s="96"/>
      <c r="W70" s="96"/>
      <c r="X70" s="96"/>
      <c r="Y70" s="96"/>
      <c r="Z70" s="96"/>
      <c r="AA70" s="96"/>
      <c r="AB70" s="96"/>
    </row>
    <row r="71" ht="63.0" customHeight="1">
      <c r="A71" s="96"/>
      <c r="B71" s="172" t="s">
        <v>199</v>
      </c>
      <c r="C71" s="152">
        <f>+'ANALISIS OCI'!X69</f>
        <v>0</v>
      </c>
      <c r="D71" s="153">
        <f>+'ANALISIS OCI'!Y69</f>
        <v>0</v>
      </c>
      <c r="E71" s="153">
        <f>+'ANALISIS OCI'!Z69</f>
        <v>0</v>
      </c>
      <c r="F71" s="153">
        <f>+'ANALISIS OCI'!AA69</f>
        <v>0</v>
      </c>
      <c r="G71" s="154">
        <f t="shared" si="1"/>
        <v>0</v>
      </c>
      <c r="H71" s="155">
        <f t="shared" si="2"/>
        <v>0</v>
      </c>
      <c r="I71" s="156">
        <f t="shared" si="3"/>
        <v>0</v>
      </c>
      <c r="J71" s="157" t="str">
        <f>'ANALISIS OCI'!AC74</f>
        <v>#DIV/0!</v>
      </c>
      <c r="K71" s="158" t="str">
        <f t="shared" si="4"/>
        <v>#DIV/0!</v>
      </c>
      <c r="L71" s="156" t="str">
        <f t="shared" si="5"/>
        <v>#DIV/0!</v>
      </c>
      <c r="M71" s="159"/>
      <c r="N71" s="156">
        <f t="shared" si="6"/>
        <v>0</v>
      </c>
      <c r="O71" s="160"/>
      <c r="P71" s="161">
        <f t="shared" si="7"/>
        <v>0</v>
      </c>
      <c r="Q71" s="162"/>
      <c r="R71" s="163">
        <f t="shared" si="8"/>
        <v>45657</v>
      </c>
      <c r="S71" s="164">
        <f t="shared" si="9"/>
        <v>0.3</v>
      </c>
      <c r="T71" s="168" t="str">
        <f t="shared" si="10"/>
        <v>#DIV/0!</v>
      </c>
      <c r="U71" s="166" t="str">
        <f t="shared" si="11"/>
        <v>#DIV/0!</v>
      </c>
      <c r="V71" s="96"/>
      <c r="W71" s="96"/>
      <c r="X71" s="96"/>
      <c r="Y71" s="96"/>
      <c r="Z71" s="96"/>
      <c r="AA71" s="96"/>
      <c r="AB71" s="96"/>
    </row>
    <row r="72" ht="63.0" customHeight="1">
      <c r="A72" s="96"/>
      <c r="B72" s="172" t="s">
        <v>200</v>
      </c>
      <c r="C72" s="152">
        <f>+'ANALISIS OCI'!X70</f>
        <v>0</v>
      </c>
      <c r="D72" s="153">
        <f>+'ANALISIS OCI'!Y70</f>
        <v>0</v>
      </c>
      <c r="E72" s="153">
        <f>+'ANALISIS OCI'!Z70</f>
        <v>0</v>
      </c>
      <c r="F72" s="153">
        <f>+'ANALISIS OCI'!AA70</f>
        <v>0</v>
      </c>
      <c r="G72" s="154">
        <f t="shared" si="1"/>
        <v>0</v>
      </c>
      <c r="H72" s="155">
        <f t="shared" si="2"/>
        <v>0</v>
      </c>
      <c r="I72" s="156">
        <f t="shared" si="3"/>
        <v>0</v>
      </c>
      <c r="J72" s="157" t="str">
        <f>'ANALISIS OCI'!AC75</f>
        <v>#DIV/0!</v>
      </c>
      <c r="K72" s="158" t="str">
        <f t="shared" si="4"/>
        <v>#DIV/0!</v>
      </c>
      <c r="L72" s="156" t="str">
        <f t="shared" si="5"/>
        <v>#DIV/0!</v>
      </c>
      <c r="M72" s="159"/>
      <c r="N72" s="156">
        <f t="shared" si="6"/>
        <v>0</v>
      </c>
      <c r="O72" s="160"/>
      <c r="P72" s="161">
        <f t="shared" si="7"/>
        <v>0</v>
      </c>
      <c r="Q72" s="162"/>
      <c r="R72" s="163">
        <f t="shared" si="8"/>
        <v>45657</v>
      </c>
      <c r="S72" s="164">
        <f t="shared" si="9"/>
        <v>0.3</v>
      </c>
      <c r="T72" s="168" t="str">
        <f t="shared" si="10"/>
        <v>#DIV/0!</v>
      </c>
      <c r="U72" s="166" t="str">
        <f t="shared" si="11"/>
        <v>#DIV/0!</v>
      </c>
      <c r="V72" s="96"/>
      <c r="W72" s="96"/>
      <c r="X72" s="96"/>
      <c r="Y72" s="96"/>
      <c r="Z72" s="96"/>
      <c r="AA72" s="96"/>
      <c r="AB72" s="96"/>
    </row>
    <row r="73" ht="63.0" customHeight="1">
      <c r="A73" s="96"/>
      <c r="B73" s="172" t="s">
        <v>201</v>
      </c>
      <c r="C73" s="152">
        <f>+'ANALISIS OCI'!X71</f>
        <v>0</v>
      </c>
      <c r="D73" s="153">
        <f>+'ANALISIS OCI'!Y71</f>
        <v>0</v>
      </c>
      <c r="E73" s="153">
        <f>+'ANALISIS OCI'!Z71</f>
        <v>0</v>
      </c>
      <c r="F73" s="153">
        <f>+'ANALISIS OCI'!AA71</f>
        <v>0</v>
      </c>
      <c r="G73" s="154">
        <f t="shared" si="1"/>
        <v>0</v>
      </c>
      <c r="H73" s="155">
        <f t="shared" si="2"/>
        <v>0</v>
      </c>
      <c r="I73" s="156">
        <f t="shared" si="3"/>
        <v>0</v>
      </c>
      <c r="J73" s="157" t="str">
        <f>'ANALISIS OCI'!AC76</f>
        <v>#DIV/0!</v>
      </c>
      <c r="K73" s="158" t="str">
        <f t="shared" si="4"/>
        <v>#DIV/0!</v>
      </c>
      <c r="L73" s="156" t="str">
        <f t="shared" si="5"/>
        <v>#DIV/0!</v>
      </c>
      <c r="M73" s="159"/>
      <c r="N73" s="156">
        <f t="shared" si="6"/>
        <v>0</v>
      </c>
      <c r="O73" s="160"/>
      <c r="P73" s="161">
        <f t="shared" si="7"/>
        <v>0</v>
      </c>
      <c r="Q73" s="162"/>
      <c r="R73" s="163">
        <f t="shared" si="8"/>
        <v>45657</v>
      </c>
      <c r="S73" s="164">
        <f t="shared" si="9"/>
        <v>0.3</v>
      </c>
      <c r="T73" s="168" t="str">
        <f t="shared" si="10"/>
        <v>#DIV/0!</v>
      </c>
      <c r="U73" s="166" t="str">
        <f t="shared" si="11"/>
        <v>#DIV/0!</v>
      </c>
      <c r="V73" s="96"/>
      <c r="W73" s="96"/>
      <c r="X73" s="96"/>
      <c r="Y73" s="96"/>
      <c r="Z73" s="96"/>
      <c r="AA73" s="96"/>
      <c r="AB73" s="96"/>
    </row>
    <row r="74" ht="63.0" customHeight="1">
      <c r="A74" s="96"/>
      <c r="B74" s="172" t="s">
        <v>202</v>
      </c>
      <c r="C74" s="152">
        <f>+'ANALISIS OCI'!X72</f>
        <v>0</v>
      </c>
      <c r="D74" s="153">
        <f>+'ANALISIS OCI'!Y72</f>
        <v>0</v>
      </c>
      <c r="E74" s="153">
        <f>+'ANALISIS OCI'!Z72</f>
        <v>0</v>
      </c>
      <c r="F74" s="153">
        <f>+'ANALISIS OCI'!AA72</f>
        <v>0</v>
      </c>
      <c r="G74" s="154">
        <f t="shared" si="1"/>
        <v>0</v>
      </c>
      <c r="H74" s="155">
        <f t="shared" si="2"/>
        <v>0</v>
      </c>
      <c r="I74" s="156">
        <f t="shared" si="3"/>
        <v>0</v>
      </c>
      <c r="J74" s="157" t="str">
        <f>'ANALISIS OCI'!AC77</f>
        <v>#DIV/0!</v>
      </c>
      <c r="K74" s="158" t="str">
        <f t="shared" si="4"/>
        <v>#DIV/0!</v>
      </c>
      <c r="L74" s="156" t="str">
        <f t="shared" si="5"/>
        <v>#DIV/0!</v>
      </c>
      <c r="M74" s="159"/>
      <c r="N74" s="156">
        <f t="shared" si="6"/>
        <v>0</v>
      </c>
      <c r="O74" s="160"/>
      <c r="P74" s="161">
        <f t="shared" si="7"/>
        <v>0</v>
      </c>
      <c r="Q74" s="162"/>
      <c r="R74" s="163">
        <f t="shared" si="8"/>
        <v>45657</v>
      </c>
      <c r="S74" s="164">
        <f t="shared" si="9"/>
        <v>0.3</v>
      </c>
      <c r="T74" s="168" t="str">
        <f t="shared" si="10"/>
        <v>#DIV/0!</v>
      </c>
      <c r="U74" s="166" t="str">
        <f t="shared" si="11"/>
        <v>#DIV/0!</v>
      </c>
      <c r="V74" s="96"/>
      <c r="W74" s="96"/>
      <c r="X74" s="96"/>
      <c r="Y74" s="96"/>
      <c r="Z74" s="96"/>
      <c r="AA74" s="96"/>
      <c r="AB74" s="96"/>
    </row>
    <row r="75" ht="63.0" customHeight="1">
      <c r="A75" s="96"/>
      <c r="B75" s="172" t="s">
        <v>203</v>
      </c>
      <c r="C75" s="152">
        <f>+'ANALISIS OCI'!X73</f>
        <v>0</v>
      </c>
      <c r="D75" s="153">
        <f>+'ANALISIS OCI'!Y73</f>
        <v>0</v>
      </c>
      <c r="E75" s="153">
        <f>+'ANALISIS OCI'!Z73</f>
        <v>0</v>
      </c>
      <c r="F75" s="153">
        <f>+'ANALISIS OCI'!AA73</f>
        <v>0</v>
      </c>
      <c r="G75" s="154">
        <f t="shared" si="1"/>
        <v>0</v>
      </c>
      <c r="H75" s="155">
        <f t="shared" si="2"/>
        <v>0</v>
      </c>
      <c r="I75" s="156">
        <f t="shared" si="3"/>
        <v>0</v>
      </c>
      <c r="J75" s="157" t="str">
        <f>'ANALISIS OCI'!AC78</f>
        <v>#DIV/0!</v>
      </c>
      <c r="K75" s="158" t="str">
        <f t="shared" si="4"/>
        <v>#DIV/0!</v>
      </c>
      <c r="L75" s="156" t="str">
        <f t="shared" si="5"/>
        <v>#DIV/0!</v>
      </c>
      <c r="M75" s="159"/>
      <c r="N75" s="156">
        <f t="shared" si="6"/>
        <v>0</v>
      </c>
      <c r="O75" s="160"/>
      <c r="P75" s="161">
        <f t="shared" si="7"/>
        <v>0</v>
      </c>
      <c r="Q75" s="162"/>
      <c r="R75" s="163">
        <f t="shared" si="8"/>
        <v>45657</v>
      </c>
      <c r="S75" s="164">
        <f t="shared" si="9"/>
        <v>0.3</v>
      </c>
      <c r="T75" s="168" t="str">
        <f t="shared" si="10"/>
        <v>#DIV/0!</v>
      </c>
      <c r="U75" s="166" t="str">
        <f t="shared" si="11"/>
        <v>#DIV/0!</v>
      </c>
      <c r="V75" s="96"/>
      <c r="W75" s="96"/>
      <c r="X75" s="96"/>
      <c r="Y75" s="96"/>
      <c r="Z75" s="96"/>
      <c r="AA75" s="96"/>
      <c r="AB75" s="96"/>
    </row>
    <row r="76" ht="63.0" customHeight="1">
      <c r="A76" s="96"/>
      <c r="B76" s="172" t="s">
        <v>204</v>
      </c>
      <c r="C76" s="152">
        <f>+'ANALISIS OCI'!X74</f>
        <v>0</v>
      </c>
      <c r="D76" s="153">
        <f>+'ANALISIS OCI'!Y74</f>
        <v>0</v>
      </c>
      <c r="E76" s="153">
        <f>+'ANALISIS OCI'!Z74</f>
        <v>0</v>
      </c>
      <c r="F76" s="153">
        <f>+'ANALISIS OCI'!AA74</f>
        <v>0</v>
      </c>
      <c r="G76" s="154">
        <f t="shared" si="1"/>
        <v>0</v>
      </c>
      <c r="H76" s="155">
        <f t="shared" si="2"/>
        <v>0</v>
      </c>
      <c r="I76" s="156">
        <f t="shared" si="3"/>
        <v>0</v>
      </c>
      <c r="J76" s="157" t="str">
        <f>'ANALISIS OCI'!AC79</f>
        <v>#DIV/0!</v>
      </c>
      <c r="K76" s="158" t="str">
        <f t="shared" si="4"/>
        <v>#DIV/0!</v>
      </c>
      <c r="L76" s="156" t="str">
        <f t="shared" si="5"/>
        <v>#DIV/0!</v>
      </c>
      <c r="M76" s="159"/>
      <c r="N76" s="156">
        <f t="shared" si="6"/>
        <v>0</v>
      </c>
      <c r="O76" s="160"/>
      <c r="P76" s="161">
        <f t="shared" si="7"/>
        <v>0</v>
      </c>
      <c r="Q76" s="162"/>
      <c r="R76" s="163">
        <f t="shared" si="8"/>
        <v>45657</v>
      </c>
      <c r="S76" s="164">
        <f t="shared" si="9"/>
        <v>0.3</v>
      </c>
      <c r="T76" s="168" t="str">
        <f t="shared" si="10"/>
        <v>#DIV/0!</v>
      </c>
      <c r="U76" s="166" t="str">
        <f t="shared" si="11"/>
        <v>#DIV/0!</v>
      </c>
      <c r="V76" s="96"/>
      <c r="W76" s="96"/>
      <c r="X76" s="96"/>
      <c r="Y76" s="96"/>
      <c r="Z76" s="96"/>
      <c r="AA76" s="96"/>
      <c r="AB76" s="96"/>
    </row>
    <row r="77" ht="63.0" customHeight="1">
      <c r="A77" s="96"/>
      <c r="B77" s="172" t="s">
        <v>205</v>
      </c>
      <c r="C77" s="152">
        <f>+'ANALISIS OCI'!X75</f>
        <v>0</v>
      </c>
      <c r="D77" s="153">
        <f>+'ANALISIS OCI'!Y75</f>
        <v>0</v>
      </c>
      <c r="E77" s="153">
        <f>+'ANALISIS OCI'!Z75</f>
        <v>0</v>
      </c>
      <c r="F77" s="153">
        <f>+'ANALISIS OCI'!AA75</f>
        <v>0</v>
      </c>
      <c r="G77" s="154">
        <f t="shared" si="1"/>
        <v>0</v>
      </c>
      <c r="H77" s="155">
        <f t="shared" si="2"/>
        <v>0</v>
      </c>
      <c r="I77" s="156">
        <f t="shared" si="3"/>
        <v>0</v>
      </c>
      <c r="J77" s="157" t="str">
        <f>'ANALISIS OCI'!AC80</f>
        <v>#DIV/0!</v>
      </c>
      <c r="K77" s="158" t="str">
        <f t="shared" si="4"/>
        <v>#DIV/0!</v>
      </c>
      <c r="L77" s="156" t="str">
        <f t="shared" si="5"/>
        <v>#DIV/0!</v>
      </c>
      <c r="M77" s="159"/>
      <c r="N77" s="156">
        <f t="shared" si="6"/>
        <v>0</v>
      </c>
      <c r="O77" s="160"/>
      <c r="P77" s="161">
        <f t="shared" si="7"/>
        <v>0</v>
      </c>
      <c r="Q77" s="162"/>
      <c r="R77" s="163">
        <f t="shared" si="8"/>
        <v>45657</v>
      </c>
      <c r="S77" s="164">
        <f t="shared" si="9"/>
        <v>0.3</v>
      </c>
      <c r="T77" s="168" t="str">
        <f t="shared" si="10"/>
        <v>#DIV/0!</v>
      </c>
      <c r="U77" s="166" t="str">
        <f t="shared" si="11"/>
        <v>#DIV/0!</v>
      </c>
      <c r="V77" s="96"/>
      <c r="W77" s="96"/>
      <c r="X77" s="96"/>
      <c r="Y77" s="96"/>
      <c r="Z77" s="96"/>
      <c r="AA77" s="96"/>
      <c r="AB77" s="96"/>
    </row>
    <row r="78" ht="63.0" customHeight="1">
      <c r="A78" s="96"/>
      <c r="B78" s="172" t="s">
        <v>206</v>
      </c>
      <c r="C78" s="152">
        <f>+'ANALISIS OCI'!X76</f>
        <v>0</v>
      </c>
      <c r="D78" s="153">
        <f>+'ANALISIS OCI'!Y76</f>
        <v>0</v>
      </c>
      <c r="E78" s="153">
        <f>+'ANALISIS OCI'!Z76</f>
        <v>0</v>
      </c>
      <c r="F78" s="153">
        <f>+'ANALISIS OCI'!AA76</f>
        <v>0</v>
      </c>
      <c r="G78" s="154">
        <f t="shared" si="1"/>
        <v>0</v>
      </c>
      <c r="H78" s="155">
        <f t="shared" si="2"/>
        <v>0</v>
      </c>
      <c r="I78" s="156">
        <f t="shared" si="3"/>
        <v>0</v>
      </c>
      <c r="J78" s="157" t="str">
        <f>'ANALISIS OCI'!AC81</f>
        <v>#DIV/0!</v>
      </c>
      <c r="K78" s="158" t="str">
        <f t="shared" si="4"/>
        <v>#DIV/0!</v>
      </c>
      <c r="L78" s="156" t="str">
        <f t="shared" si="5"/>
        <v>#DIV/0!</v>
      </c>
      <c r="M78" s="159"/>
      <c r="N78" s="156">
        <f t="shared" si="6"/>
        <v>0</v>
      </c>
      <c r="O78" s="160"/>
      <c r="P78" s="161">
        <f t="shared" si="7"/>
        <v>0</v>
      </c>
      <c r="Q78" s="162"/>
      <c r="R78" s="163">
        <f t="shared" si="8"/>
        <v>45657</v>
      </c>
      <c r="S78" s="164">
        <f t="shared" si="9"/>
        <v>0.3</v>
      </c>
      <c r="T78" s="168" t="str">
        <f t="shared" si="10"/>
        <v>#DIV/0!</v>
      </c>
      <c r="U78" s="166" t="str">
        <f t="shared" si="11"/>
        <v>#DIV/0!</v>
      </c>
      <c r="V78" s="96"/>
      <c r="W78" s="96"/>
      <c r="X78" s="96"/>
      <c r="Y78" s="96"/>
      <c r="Z78" s="96"/>
      <c r="AA78" s="96"/>
      <c r="AB78" s="96"/>
    </row>
    <row r="79" ht="63.0" customHeight="1">
      <c r="A79" s="96"/>
      <c r="B79" s="172" t="s">
        <v>207</v>
      </c>
      <c r="C79" s="152">
        <f>+'ANALISIS OCI'!X77</f>
        <v>0</v>
      </c>
      <c r="D79" s="153">
        <f>+'ANALISIS OCI'!Y77</f>
        <v>0</v>
      </c>
      <c r="E79" s="153">
        <f>+'ANALISIS OCI'!Z77</f>
        <v>0</v>
      </c>
      <c r="F79" s="153">
        <f>+'ANALISIS OCI'!AA77</f>
        <v>0</v>
      </c>
      <c r="G79" s="154">
        <f t="shared" si="1"/>
        <v>0</v>
      </c>
      <c r="H79" s="155">
        <f t="shared" si="2"/>
        <v>0</v>
      </c>
      <c r="I79" s="156">
        <f t="shared" si="3"/>
        <v>0</v>
      </c>
      <c r="J79" s="157" t="str">
        <f>'ANALISIS OCI'!AC82</f>
        <v>#DIV/0!</v>
      </c>
      <c r="K79" s="158" t="str">
        <f t="shared" si="4"/>
        <v>#DIV/0!</v>
      </c>
      <c r="L79" s="156" t="str">
        <f t="shared" si="5"/>
        <v>#DIV/0!</v>
      </c>
      <c r="M79" s="159"/>
      <c r="N79" s="156">
        <f t="shared" si="6"/>
        <v>0</v>
      </c>
      <c r="O79" s="160"/>
      <c r="P79" s="161">
        <f t="shared" si="7"/>
        <v>0</v>
      </c>
      <c r="Q79" s="162"/>
      <c r="R79" s="163">
        <f t="shared" si="8"/>
        <v>45657</v>
      </c>
      <c r="S79" s="164">
        <f t="shared" si="9"/>
        <v>0.3</v>
      </c>
      <c r="T79" s="168" t="str">
        <f t="shared" si="10"/>
        <v>#DIV/0!</v>
      </c>
      <c r="U79" s="166" t="str">
        <f t="shared" si="11"/>
        <v>#DIV/0!</v>
      </c>
      <c r="V79" s="96"/>
      <c r="W79" s="96"/>
      <c r="X79" s="96"/>
      <c r="Y79" s="96"/>
      <c r="Z79" s="96"/>
      <c r="AA79" s="96"/>
      <c r="AB79" s="96"/>
    </row>
    <row r="80" ht="63.0" customHeight="1">
      <c r="A80" s="96"/>
      <c r="B80" s="172" t="s">
        <v>208</v>
      </c>
      <c r="C80" s="152">
        <f>+'ANALISIS OCI'!X78</f>
        <v>0</v>
      </c>
      <c r="D80" s="153">
        <f>+'ANALISIS OCI'!Y78</f>
        <v>0</v>
      </c>
      <c r="E80" s="153">
        <f>+'ANALISIS OCI'!Z78</f>
        <v>0</v>
      </c>
      <c r="F80" s="153">
        <f>+'ANALISIS OCI'!AA78</f>
        <v>0</v>
      </c>
      <c r="G80" s="154">
        <f t="shared" si="1"/>
        <v>0</v>
      </c>
      <c r="H80" s="155">
        <f t="shared" si="2"/>
        <v>0</v>
      </c>
      <c r="I80" s="156">
        <f t="shared" si="3"/>
        <v>0</v>
      </c>
      <c r="J80" s="157" t="str">
        <f>'ANALISIS OCI'!AC83</f>
        <v>#DIV/0!</v>
      </c>
      <c r="K80" s="158" t="str">
        <f t="shared" si="4"/>
        <v>#DIV/0!</v>
      </c>
      <c r="L80" s="156" t="str">
        <f t="shared" si="5"/>
        <v>#DIV/0!</v>
      </c>
      <c r="M80" s="159"/>
      <c r="N80" s="156">
        <f t="shared" si="6"/>
        <v>0</v>
      </c>
      <c r="O80" s="160"/>
      <c r="P80" s="161">
        <f t="shared" si="7"/>
        <v>0</v>
      </c>
      <c r="Q80" s="162"/>
      <c r="R80" s="163">
        <f t="shared" si="8"/>
        <v>45657</v>
      </c>
      <c r="S80" s="164">
        <f t="shared" si="9"/>
        <v>0.3</v>
      </c>
      <c r="T80" s="168" t="str">
        <f t="shared" si="10"/>
        <v>#DIV/0!</v>
      </c>
      <c r="U80" s="166" t="str">
        <f t="shared" si="11"/>
        <v>#DIV/0!</v>
      </c>
      <c r="V80" s="96"/>
      <c r="W80" s="96"/>
      <c r="X80" s="96"/>
      <c r="Y80" s="96"/>
      <c r="Z80" s="96"/>
      <c r="AA80" s="96"/>
      <c r="AB80" s="96"/>
    </row>
    <row r="81" ht="63.0" customHeight="1">
      <c r="A81" s="96"/>
      <c r="B81" s="172" t="s">
        <v>209</v>
      </c>
      <c r="C81" s="152">
        <f>+'ANALISIS OCI'!X79</f>
        <v>0</v>
      </c>
      <c r="D81" s="153">
        <f>+'ANALISIS OCI'!Y79</f>
        <v>0</v>
      </c>
      <c r="E81" s="153">
        <f>+'ANALISIS OCI'!Z79</f>
        <v>0</v>
      </c>
      <c r="F81" s="153">
        <f>+'ANALISIS OCI'!AA79</f>
        <v>0</v>
      </c>
      <c r="G81" s="154">
        <f t="shared" si="1"/>
        <v>0</v>
      </c>
      <c r="H81" s="155">
        <f t="shared" si="2"/>
        <v>0</v>
      </c>
      <c r="I81" s="156">
        <f t="shared" si="3"/>
        <v>0</v>
      </c>
      <c r="J81" s="157" t="str">
        <f>'ANALISIS OCI'!AC84</f>
        <v>#DIV/0!</v>
      </c>
      <c r="K81" s="158" t="str">
        <f t="shared" si="4"/>
        <v>#DIV/0!</v>
      </c>
      <c r="L81" s="156" t="str">
        <f t="shared" si="5"/>
        <v>#DIV/0!</v>
      </c>
      <c r="M81" s="159"/>
      <c r="N81" s="156">
        <f t="shared" si="6"/>
        <v>0</v>
      </c>
      <c r="O81" s="160"/>
      <c r="P81" s="161">
        <f t="shared" si="7"/>
        <v>0</v>
      </c>
      <c r="Q81" s="162"/>
      <c r="R81" s="163">
        <f t="shared" si="8"/>
        <v>45657</v>
      </c>
      <c r="S81" s="164">
        <f t="shared" si="9"/>
        <v>0.3</v>
      </c>
      <c r="T81" s="168" t="str">
        <f t="shared" si="10"/>
        <v>#DIV/0!</v>
      </c>
      <c r="U81" s="166" t="str">
        <f t="shared" si="11"/>
        <v>#DIV/0!</v>
      </c>
      <c r="V81" s="96"/>
      <c r="W81" s="96"/>
      <c r="X81" s="96"/>
      <c r="Y81" s="96"/>
      <c r="Z81" s="96"/>
      <c r="AA81" s="96"/>
      <c r="AB81" s="96"/>
    </row>
    <row r="82" ht="63.0" customHeight="1">
      <c r="A82" s="96"/>
      <c r="B82" s="172" t="s">
        <v>210</v>
      </c>
      <c r="C82" s="152">
        <f>+'ANALISIS OCI'!X80</f>
        <v>0</v>
      </c>
      <c r="D82" s="153">
        <f>+'ANALISIS OCI'!Y80</f>
        <v>0</v>
      </c>
      <c r="E82" s="153">
        <f>+'ANALISIS OCI'!Z80</f>
        <v>0</v>
      </c>
      <c r="F82" s="153">
        <f>+'ANALISIS OCI'!AA80</f>
        <v>0</v>
      </c>
      <c r="G82" s="154">
        <f t="shared" si="1"/>
        <v>0</v>
      </c>
      <c r="H82" s="155">
        <f t="shared" si="2"/>
        <v>0</v>
      </c>
      <c r="I82" s="156">
        <f t="shared" si="3"/>
        <v>0</v>
      </c>
      <c r="J82" s="157" t="str">
        <f>'ANALISIS OCI'!AC85</f>
        <v>#DIV/0!</v>
      </c>
      <c r="K82" s="158" t="str">
        <f t="shared" si="4"/>
        <v>#DIV/0!</v>
      </c>
      <c r="L82" s="156" t="str">
        <f t="shared" si="5"/>
        <v>#DIV/0!</v>
      </c>
      <c r="M82" s="159"/>
      <c r="N82" s="156">
        <f t="shared" si="6"/>
        <v>0</v>
      </c>
      <c r="O82" s="160"/>
      <c r="P82" s="161">
        <f t="shared" si="7"/>
        <v>0</v>
      </c>
      <c r="Q82" s="162"/>
      <c r="R82" s="163">
        <f t="shared" si="8"/>
        <v>45657</v>
      </c>
      <c r="S82" s="164">
        <f t="shared" si="9"/>
        <v>0.3</v>
      </c>
      <c r="T82" s="168" t="str">
        <f t="shared" si="10"/>
        <v>#DIV/0!</v>
      </c>
      <c r="U82" s="166" t="str">
        <f t="shared" si="11"/>
        <v>#DIV/0!</v>
      </c>
      <c r="V82" s="96"/>
      <c r="W82" s="96"/>
      <c r="X82" s="96"/>
      <c r="Y82" s="96"/>
      <c r="Z82" s="96"/>
      <c r="AA82" s="96"/>
      <c r="AB82" s="96"/>
    </row>
    <row r="83" ht="63.0" customHeight="1">
      <c r="A83" s="96"/>
      <c r="B83" s="172" t="s">
        <v>211</v>
      </c>
      <c r="C83" s="152">
        <f>+'ANALISIS OCI'!X81</f>
        <v>0</v>
      </c>
      <c r="D83" s="153">
        <f>+'ANALISIS OCI'!Y81</f>
        <v>0</v>
      </c>
      <c r="E83" s="153">
        <f>+'ANALISIS OCI'!Z81</f>
        <v>0</v>
      </c>
      <c r="F83" s="153">
        <f>+'ANALISIS OCI'!AA81</f>
        <v>0</v>
      </c>
      <c r="G83" s="154">
        <f t="shared" si="1"/>
        <v>0</v>
      </c>
      <c r="H83" s="155">
        <f t="shared" si="2"/>
        <v>0</v>
      </c>
      <c r="I83" s="156">
        <f t="shared" si="3"/>
        <v>0</v>
      </c>
      <c r="J83" s="157" t="str">
        <f>'ANALISIS OCI'!AC86</f>
        <v>#DIV/0!</v>
      </c>
      <c r="K83" s="158" t="str">
        <f t="shared" si="4"/>
        <v>#DIV/0!</v>
      </c>
      <c r="L83" s="156" t="str">
        <f t="shared" si="5"/>
        <v>#DIV/0!</v>
      </c>
      <c r="M83" s="159"/>
      <c r="N83" s="156">
        <f t="shared" si="6"/>
        <v>0</v>
      </c>
      <c r="O83" s="160"/>
      <c r="P83" s="161">
        <f t="shared" si="7"/>
        <v>0</v>
      </c>
      <c r="Q83" s="162"/>
      <c r="R83" s="163">
        <f t="shared" si="8"/>
        <v>45657</v>
      </c>
      <c r="S83" s="164">
        <f t="shared" si="9"/>
        <v>0.3</v>
      </c>
      <c r="T83" s="168" t="str">
        <f t="shared" si="10"/>
        <v>#DIV/0!</v>
      </c>
      <c r="U83" s="166" t="str">
        <f t="shared" si="11"/>
        <v>#DIV/0!</v>
      </c>
      <c r="V83" s="96"/>
      <c r="W83" s="96"/>
      <c r="X83" s="96"/>
      <c r="Y83" s="96"/>
      <c r="Z83" s="96"/>
      <c r="AA83" s="96"/>
      <c r="AB83" s="96"/>
    </row>
    <row r="84" ht="63.0" customHeight="1">
      <c r="A84" s="96"/>
      <c r="B84" s="172" t="s">
        <v>212</v>
      </c>
      <c r="C84" s="152">
        <f>+'ANALISIS OCI'!X82</f>
        <v>0</v>
      </c>
      <c r="D84" s="153">
        <f>+'ANALISIS OCI'!Y82</f>
        <v>0</v>
      </c>
      <c r="E84" s="153">
        <f>+'ANALISIS OCI'!Z82</f>
        <v>0</v>
      </c>
      <c r="F84" s="153">
        <f>+'ANALISIS OCI'!AA82</f>
        <v>0</v>
      </c>
      <c r="G84" s="154">
        <f t="shared" si="1"/>
        <v>0</v>
      </c>
      <c r="H84" s="155">
        <f t="shared" si="2"/>
        <v>0</v>
      </c>
      <c r="I84" s="156">
        <f t="shared" si="3"/>
        <v>0</v>
      </c>
      <c r="J84" s="157" t="str">
        <f>'ANALISIS OCI'!AC87</f>
        <v>#DIV/0!</v>
      </c>
      <c r="K84" s="158" t="str">
        <f t="shared" si="4"/>
        <v>#DIV/0!</v>
      </c>
      <c r="L84" s="156" t="str">
        <f t="shared" si="5"/>
        <v>#DIV/0!</v>
      </c>
      <c r="M84" s="159"/>
      <c r="N84" s="156">
        <f t="shared" si="6"/>
        <v>0</v>
      </c>
      <c r="O84" s="160"/>
      <c r="P84" s="161">
        <f t="shared" si="7"/>
        <v>0</v>
      </c>
      <c r="Q84" s="162"/>
      <c r="R84" s="163">
        <f t="shared" si="8"/>
        <v>45657</v>
      </c>
      <c r="S84" s="164">
        <f t="shared" si="9"/>
        <v>0.3</v>
      </c>
      <c r="T84" s="168" t="str">
        <f t="shared" si="10"/>
        <v>#DIV/0!</v>
      </c>
      <c r="U84" s="166" t="str">
        <f t="shared" si="11"/>
        <v>#DIV/0!</v>
      </c>
      <c r="V84" s="96"/>
      <c r="W84" s="96"/>
      <c r="X84" s="96"/>
      <c r="Y84" s="96"/>
      <c r="Z84" s="96"/>
      <c r="AA84" s="96"/>
      <c r="AB84" s="96"/>
    </row>
    <row r="85" ht="63.0" customHeight="1">
      <c r="A85" s="96"/>
      <c r="B85" s="172" t="s">
        <v>213</v>
      </c>
      <c r="C85" s="152">
        <f>+'ANALISIS OCI'!X83</f>
        <v>0</v>
      </c>
      <c r="D85" s="153">
        <f>+'ANALISIS OCI'!Y83</f>
        <v>0</v>
      </c>
      <c r="E85" s="153">
        <f>+'ANALISIS OCI'!Z83</f>
        <v>0</v>
      </c>
      <c r="F85" s="153">
        <f>+'ANALISIS OCI'!AA83</f>
        <v>0</v>
      </c>
      <c r="G85" s="154">
        <f t="shared" si="1"/>
        <v>0</v>
      </c>
      <c r="H85" s="155">
        <f t="shared" si="2"/>
        <v>0</v>
      </c>
      <c r="I85" s="156">
        <f t="shared" si="3"/>
        <v>0</v>
      </c>
      <c r="J85" s="157" t="str">
        <f>'ANALISIS OCI'!AC88</f>
        <v>#DIV/0!</v>
      </c>
      <c r="K85" s="158" t="str">
        <f t="shared" si="4"/>
        <v>#DIV/0!</v>
      </c>
      <c r="L85" s="156" t="str">
        <f t="shared" si="5"/>
        <v>#DIV/0!</v>
      </c>
      <c r="M85" s="159"/>
      <c r="N85" s="156">
        <f t="shared" si="6"/>
        <v>0</v>
      </c>
      <c r="O85" s="160"/>
      <c r="P85" s="161">
        <f t="shared" si="7"/>
        <v>0</v>
      </c>
      <c r="Q85" s="162"/>
      <c r="R85" s="163">
        <f t="shared" si="8"/>
        <v>45657</v>
      </c>
      <c r="S85" s="164">
        <f t="shared" si="9"/>
        <v>0.3</v>
      </c>
      <c r="T85" s="168" t="str">
        <f t="shared" si="10"/>
        <v>#DIV/0!</v>
      </c>
      <c r="U85" s="166" t="str">
        <f t="shared" si="11"/>
        <v>#DIV/0!</v>
      </c>
      <c r="V85" s="96"/>
      <c r="W85" s="96"/>
      <c r="X85" s="96"/>
      <c r="Y85" s="96"/>
      <c r="Z85" s="96"/>
      <c r="AA85" s="96"/>
      <c r="AB85" s="96"/>
    </row>
    <row r="86" ht="63.0" customHeight="1">
      <c r="A86" s="96"/>
      <c r="B86" s="172" t="s">
        <v>214</v>
      </c>
      <c r="C86" s="152">
        <f>+'ANALISIS OCI'!X84</f>
        <v>0</v>
      </c>
      <c r="D86" s="153">
        <f>+'ANALISIS OCI'!Y84</f>
        <v>0</v>
      </c>
      <c r="E86" s="153">
        <f>+'ANALISIS OCI'!Z84</f>
        <v>0</v>
      </c>
      <c r="F86" s="153">
        <f>+'ANALISIS OCI'!AA84</f>
        <v>0</v>
      </c>
      <c r="G86" s="154">
        <f t="shared" si="1"/>
        <v>0</v>
      </c>
      <c r="H86" s="155">
        <f t="shared" si="2"/>
        <v>0</v>
      </c>
      <c r="I86" s="156">
        <f t="shared" si="3"/>
        <v>0</v>
      </c>
      <c r="J86" s="157" t="str">
        <f>'ANALISIS OCI'!AC89</f>
        <v>#DIV/0!</v>
      </c>
      <c r="K86" s="158" t="str">
        <f t="shared" si="4"/>
        <v>#DIV/0!</v>
      </c>
      <c r="L86" s="156" t="str">
        <f t="shared" si="5"/>
        <v>#DIV/0!</v>
      </c>
      <c r="M86" s="159"/>
      <c r="N86" s="156">
        <f t="shared" si="6"/>
        <v>0</v>
      </c>
      <c r="O86" s="160"/>
      <c r="P86" s="161">
        <f t="shared" si="7"/>
        <v>0</v>
      </c>
      <c r="Q86" s="162"/>
      <c r="R86" s="163">
        <f t="shared" si="8"/>
        <v>45657</v>
      </c>
      <c r="S86" s="164">
        <f t="shared" si="9"/>
        <v>0.3</v>
      </c>
      <c r="T86" s="168" t="str">
        <f t="shared" si="10"/>
        <v>#DIV/0!</v>
      </c>
      <c r="U86" s="166" t="str">
        <f t="shared" si="11"/>
        <v>#DIV/0!</v>
      </c>
      <c r="V86" s="96"/>
      <c r="W86" s="96"/>
      <c r="X86" s="96"/>
      <c r="Y86" s="96"/>
      <c r="Z86" s="96"/>
      <c r="AA86" s="96"/>
      <c r="AB86" s="96"/>
    </row>
    <row r="87" ht="63.0" customHeight="1">
      <c r="A87" s="96"/>
      <c r="B87" s="172" t="s">
        <v>215</v>
      </c>
      <c r="C87" s="152">
        <f>+'ANALISIS OCI'!X85</f>
        <v>0</v>
      </c>
      <c r="D87" s="153">
        <f>+'ANALISIS OCI'!Y85</f>
        <v>0</v>
      </c>
      <c r="E87" s="153">
        <f>+'ANALISIS OCI'!Z85</f>
        <v>0</v>
      </c>
      <c r="F87" s="153">
        <f>+'ANALISIS OCI'!AA85</f>
        <v>0</v>
      </c>
      <c r="G87" s="154">
        <f t="shared" si="1"/>
        <v>0</v>
      </c>
      <c r="H87" s="155">
        <f t="shared" si="2"/>
        <v>0</v>
      </c>
      <c r="I87" s="156">
        <f t="shared" si="3"/>
        <v>0</v>
      </c>
      <c r="J87" s="157" t="str">
        <f>'ANALISIS OCI'!AC90</f>
        <v>#DIV/0!</v>
      </c>
      <c r="K87" s="158" t="str">
        <f t="shared" si="4"/>
        <v>#DIV/0!</v>
      </c>
      <c r="L87" s="156" t="str">
        <f t="shared" si="5"/>
        <v>#DIV/0!</v>
      </c>
      <c r="M87" s="159"/>
      <c r="N87" s="156">
        <f t="shared" si="6"/>
        <v>0</v>
      </c>
      <c r="O87" s="160"/>
      <c r="P87" s="161">
        <f t="shared" si="7"/>
        <v>0</v>
      </c>
      <c r="Q87" s="162"/>
      <c r="R87" s="163">
        <f t="shared" si="8"/>
        <v>45657</v>
      </c>
      <c r="S87" s="164">
        <f t="shared" si="9"/>
        <v>0.3</v>
      </c>
      <c r="T87" s="168" t="str">
        <f t="shared" si="10"/>
        <v>#DIV/0!</v>
      </c>
      <c r="U87" s="166" t="str">
        <f t="shared" si="11"/>
        <v>#DIV/0!</v>
      </c>
      <c r="V87" s="96"/>
      <c r="W87" s="96"/>
      <c r="X87" s="96"/>
      <c r="Y87" s="96"/>
      <c r="Z87" s="96"/>
      <c r="AA87" s="96"/>
      <c r="AB87" s="96"/>
    </row>
    <row r="88"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row>
    <row r="89" ht="15.75"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row>
    <row r="90" ht="15.75" customHeight="1">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row>
    <row r="91"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row>
    <row r="92" ht="15.75" customHeight="1">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row>
    <row r="93"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row>
    <row r="94" ht="15.75"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row>
    <row r="95" ht="15.75" customHeight="1">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row>
    <row r="96"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row>
    <row r="97" ht="15.75" customHeight="1">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row>
    <row r="98"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row>
    <row r="99"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row>
    <row r="100" ht="15.75" customHeight="1">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row>
    <row r="101"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row>
    <row r="102"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row>
    <row r="103"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row>
    <row r="104"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row>
    <row r="105"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row>
    <row r="10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row>
    <row r="107"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row>
    <row r="108"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row>
    <row r="109"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row>
    <row r="110"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row>
    <row r="111"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row>
    <row r="112"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row>
    <row r="113"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row>
    <row r="114"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row>
    <row r="115"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row>
    <row r="11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row>
    <row r="11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row>
    <row r="118"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row>
    <row r="119"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row>
    <row r="120"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row>
    <row r="12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row>
    <row r="122"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row>
    <row r="123"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row>
    <row r="124"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row>
    <row r="125"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row>
    <row r="126" ht="15.75" customHeight="1">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row>
    <row r="127" ht="15.75" customHeight="1">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row>
    <row r="128" ht="15.75" customHeight="1">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row>
    <row r="129" ht="15.75" customHeight="1">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row>
    <row r="130" ht="15.75" customHeight="1">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row>
    <row r="131"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row>
    <row r="132"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row>
    <row r="133"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row>
    <row r="134"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row>
    <row r="135"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row>
    <row r="13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row>
    <row r="137"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row>
    <row r="138"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row>
    <row r="139"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row>
    <row r="140"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row>
    <row r="141"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row>
    <row r="142"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row>
    <row r="143" ht="15.75" customHeight="1">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row>
    <row r="144"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row>
    <row r="145"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row>
    <row r="146"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row>
    <row r="14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row>
    <row r="148" ht="15.75" customHeight="1">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row>
    <row r="149"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row>
    <row r="150" ht="15.75" customHeight="1">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row>
    <row r="151"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row>
    <row r="152" ht="15.75" customHeight="1">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row>
    <row r="153" ht="15.75" customHeight="1">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row>
    <row r="154"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row>
    <row r="155" ht="15.75" customHeight="1">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row>
    <row r="156"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row>
    <row r="157" ht="15.75" customHeight="1">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row>
    <row r="158" ht="15.75" customHeight="1">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row>
    <row r="159"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row>
    <row r="160"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row>
    <row r="161" ht="15.75" customHeight="1">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row>
    <row r="162"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row>
    <row r="163"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row>
    <row r="164"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row>
    <row r="165"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row>
    <row r="166" ht="15.75"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row>
    <row r="16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row>
    <row r="16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row>
    <row r="169" ht="15.75" customHeight="1">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row>
    <row r="170"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row>
    <row r="171" ht="15.75" customHeight="1">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row>
    <row r="172" ht="15.75" customHeight="1">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row>
    <row r="173"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row>
    <row r="174" ht="15.75" customHeight="1">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row>
    <row r="175"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row>
    <row r="176" ht="15.75" customHeight="1">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row>
    <row r="17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row>
    <row r="178" ht="15.75" customHeight="1">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row>
    <row r="179" ht="15.75" customHeight="1">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row>
    <row r="180"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row>
    <row r="181" ht="15.75" customHeight="1">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row>
    <row r="182"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row>
    <row r="183" ht="15.75" customHeight="1">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row>
    <row r="184" ht="15.75" customHeight="1">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row>
    <row r="185"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row>
    <row r="186"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row>
    <row r="187" ht="15.75" customHeight="1">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row>
    <row r="188"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row>
    <row r="189"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row>
    <row r="190"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row>
    <row r="191"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row>
    <row r="192" ht="15.75" customHeight="1">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row>
    <row r="193"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row>
    <row r="194"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row>
    <row r="195" ht="15.75" customHeight="1">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row>
    <row r="196"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row>
    <row r="197" ht="15.75" customHeight="1">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row>
    <row r="198"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row>
    <row r="199" ht="15.75" customHeight="1">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row>
    <row r="200" ht="15.75" customHeight="1">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row>
    <row r="201"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row>
    <row r="202" ht="15.75" customHeight="1">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row>
    <row r="203"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row>
    <row r="204" ht="15.75" customHeight="1">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row>
    <row r="205"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row>
    <row r="206" ht="15.75" customHeight="1">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row>
    <row r="207" ht="15.75" customHeight="1">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row>
    <row r="208"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row>
    <row r="209" ht="15.75" customHeight="1">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row>
    <row r="210"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row>
    <row r="211" ht="15.75" customHeight="1">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row>
    <row r="212" ht="15.75" customHeight="1">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row>
    <row r="213"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row>
    <row r="214"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row>
    <row r="215" ht="15.75" customHeight="1">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row>
    <row r="216"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row>
    <row r="217"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row>
    <row r="218"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row>
    <row r="219"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row>
    <row r="220" ht="15.75"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row>
    <row r="221"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row>
    <row r="222"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row>
    <row r="223" ht="15.75" customHeight="1">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row>
    <row r="224"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row>
    <row r="225" ht="15.75" customHeight="1">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row>
    <row r="226" ht="15.75" customHeight="1">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row>
    <row r="2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row>
    <row r="228" ht="15.75" customHeight="1">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row>
    <row r="229"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row>
    <row r="230" ht="15.75" customHeight="1">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row>
    <row r="231"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row>
    <row r="232" ht="15.75" customHeight="1">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row>
    <row r="233" ht="15.75" customHeight="1">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row>
    <row r="234"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row>
    <row r="235" ht="15.75" customHeight="1">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row>
    <row r="236"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row>
    <row r="237" ht="15.75" customHeight="1">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row>
    <row r="238" ht="15.75" customHeight="1">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row>
    <row r="239"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row>
    <row r="240"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row>
    <row r="241" ht="15.75" customHeight="1">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row>
    <row r="242"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row>
    <row r="243"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row>
    <row r="244"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row>
    <row r="245"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row>
    <row r="246" ht="15.75" customHeight="1">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row>
    <row r="24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row>
    <row r="248"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row>
    <row r="249" ht="15.75" customHeight="1">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row>
    <row r="250"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row>
    <row r="251" ht="15.75" customHeight="1">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row>
    <row r="252" ht="15.75" customHeight="1">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row>
    <row r="253" ht="15.75" customHeight="1">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row>
    <row r="254" ht="15.75" customHeight="1">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row>
    <row r="255" ht="15.75" customHeight="1">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row>
    <row r="256" ht="15.75" customHeight="1">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row>
    <row r="257" ht="15.75" customHeight="1">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row>
    <row r="258" ht="15.75" customHeight="1">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row>
    <row r="259" ht="15.75" customHeight="1">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row>
    <row r="260" ht="15.75" customHeight="1">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row>
    <row r="261" ht="15.75" customHeight="1">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row>
    <row r="262" ht="15.75" customHeight="1">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row>
    <row r="263" ht="15.75" customHeight="1">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row>
    <row r="264" ht="15.75" customHeight="1">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row>
    <row r="265" ht="15.75" customHeight="1">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row>
    <row r="266" ht="15.75" customHeight="1">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row>
    <row r="267" ht="15.75" customHeight="1">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row>
    <row r="268" ht="15.75" customHeight="1">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row>
    <row r="269" ht="15.75" customHeight="1">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row>
    <row r="270" ht="15.75" customHeight="1">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row>
    <row r="271" ht="15.75" customHeight="1">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row>
    <row r="272" ht="15.75" customHeight="1">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row>
    <row r="273" ht="15.75" customHeight="1">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row>
    <row r="274" ht="15.75" customHeight="1">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row>
    <row r="275" ht="15.75" customHeight="1">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row>
    <row r="276" ht="15.75" customHeight="1">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row>
    <row r="277" ht="15.75" customHeight="1">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row>
    <row r="278" ht="15.75" customHeight="1">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row>
    <row r="279" ht="15.75" customHeight="1">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row>
    <row r="280" ht="15.75" customHeight="1">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row>
    <row r="281" ht="15.75" customHeight="1">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row>
    <row r="282" ht="15.75" customHeight="1">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row>
    <row r="283" ht="15.75" customHeight="1">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row>
    <row r="284" ht="15.75" customHeight="1">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row>
    <row r="285" ht="15.75" customHeight="1">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row>
    <row r="286" ht="15.75" customHeight="1">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row>
    <row r="287" ht="15.75" customHeight="1">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row>
    <row r="288" ht="15.75" customHeight="1">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row>
    <row r="289" ht="15.75" customHeight="1">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row>
    <row r="290" ht="15.75" customHeight="1">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row>
    <row r="291" ht="15.75" customHeight="1">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row>
    <row r="292" ht="15.75" customHeight="1">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row>
    <row r="293" ht="15.75" customHeight="1">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row>
    <row r="294" ht="15.75" customHeight="1">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row>
    <row r="295" ht="15.75" customHeight="1">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row>
    <row r="296" ht="15.75" customHeight="1">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row>
    <row r="297" ht="15.75" customHeight="1">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row>
    <row r="298" ht="15.75" customHeight="1">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row>
    <row r="299" ht="15.75" customHeight="1">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row>
    <row r="300" ht="15.75" customHeight="1">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row>
    <row r="301" ht="15.75" customHeight="1">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row>
    <row r="302" ht="15.75" customHeight="1">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row>
    <row r="303" ht="15.75" customHeight="1">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row>
    <row r="304" ht="15.75" customHeight="1">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row>
    <row r="305" ht="15.75" customHeight="1">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row>
    <row r="306" ht="15.75" customHeight="1">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row>
    <row r="307" ht="15.75" customHeight="1">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row>
    <row r="308" ht="15.75" customHeight="1">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row>
    <row r="309" ht="15.75" customHeight="1">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row>
    <row r="310" ht="15.75" customHeight="1">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row>
    <row r="311" ht="15.75" customHeight="1">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row>
    <row r="312" ht="15.75" customHeight="1">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row>
    <row r="313" ht="15.75" customHeight="1">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row>
    <row r="314" ht="15.75" customHeight="1">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row>
    <row r="315" ht="15.75" customHeight="1">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row>
    <row r="316" ht="15.75" customHeight="1">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row>
    <row r="317" ht="15.75" customHeight="1">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row>
    <row r="318" ht="15.75" customHeight="1">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row>
    <row r="319" ht="15.75" customHeight="1">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row>
    <row r="320" ht="15.75" customHeight="1">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row>
    <row r="321" ht="15.75" customHeight="1">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row>
    <row r="322" ht="15.75" customHeight="1">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row>
    <row r="323" ht="15.75" customHeight="1">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row>
    <row r="324" ht="15.75" customHeight="1">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row>
    <row r="325" ht="15.75" customHeight="1">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row>
    <row r="326" ht="15.75" customHeight="1">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row>
    <row r="327" ht="15.75" customHeight="1">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row>
    <row r="328" ht="15.75" customHeight="1">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row>
    <row r="329" ht="15.75" customHeight="1">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row>
    <row r="330" ht="15.75" customHeight="1">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row>
    <row r="331" ht="15.75" customHeight="1">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row>
    <row r="332" ht="15.75" customHeight="1">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row>
    <row r="333" ht="15.75" customHeight="1">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row>
    <row r="334" ht="15.75" customHeight="1">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row>
    <row r="335" ht="15.75" customHeight="1">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row>
    <row r="336" ht="15.75" customHeight="1">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row>
    <row r="337" ht="15.75" customHeight="1">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row>
    <row r="338" ht="15.75" customHeight="1">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row>
    <row r="339" ht="15.75" customHeight="1">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row>
    <row r="340" ht="15.75" customHeight="1">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row>
    <row r="341" ht="15.75" customHeight="1">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row>
    <row r="342" ht="15.75" customHeight="1">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row>
    <row r="343" ht="15.75" customHeight="1">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row>
    <row r="344" ht="15.75" customHeight="1">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row>
    <row r="345" ht="15.75" customHeight="1">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row>
    <row r="346" ht="15.75" customHeight="1">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row>
    <row r="347" ht="15.75" customHeight="1">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row>
    <row r="348" ht="15.75" customHeight="1">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row>
    <row r="349" ht="15.75" customHeight="1">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row>
    <row r="350" ht="15.75" customHeight="1">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row>
    <row r="351" ht="15.75" customHeight="1">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row>
    <row r="352" ht="15.75" customHeight="1">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row>
    <row r="353" ht="15.75" customHeight="1">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row>
    <row r="354" ht="15.75" customHeight="1">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row>
    <row r="355" ht="15.75" customHeight="1">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row>
    <row r="356" ht="15.75" customHeight="1">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row>
    <row r="357" ht="15.75" customHeight="1">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row>
    <row r="358" ht="15.75" customHeight="1">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row>
    <row r="359" ht="15.75" customHeight="1">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row>
    <row r="360" ht="15.75" customHeight="1">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row>
    <row r="361" ht="15.75" customHeight="1">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row>
    <row r="362" ht="15.75" customHeight="1">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row>
    <row r="363" ht="15.75" customHeight="1">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row>
    <row r="364" ht="15.75" customHeight="1">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row>
    <row r="365" ht="15.75" customHeight="1">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row>
    <row r="366" ht="15.75" customHeight="1">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row>
    <row r="367" ht="15.75" customHeight="1">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row>
    <row r="368" ht="15.75" customHeight="1">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row>
    <row r="369" ht="15.75" customHeight="1">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row>
    <row r="370" ht="15.75" customHeight="1">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row>
    <row r="371" ht="15.75" customHeight="1">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row>
    <row r="372" ht="15.75" customHeight="1">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row>
    <row r="373" ht="15.75" customHeight="1">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row>
    <row r="374" ht="15.75" customHeight="1">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row>
    <row r="375" ht="15.75" customHeight="1">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row>
    <row r="376" ht="15.75" customHeight="1">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row>
    <row r="377" ht="15.75" customHeight="1">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row>
    <row r="378" ht="15.75" customHeight="1">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row>
    <row r="379" ht="15.75" customHeight="1">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row>
    <row r="380" ht="15.75" customHeight="1">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row>
    <row r="381" ht="15.75" customHeight="1">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row>
    <row r="382" ht="15.75" customHeight="1">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row>
    <row r="383" ht="15.75" customHeight="1">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row>
    <row r="384" ht="15.75" customHeight="1">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row>
    <row r="385" ht="15.75" customHeight="1">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row>
    <row r="386" ht="15.75" customHeight="1">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row>
    <row r="387" ht="15.75" customHeight="1">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row>
    <row r="388" ht="15.75" customHeight="1">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row>
    <row r="389" ht="15.75" customHeight="1">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row>
    <row r="390" ht="15.75" customHeight="1">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row>
    <row r="391" ht="15.75" customHeight="1">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row>
    <row r="392" ht="15.75" customHeight="1">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row>
    <row r="393" ht="15.75" customHeight="1">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row>
    <row r="394" ht="15.75" customHeight="1">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row>
    <row r="395" ht="15.75" customHeight="1">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row>
    <row r="396" ht="15.75" customHeight="1">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row>
    <row r="397" ht="15.75" customHeight="1">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row>
    <row r="398" ht="15.75" customHeight="1">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row>
    <row r="399" ht="15.75" customHeight="1">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row>
    <row r="400" ht="15.75" customHeight="1">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row>
    <row r="401" ht="15.75" customHeight="1">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row>
    <row r="402" ht="15.75" customHeight="1">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row>
    <row r="403" ht="15.75" customHeight="1">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row>
    <row r="404" ht="15.75" customHeight="1">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row>
    <row r="405" ht="15.75" customHeight="1">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row>
    <row r="406" ht="15.75" customHeight="1">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row>
    <row r="407" ht="15.75" customHeight="1">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row>
    <row r="408" ht="15.75" customHeight="1">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row>
    <row r="409" ht="15.75" customHeight="1">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row>
    <row r="410" ht="15.75" customHeight="1">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row>
    <row r="411" ht="15.75" customHeight="1">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row>
    <row r="412" ht="15.75" customHeight="1">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row>
    <row r="413" ht="15.75" customHeight="1">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row>
    <row r="414" ht="15.75" customHeight="1">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row>
    <row r="415" ht="15.75" customHeight="1">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row>
    <row r="416" ht="15.75" customHeight="1">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row>
    <row r="417" ht="15.75" customHeight="1">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row>
    <row r="418" ht="15.75" customHeight="1">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row>
    <row r="419" ht="15.75" customHeight="1">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row>
    <row r="420" ht="15.75" customHeight="1">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row>
    <row r="421" ht="15.75" customHeight="1">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row>
    <row r="422" ht="15.75" customHeight="1">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row>
    <row r="423" ht="15.75" customHeight="1">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row>
    <row r="424" ht="15.75" customHeight="1">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row>
    <row r="425" ht="15.75" customHeight="1">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row>
    <row r="426" ht="15.75" customHeight="1">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row>
    <row r="427" ht="15.75" customHeight="1">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row>
    <row r="428" ht="15.75" customHeight="1">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row>
    <row r="429" ht="15.75" customHeight="1">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row>
    <row r="430" ht="15.75" customHeight="1">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row>
    <row r="431" ht="15.75" customHeight="1">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row>
    <row r="432" ht="15.75" customHeight="1">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row>
    <row r="433" ht="15.75" customHeight="1">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row>
    <row r="434" ht="15.75" customHeight="1">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row>
    <row r="435" ht="15.75" customHeight="1">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row>
    <row r="436" ht="15.75" customHeight="1">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row>
    <row r="437" ht="15.75" customHeight="1">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row>
    <row r="438" ht="15.75" customHeight="1">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row>
    <row r="439" ht="15.75" customHeight="1">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row>
    <row r="440" ht="15.75" customHeight="1">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row>
    <row r="441" ht="15.75" customHeight="1">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row>
    <row r="442" ht="15.75" customHeight="1">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row>
    <row r="443" ht="15.75" customHeight="1">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row>
    <row r="444" ht="15.75" customHeight="1">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row>
    <row r="445" ht="15.75" customHeight="1">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row>
    <row r="446" ht="15.75" customHeight="1">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row>
    <row r="447" ht="15.75" customHeight="1">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row>
    <row r="448" ht="15.75" customHeight="1">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row>
    <row r="449" ht="15.75" customHeight="1">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row>
    <row r="450" ht="15.75" customHeight="1">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row>
    <row r="451" ht="15.75" customHeight="1">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row>
    <row r="452" ht="15.75" customHeight="1">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row>
    <row r="453" ht="15.75" customHeight="1">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row>
    <row r="454" ht="15.75" customHeight="1">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row>
    <row r="455" ht="15.75" customHeight="1">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row>
    <row r="456" ht="15.75" customHeight="1">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row>
    <row r="457" ht="15.75" customHeight="1">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row>
    <row r="458" ht="15.75" customHeight="1">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row>
    <row r="459" ht="15.75" customHeight="1">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row>
    <row r="460" ht="15.75" customHeight="1">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row>
    <row r="461" ht="15.75" customHeight="1">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row>
    <row r="462" ht="15.75" customHeight="1">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row>
    <row r="463" ht="15.75" customHeight="1">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row>
    <row r="464" ht="15.75" customHeight="1">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row>
    <row r="465" ht="15.75" customHeight="1">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row>
    <row r="466" ht="15.75" customHeight="1">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row>
    <row r="467" ht="15.75" customHeight="1">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row>
    <row r="468" ht="15.75" customHeight="1">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row>
    <row r="469" ht="15.75" customHeight="1">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row>
    <row r="470" ht="15.75" customHeight="1">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row>
    <row r="471" ht="15.75" customHeight="1">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row>
    <row r="472" ht="15.75" customHeight="1">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row>
    <row r="473" ht="15.75" customHeight="1">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row>
    <row r="474" ht="15.75" customHeight="1">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row>
    <row r="475" ht="15.75" customHeight="1">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row>
    <row r="476" ht="15.75" customHeight="1">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row>
    <row r="477" ht="15.75" customHeight="1">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row>
    <row r="478" ht="15.75" customHeight="1">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row>
    <row r="479" ht="15.75" customHeight="1">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row>
    <row r="480" ht="15.75" customHeight="1">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row>
    <row r="481" ht="15.75" customHeight="1">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row>
    <row r="482" ht="15.75" customHeight="1">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row>
    <row r="483" ht="15.75" customHeight="1">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row>
    <row r="484" ht="15.75" customHeight="1">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row>
    <row r="485" ht="15.75" customHeight="1">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row>
    <row r="486" ht="15.75" customHeight="1">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row>
    <row r="487" ht="15.75" customHeight="1">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row>
    <row r="488" ht="15.75" customHeight="1">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row>
    <row r="489" ht="15.75" customHeight="1">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row>
    <row r="490" ht="15.75" customHeight="1">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row>
    <row r="491" ht="15.75" customHeight="1">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row>
    <row r="492" ht="15.75" customHeight="1">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row>
    <row r="493" ht="15.75" customHeight="1">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row>
    <row r="494" ht="15.75" customHeight="1">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row>
    <row r="495" ht="15.75" customHeight="1">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row>
    <row r="496" ht="15.75" customHeight="1">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row>
    <row r="497" ht="15.75" customHeight="1">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row>
    <row r="498" ht="15.75" customHeight="1">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row>
    <row r="499" ht="15.75" customHeight="1">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row>
    <row r="500" ht="15.75" customHeight="1">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row>
    <row r="501" ht="15.75" customHeight="1">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row>
    <row r="502" ht="15.75" customHeight="1">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row>
    <row r="503" ht="15.75" customHeight="1">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row>
    <row r="504" ht="15.75" customHeight="1">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row>
    <row r="505" ht="15.75" customHeight="1">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row>
    <row r="506" ht="15.75" customHeight="1">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row>
    <row r="507" ht="15.75" customHeight="1">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row>
    <row r="508" ht="15.75" customHeight="1">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row>
    <row r="509" ht="15.75" customHeight="1">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row>
    <row r="510" ht="15.75" customHeight="1">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row>
    <row r="511" ht="15.75" customHeight="1">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row>
    <row r="512" ht="15.75" customHeight="1">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row>
    <row r="513" ht="15.75" customHeight="1">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row>
    <row r="514" ht="15.75" customHeight="1">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row>
    <row r="515" ht="15.75" customHeight="1">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row>
    <row r="516" ht="15.75" customHeight="1">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row>
    <row r="517" ht="15.75" customHeight="1">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row>
    <row r="518" ht="15.75" customHeight="1">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row>
    <row r="519" ht="15.75" customHeight="1">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row>
    <row r="520" ht="15.75" customHeight="1">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row>
    <row r="521" ht="15.75" customHeight="1">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row>
    <row r="522" ht="15.75" customHeight="1">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row>
    <row r="523" ht="15.75" customHeight="1">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row>
    <row r="524" ht="15.75" customHeight="1">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row>
    <row r="525" ht="15.75" customHeight="1">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row>
    <row r="526" ht="15.75" customHeight="1">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row>
    <row r="527" ht="15.75" customHeight="1">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row>
    <row r="528" ht="15.75" customHeight="1">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row>
    <row r="529" ht="15.75" customHeight="1">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row>
    <row r="530" ht="15.75" customHeight="1">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row>
    <row r="531" ht="15.75" customHeight="1">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row>
    <row r="532" ht="15.75" customHeight="1">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row>
    <row r="533" ht="15.75" customHeight="1">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row>
    <row r="534" ht="15.75" customHeight="1">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row>
    <row r="535" ht="15.75" customHeight="1">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row>
    <row r="536" ht="15.75" customHeight="1">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row>
    <row r="537" ht="15.75" customHeight="1">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row>
    <row r="538" ht="15.75" customHeigh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row>
    <row r="539" ht="15.75" customHeight="1">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row>
    <row r="540" ht="15.75" customHeight="1">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row>
    <row r="541" ht="15.75" customHeight="1">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row>
    <row r="542" ht="15.75" customHeight="1">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row>
    <row r="543" ht="15.75" customHeight="1">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row>
    <row r="544" ht="15.75" customHeight="1">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row>
    <row r="545" ht="15.75" customHeight="1">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row>
    <row r="546" ht="15.75" customHeight="1">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row>
    <row r="547" ht="15.75" customHeight="1">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row>
    <row r="548" ht="15.75" customHeight="1">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row>
    <row r="549" ht="15.75" customHeight="1">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row>
    <row r="550" ht="15.75" customHeight="1">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row>
    <row r="551" ht="15.75" customHeight="1">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row>
    <row r="552" ht="15.75" customHeight="1">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row>
    <row r="553" ht="15.75" customHeight="1">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row>
    <row r="554" ht="15.75" customHeight="1">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row>
    <row r="555" ht="15.75" customHeight="1">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row>
    <row r="556" ht="15.75" customHeight="1">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row>
    <row r="557" ht="15.75" customHeight="1">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row>
    <row r="558" ht="15.75" customHeight="1">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row>
    <row r="559" ht="15.75" customHeight="1">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row>
    <row r="560" ht="15.75" customHeight="1">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row>
    <row r="561" ht="15.75" customHeight="1">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row>
    <row r="562" ht="15.75" customHeight="1">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row>
    <row r="563" ht="15.75" customHeight="1">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row>
    <row r="564" ht="15.75" customHeight="1">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row>
    <row r="565" ht="15.75" customHeight="1">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row>
    <row r="566" ht="15.75" customHeight="1">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row>
    <row r="567" ht="15.75" customHeight="1">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row>
    <row r="568" ht="15.75" customHeight="1">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row>
    <row r="569" ht="15.75" customHeight="1">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row>
    <row r="570" ht="15.75" customHeight="1">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row>
    <row r="571" ht="15.75" customHeight="1">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row>
    <row r="572" ht="15.75" customHeight="1">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row>
    <row r="573" ht="15.75" customHeight="1">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row>
    <row r="574" ht="15.75" customHeight="1">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row>
    <row r="575" ht="15.75" customHeight="1">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row>
    <row r="576" ht="15.75" customHeight="1">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row>
    <row r="577" ht="15.75" customHeight="1">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row>
    <row r="578" ht="15.75" customHeight="1">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row>
    <row r="579" ht="15.75" customHeight="1">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row>
    <row r="580" ht="15.75" customHeight="1">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row>
    <row r="581" ht="15.75" customHeight="1">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row>
    <row r="582" ht="15.75" customHeight="1">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row>
    <row r="583" ht="15.75" customHeight="1">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row>
    <row r="584" ht="15.75" customHeight="1">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row>
    <row r="585" ht="15.75" customHeight="1">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row>
    <row r="586" ht="15.75" customHeight="1">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row>
    <row r="587" ht="15.75" customHeight="1">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row>
    <row r="588" ht="15.75" customHeight="1">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row>
    <row r="589" ht="15.75" customHeight="1">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row>
    <row r="590" ht="15.75" customHeight="1">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row>
    <row r="591" ht="15.75" customHeight="1">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row>
    <row r="592" ht="15.75" customHeight="1">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row>
    <row r="593" ht="15.75" customHeight="1">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row>
    <row r="594" ht="15.75" customHeight="1">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row>
    <row r="595" ht="15.75" customHeight="1">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row>
    <row r="596" ht="15.75" customHeight="1">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row>
    <row r="597" ht="15.75" customHeight="1">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row>
    <row r="598" ht="15.75" customHeight="1">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row>
    <row r="599" ht="15.75" customHeight="1">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row>
    <row r="600" ht="15.75" customHeight="1">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row>
    <row r="601" ht="15.75" customHeight="1">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row>
    <row r="602" ht="15.75" customHeight="1">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row>
    <row r="603" ht="15.75" customHeight="1">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row>
    <row r="604" ht="15.75" customHeight="1">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row>
    <row r="605" ht="15.75" customHeight="1">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row>
    <row r="606" ht="15.75" customHeight="1">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row>
    <row r="607" ht="15.75" customHeight="1">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row>
    <row r="608" ht="15.75" customHeight="1">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row>
    <row r="609" ht="15.75" customHeight="1">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row>
    <row r="610" ht="15.75" customHeight="1">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row>
    <row r="611" ht="15.75" customHeight="1">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row>
    <row r="612" ht="15.75" customHeight="1">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row>
    <row r="613" ht="15.75" customHeight="1">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row>
    <row r="614" ht="15.75" customHeight="1">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row>
    <row r="615" ht="15.75" customHeight="1">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row>
    <row r="616" ht="15.75" customHeight="1">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row>
    <row r="617" ht="15.75" customHeight="1">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row>
    <row r="618" ht="15.75" customHeight="1">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row>
    <row r="619" ht="15.75" customHeight="1">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row>
    <row r="620" ht="15.75" customHeight="1">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row>
    <row r="621" ht="15.75" customHeight="1">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row>
    <row r="622" ht="15.75" customHeight="1">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row>
    <row r="623" ht="15.75" customHeight="1">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row>
    <row r="624" ht="15.75" customHeight="1">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row>
    <row r="625" ht="15.75" customHeight="1">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row>
    <row r="626" ht="15.75" customHeight="1">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row>
    <row r="627" ht="15.75" customHeight="1">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row>
    <row r="628" ht="15.75" customHeight="1">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row>
    <row r="629" ht="15.75" customHeight="1">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row>
    <row r="630" ht="15.75" customHeight="1">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row>
    <row r="631" ht="15.75" customHeight="1">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row>
    <row r="632" ht="15.75" customHeight="1">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row>
    <row r="633" ht="15.75" customHeight="1">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row>
    <row r="634" ht="15.75" customHeight="1">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row>
    <row r="635" ht="15.75" customHeight="1">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row>
    <row r="636" ht="15.75" customHeight="1">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row>
    <row r="637" ht="15.75" customHeight="1">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row>
    <row r="638" ht="15.75" customHeight="1">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row>
    <row r="639" ht="15.75" customHeight="1">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row>
    <row r="640" ht="15.75" customHeight="1">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row>
    <row r="641" ht="15.75" customHeight="1">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row>
    <row r="642" ht="15.75" customHeight="1">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row>
    <row r="643" ht="15.75" customHeight="1">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row>
    <row r="644" ht="15.75" customHeight="1">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row>
    <row r="645" ht="15.75" customHeight="1">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row>
    <row r="646" ht="15.75" customHeight="1">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row>
    <row r="647" ht="15.75" customHeight="1">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row>
    <row r="648" ht="15.75" customHeight="1">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row>
    <row r="649" ht="15.75" customHeight="1">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row>
    <row r="650" ht="15.75" customHeight="1">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row>
    <row r="651" ht="15.75" customHeight="1">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row>
    <row r="652" ht="15.75" customHeight="1">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row>
    <row r="653" ht="15.75" customHeight="1">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row>
    <row r="654" ht="15.75" customHeight="1">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row>
    <row r="655" ht="15.75" customHeight="1">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row>
    <row r="656" ht="15.75" customHeight="1">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row>
    <row r="657" ht="15.75" customHeight="1">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row>
    <row r="658" ht="15.75" customHeight="1">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row>
    <row r="659" ht="15.75" customHeight="1">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row>
    <row r="660" ht="15.75" customHeight="1">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row>
    <row r="661" ht="15.75" customHeight="1">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row>
    <row r="662" ht="15.75" customHeight="1">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row>
    <row r="663" ht="15.75" customHeight="1">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row>
    <row r="664" ht="15.75" customHeight="1">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row>
    <row r="665" ht="15.75" customHeight="1">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row>
    <row r="666" ht="15.75" customHeight="1">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row>
    <row r="667" ht="15.75" customHeight="1">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row>
    <row r="668" ht="15.75" customHeight="1">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row>
    <row r="669" ht="15.75" customHeight="1">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row>
    <row r="670" ht="15.75" customHeight="1">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row>
    <row r="671" ht="15.75" customHeight="1">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row>
    <row r="672" ht="15.75" customHeight="1">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row>
    <row r="673" ht="15.75" customHeight="1">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row>
    <row r="674" ht="15.75" customHeight="1">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row>
    <row r="675" ht="15.75" customHeight="1">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row>
    <row r="676" ht="15.75" customHeight="1">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row>
    <row r="677" ht="15.75" customHeight="1">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row>
    <row r="678" ht="15.75" customHeight="1">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row>
    <row r="679" ht="15.75" customHeight="1">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row>
    <row r="680" ht="15.75" customHeight="1">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row>
    <row r="681" ht="15.75" customHeight="1">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row>
    <row r="682" ht="15.75" customHeight="1">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row>
    <row r="683" ht="15.75" customHeight="1">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row>
    <row r="684" ht="15.75" customHeight="1">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row>
    <row r="685" ht="15.75" customHeight="1">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row>
    <row r="686" ht="15.75" customHeight="1">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row>
    <row r="687" ht="15.75" customHeight="1">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row>
    <row r="688" ht="15.75" customHeight="1">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row>
    <row r="689" ht="15.75" customHeight="1">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row>
    <row r="690" ht="15.75" customHeight="1">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row>
    <row r="691" ht="15.75" customHeight="1">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row>
    <row r="692" ht="15.75" customHeight="1">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row>
    <row r="693" ht="15.75" customHeight="1">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row>
    <row r="694" ht="15.75" customHeight="1">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row>
    <row r="695" ht="15.75" customHeight="1">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row>
    <row r="696" ht="15.75" customHeight="1">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row>
    <row r="697" ht="15.75" customHeight="1">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row>
    <row r="698" ht="15.75" customHeight="1">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row>
    <row r="699" ht="15.75" customHeight="1">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row>
    <row r="700" ht="15.75" customHeight="1">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row>
    <row r="701" ht="15.75" customHeight="1">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row>
    <row r="702" ht="15.75" customHeight="1">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row>
    <row r="703" ht="15.75" customHeight="1">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row>
    <row r="704" ht="15.75" customHeight="1">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row>
    <row r="705" ht="15.75" customHeight="1">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row>
    <row r="706" ht="15.75" customHeight="1">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row>
    <row r="707" ht="15.75" customHeight="1">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row>
    <row r="708" ht="15.75" customHeight="1">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row>
    <row r="709" ht="15.75" customHeight="1">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row>
    <row r="710" ht="15.75" customHeight="1">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row>
    <row r="711" ht="15.75" customHeight="1">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row>
    <row r="712" ht="15.75" customHeight="1">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row>
    <row r="713" ht="15.75" customHeight="1">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row>
    <row r="714" ht="15.75" customHeight="1">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row>
    <row r="715" ht="15.75" customHeight="1">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row>
    <row r="716" ht="15.75" customHeight="1">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row>
    <row r="717" ht="15.75" customHeight="1">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row>
    <row r="718" ht="15.75" customHeight="1">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row>
    <row r="719" ht="15.75" customHeight="1">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row>
    <row r="720" ht="15.75" customHeight="1">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row>
    <row r="721" ht="15.75" customHeight="1">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row>
    <row r="722" ht="15.75" customHeight="1">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row>
    <row r="723" ht="15.75" customHeight="1">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row>
    <row r="724" ht="15.75" customHeight="1">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row>
    <row r="725" ht="15.75" customHeight="1">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row>
    <row r="726" ht="15.75" customHeight="1">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row>
    <row r="727" ht="15.75" customHeight="1">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row>
    <row r="728" ht="15.75" customHeight="1">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row>
    <row r="729" ht="15.75" customHeight="1">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row>
    <row r="730" ht="15.75" customHeight="1">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row>
    <row r="731" ht="15.75" customHeight="1">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row>
    <row r="732" ht="15.75" customHeight="1">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row>
    <row r="733" ht="15.75" customHeight="1">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row>
    <row r="734" ht="15.75" customHeight="1">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row>
    <row r="735" ht="15.75" customHeight="1">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row>
    <row r="736" ht="15.75" customHeight="1">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row>
    <row r="737" ht="15.75" customHeight="1">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row>
    <row r="738" ht="15.75" customHeight="1">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row>
    <row r="739" ht="15.75" customHeight="1">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row>
    <row r="740" ht="15.75" customHeight="1">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row>
    <row r="741" ht="15.75" customHeight="1">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row>
    <row r="742" ht="15.75" customHeight="1">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row>
    <row r="743" ht="15.75" customHeight="1">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row>
    <row r="744" ht="15.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row>
    <row r="745" ht="15.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row>
    <row r="746" ht="15.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row>
    <row r="747" ht="15.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row>
    <row r="748" ht="15.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row>
    <row r="749" ht="15.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row>
    <row r="750" ht="15.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row>
    <row r="751" ht="15.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row>
    <row r="752" ht="15.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row>
    <row r="753" ht="15.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row>
    <row r="754" ht="15.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row>
    <row r="755" ht="15.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row>
    <row r="756" ht="15.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row>
    <row r="757" ht="15.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row>
    <row r="758" ht="15.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row>
    <row r="759" ht="15.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row>
    <row r="760" ht="15.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row>
    <row r="761" ht="15.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row>
    <row r="762" ht="15.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row>
    <row r="763" ht="15.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row>
    <row r="764" ht="15.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row>
    <row r="765" ht="15.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row>
    <row r="766" ht="15.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row>
    <row r="767" ht="15.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row>
    <row r="768" ht="15.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row>
    <row r="769" ht="15.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row>
    <row r="770" ht="15.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row>
    <row r="771" ht="15.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row>
    <row r="772" ht="15.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row>
    <row r="773" ht="15.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row>
    <row r="774" ht="15.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row>
    <row r="775" ht="15.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row>
    <row r="776" ht="15.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row>
    <row r="777" ht="15.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row>
    <row r="778" ht="15.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row>
    <row r="779" ht="15.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row>
    <row r="780" ht="15.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row>
    <row r="781" ht="15.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row>
    <row r="782" ht="15.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row>
    <row r="783" ht="15.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row>
    <row r="784" ht="15.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row>
    <row r="785" ht="15.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row>
    <row r="786" ht="15.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row>
    <row r="787" ht="15.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row>
    <row r="788" ht="15.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row>
    <row r="789" ht="15.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row>
    <row r="790" ht="15.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row>
    <row r="791" ht="15.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row>
    <row r="792" ht="15.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row>
    <row r="793" ht="15.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row>
    <row r="794" ht="15.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row>
    <row r="795" ht="15.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row>
    <row r="796" ht="15.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row>
    <row r="797" ht="15.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row>
    <row r="798" ht="15.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row>
    <row r="799" ht="15.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row>
    <row r="800" ht="15.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row>
    <row r="801" ht="15.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row>
    <row r="802" ht="15.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row>
    <row r="803" ht="15.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row>
    <row r="804" ht="15.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row>
    <row r="805" ht="15.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row>
    <row r="806" ht="15.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row>
    <row r="807" ht="15.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row>
    <row r="808" ht="15.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row>
    <row r="809" ht="15.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row>
    <row r="810" ht="15.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row>
    <row r="811" ht="15.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row>
    <row r="812" ht="15.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row>
    <row r="813" ht="15.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row>
    <row r="814" ht="15.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row>
    <row r="815" ht="15.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row>
    <row r="816" ht="15.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row>
    <row r="817" ht="15.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row>
    <row r="818" ht="15.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row>
    <row r="819" ht="15.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row>
    <row r="820" ht="15.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row>
    <row r="821" ht="15.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row>
    <row r="822" ht="15.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row>
    <row r="823" ht="15.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row>
    <row r="824" ht="15.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row>
    <row r="825" ht="15.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row>
    <row r="826" ht="15.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row>
    <row r="827" ht="15.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row>
    <row r="828" ht="15.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row>
    <row r="829" ht="15.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row>
    <row r="830" ht="15.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row>
    <row r="831" ht="15.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row>
    <row r="832" ht="15.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row>
    <row r="833" ht="15.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row>
    <row r="834" ht="15.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row>
    <row r="835" ht="15.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row>
    <row r="836" ht="15.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row>
    <row r="837" ht="15.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row>
    <row r="838" ht="15.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row>
    <row r="839" ht="15.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row>
    <row r="840" ht="15.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row>
    <row r="841" ht="15.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row>
    <row r="842" ht="15.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row>
    <row r="843" ht="15.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row>
    <row r="844" ht="15.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row>
    <row r="845" ht="15.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row>
    <row r="846" ht="15.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row>
    <row r="847" ht="15.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row>
    <row r="848" ht="15.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row>
    <row r="849" ht="15.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row>
    <row r="850" ht="15.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row>
    <row r="851" ht="15.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row>
    <row r="852" ht="15.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row>
    <row r="853" ht="15.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row>
    <row r="854" ht="15.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row>
    <row r="855" ht="15.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row>
    <row r="856" ht="15.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row>
    <row r="857" ht="15.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row>
    <row r="858" ht="15.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row>
    <row r="859" ht="15.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row>
    <row r="860" ht="15.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row>
    <row r="861" ht="15.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row>
    <row r="862" ht="15.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row>
    <row r="863" ht="15.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row>
    <row r="864" ht="15.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row>
    <row r="865" ht="15.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row>
    <row r="866" ht="15.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row>
    <row r="867" ht="15.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row>
    <row r="868" ht="15.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row>
    <row r="869" ht="15.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row>
    <row r="870" ht="15.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row>
    <row r="871" ht="15.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row>
    <row r="872" ht="15.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row>
    <row r="873" ht="15.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row>
    <row r="874" ht="15.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row>
    <row r="875" ht="15.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row>
    <row r="876" ht="15.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row>
    <row r="877" ht="15.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row>
    <row r="878" ht="15.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row>
    <row r="879" ht="15.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row>
    <row r="880" ht="15.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row>
    <row r="881" ht="15.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row>
    <row r="882" ht="15.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row>
    <row r="883" ht="15.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row>
    <row r="884" ht="15.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row>
    <row r="885" ht="15.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row>
    <row r="886" ht="15.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row>
    <row r="887" ht="15.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row>
    <row r="888" ht="15.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row>
    <row r="889" ht="15.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row>
    <row r="890" ht="15.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row>
    <row r="891" ht="15.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row>
    <row r="892" ht="15.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row>
    <row r="893" ht="15.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row>
    <row r="894" ht="15.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row>
    <row r="895" ht="15.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row>
    <row r="896" ht="15.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row>
    <row r="897" ht="15.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row>
    <row r="898" ht="15.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row>
    <row r="899" ht="15.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row>
    <row r="900" ht="15.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row>
    <row r="901" ht="15.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row>
    <row r="902" ht="15.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row>
    <row r="903" ht="15.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row>
    <row r="904" ht="15.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row>
    <row r="905" ht="15.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row>
    <row r="906" ht="15.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row>
    <row r="907" ht="15.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row>
    <row r="908" ht="15.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row>
    <row r="909" ht="15.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row>
    <row r="910" ht="15.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row>
    <row r="911" ht="15.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row>
    <row r="912" ht="15.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row>
    <row r="913" ht="15.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row>
    <row r="914" ht="15.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row>
    <row r="915" ht="15.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row>
    <row r="916" ht="15.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row>
    <row r="917" ht="15.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row>
    <row r="918" ht="15.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row>
    <row r="919" ht="15.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row>
    <row r="920" ht="15.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row>
    <row r="921" ht="15.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row>
    <row r="922" ht="15.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row>
    <row r="923" ht="15.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row>
    <row r="924" ht="15.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row>
    <row r="925" ht="15.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row>
    <row r="926" ht="15.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row>
    <row r="927" ht="15.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row>
    <row r="928" ht="15.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row>
    <row r="929" ht="15.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row>
    <row r="930" ht="15.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row>
    <row r="931" ht="15.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row>
    <row r="932" ht="15.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row>
    <row r="933" ht="15.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row>
    <row r="934" ht="15.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row>
    <row r="935" ht="15.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row>
    <row r="936" ht="15.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row>
    <row r="937" ht="15.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row>
    <row r="938" ht="15.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row>
    <row r="939" ht="15.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row>
    <row r="940" ht="15.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row>
    <row r="941" ht="15.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row>
    <row r="942" ht="15.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row>
    <row r="943" ht="15.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row>
    <row r="944" ht="15.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row>
    <row r="945" ht="15.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row>
    <row r="946" ht="15.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row>
    <row r="947" ht="15.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row>
    <row r="948" ht="15.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row>
    <row r="949" ht="15.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row>
    <row r="950" ht="15.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row>
    <row r="951" ht="15.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row>
    <row r="952" ht="15.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row>
    <row r="953" ht="15.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row>
    <row r="954" ht="15.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row>
    <row r="955" ht="15.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row>
    <row r="956" ht="15.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row>
    <row r="957" ht="15.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row>
    <row r="958" ht="15.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row>
    <row r="959" ht="15.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row>
    <row r="960" ht="15.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row>
    <row r="961" ht="15.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row>
    <row r="962" ht="15.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row>
    <row r="963" ht="15.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row>
    <row r="964" ht="15.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row>
    <row r="965" ht="15.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row>
    <row r="966" ht="15.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row>
    <row r="967" ht="15.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row>
    <row r="968" ht="15.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row>
    <row r="969" ht="15.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row>
    <row r="970" ht="15.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row>
    <row r="971" ht="15.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row>
    <row r="972" ht="15.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row>
    <row r="973" ht="15.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row>
    <row r="974" ht="15.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row>
    <row r="975" ht="15.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row>
    <row r="976" ht="15.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row>
    <row r="977" ht="15.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row>
    <row r="978" ht="15.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row>
    <row r="979" ht="15.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row>
    <row r="980" ht="15.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row>
    <row r="981" ht="15.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row>
    <row r="982" ht="15.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row>
    <row r="983" ht="15.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row>
    <row r="984" ht="15.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row>
    <row r="985" ht="15.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row>
    <row r="986" ht="15.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row>
    <row r="987" ht="15.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row>
    <row r="988" ht="15.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row>
    <row r="989" ht="15.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row>
    <row r="990" ht="15.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row>
    <row r="991" ht="15.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row>
    <row r="992" ht="15.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row>
    <row r="993" ht="15.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row>
    <row r="994" ht="15.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row>
    <row r="995" ht="15.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row>
  </sheetData>
  <mergeCells count="23">
    <mergeCell ref="B2:B5"/>
    <mergeCell ref="C2:Q5"/>
    <mergeCell ref="R2:S2"/>
    <mergeCell ref="T2:T5"/>
    <mergeCell ref="R3:S3"/>
    <mergeCell ref="R4:S4"/>
    <mergeCell ref="R5:S5"/>
    <mergeCell ref="C9:G9"/>
    <mergeCell ref="H9:I10"/>
    <mergeCell ref="J9:L10"/>
    <mergeCell ref="M9:N10"/>
    <mergeCell ref="O9:P10"/>
    <mergeCell ref="Q9:Q10"/>
    <mergeCell ref="R9:R10"/>
    <mergeCell ref="S9:S10"/>
    <mergeCell ref="C6:D6"/>
    <mergeCell ref="C8:J8"/>
    <mergeCell ref="M8:N8"/>
    <mergeCell ref="O8:P8"/>
    <mergeCell ref="Q8:S8"/>
    <mergeCell ref="T8:U8"/>
    <mergeCell ref="B9:B10"/>
    <mergeCell ref="T9:U10"/>
  </mergeCells>
  <conditionalFormatting sqref="G11:G87">
    <cfRule type="containsText" dxfId="0" priority="1" operator="containsText" text="Muy Alto">
      <formula>NOT(ISERROR(SEARCH(("Muy Alto"),(G11))))</formula>
    </cfRule>
  </conditionalFormatting>
  <conditionalFormatting sqref="G11:G87">
    <cfRule type="containsText" dxfId="1" priority="2" operator="containsText" text="Alto">
      <formula>NOT(ISERROR(SEARCH(("Alto"),(G11))))</formula>
    </cfRule>
  </conditionalFormatting>
  <conditionalFormatting sqref="G12:G87">
    <cfRule type="containsText" dxfId="2" priority="3" operator="containsText" text="Moderado">
      <formula>NOT(ISERROR(SEARCH(("Moderado"),(G12))))</formula>
    </cfRule>
  </conditionalFormatting>
  <conditionalFormatting sqref="G11:H11">
    <cfRule type="containsText" dxfId="2" priority="4" operator="containsText" text="Moderado">
      <formula>NOT(ISERROR(SEARCH(("Moderado"),(G11))))</formula>
    </cfRule>
  </conditionalFormatting>
  <conditionalFormatting sqref="G11:H87">
    <cfRule type="containsText" dxfId="3" priority="5" operator="containsText" text="Muy Bajo">
      <formula>NOT(ISERROR(SEARCH(("Muy Bajo"),(G11))))</formula>
    </cfRule>
  </conditionalFormatting>
  <conditionalFormatting sqref="G11:H87">
    <cfRule type="containsText" dxfId="4" priority="6" operator="containsText" text="Bajo">
      <formula>NOT(ISERROR(SEARCH(("Bajo"),(G11))))</formula>
    </cfRule>
  </conditionalFormatting>
  <conditionalFormatting sqref="G11:H87">
    <cfRule type="containsText" dxfId="0" priority="7" operator="containsText" text="Extremo">
      <formula>NOT(ISERROR(SEARCH(("Extremo"),(G11))))</formula>
    </cfRule>
  </conditionalFormatting>
  <conditionalFormatting sqref="H11">
    <cfRule type="containsText" dxfId="1" priority="8" operator="containsText" text="Alto">
      <formula>NOT(ISERROR(SEARCH(("Alto"),(H11))))</formula>
    </cfRule>
  </conditionalFormatting>
  <conditionalFormatting sqref="H11:H87">
    <cfRule type="containsText" dxfId="0" priority="9" operator="containsText" text="Muy Alto">
      <formula>NOT(ISERROR(SEARCH(("Muy Alto"),(H11))))</formula>
    </cfRule>
  </conditionalFormatting>
  <conditionalFormatting sqref="H12:H87">
    <cfRule type="containsText" dxfId="1" priority="10" operator="containsText" text="Alto">
      <formula>NOT(ISERROR(SEARCH(("Alto"),(H12))))</formula>
    </cfRule>
  </conditionalFormatting>
  <conditionalFormatting sqref="H12:H87">
    <cfRule type="containsText" dxfId="2" priority="11" operator="containsText" text="Moderado">
      <formula>NOT(ISERROR(SEARCH(("Moderado"),(H12))))</formula>
    </cfRule>
  </conditionalFormatting>
  <conditionalFormatting sqref="T11:T19 T22:T87">
    <cfRule type="colorScale" priority="12">
      <colorScale>
        <cfvo type="min"/>
        <cfvo type="percentile" val="50"/>
        <cfvo type="max"/>
        <color rgb="FF63BE7B"/>
        <color rgb="FFFFEB84"/>
        <color rgb="FFF8696B"/>
      </colorScale>
    </cfRule>
  </conditionalFormatting>
  <conditionalFormatting sqref="T20">
    <cfRule type="colorScale" priority="13">
      <colorScale>
        <cfvo type="min"/>
        <cfvo type="percentile" val="50"/>
        <cfvo type="max"/>
        <color rgb="FF63BE7B"/>
        <color rgb="FFFFEB84"/>
        <color rgb="FFF8696B"/>
      </colorScale>
    </cfRule>
  </conditionalFormatting>
  <conditionalFormatting sqref="T21">
    <cfRule type="colorScale" priority="14">
      <colorScale>
        <cfvo type="min"/>
        <cfvo type="percentile" val="50"/>
        <cfvo type="max"/>
        <color rgb="FF63BE7B"/>
        <color rgb="FFFFEB84"/>
        <color rgb="FFF8696B"/>
      </colorScale>
    </cfRule>
  </conditionalFormatting>
  <dataValidations>
    <dataValidation type="list" allowBlank="1" showErrorMessage="1" sqref="M11:M87 O11:O87">
      <formula1>"Si,No"</formula1>
    </dataValidation>
  </dataValidations>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1.43"/>
    <col customWidth="1" min="3" max="3" width="16.86"/>
    <col customWidth="1" min="4" max="26" width="11.43"/>
  </cols>
  <sheetData>
    <row r="1">
      <c r="A1" s="15"/>
      <c r="B1" s="15"/>
      <c r="C1" s="15"/>
      <c r="D1" s="15"/>
      <c r="E1" s="15"/>
      <c r="F1" s="15"/>
      <c r="G1" s="15"/>
      <c r="H1" s="15"/>
      <c r="I1" s="15"/>
      <c r="J1" s="15"/>
      <c r="K1" s="15"/>
      <c r="L1" s="15"/>
      <c r="M1" s="15"/>
      <c r="N1" s="15"/>
      <c r="O1" s="15"/>
      <c r="P1" s="15"/>
      <c r="Q1" s="15"/>
      <c r="R1" s="15"/>
      <c r="S1" s="15"/>
      <c r="T1" s="15"/>
      <c r="U1" s="15"/>
      <c r="V1" s="15"/>
      <c r="W1" s="15"/>
      <c r="X1" s="15"/>
      <c r="Y1" s="15"/>
      <c r="Z1" s="15"/>
    </row>
    <row r="2">
      <c r="A2" s="15"/>
      <c r="B2" s="15"/>
      <c r="C2" s="15"/>
      <c r="D2" s="15"/>
      <c r="E2" s="15"/>
      <c r="F2" s="15"/>
      <c r="G2" s="15"/>
      <c r="H2" s="15"/>
      <c r="I2" s="15"/>
      <c r="J2" s="15"/>
      <c r="K2" s="15"/>
      <c r="L2" s="15"/>
      <c r="M2" s="15"/>
      <c r="N2" s="15"/>
      <c r="O2" s="15"/>
      <c r="P2" s="15"/>
      <c r="Q2" s="15"/>
      <c r="R2" s="15"/>
      <c r="S2" s="15"/>
      <c r="T2" s="15"/>
      <c r="U2" s="15"/>
      <c r="V2" s="15"/>
      <c r="W2" s="15"/>
      <c r="X2" s="15"/>
      <c r="Y2" s="15"/>
      <c r="Z2" s="15"/>
    </row>
    <row r="3">
      <c r="A3" s="15"/>
      <c r="B3" s="15"/>
      <c r="C3" s="15"/>
      <c r="D3" s="15"/>
      <c r="E3" s="15"/>
      <c r="F3" s="15"/>
      <c r="G3" s="15"/>
      <c r="H3" s="15"/>
      <c r="I3" s="15"/>
      <c r="J3" s="15"/>
      <c r="K3" s="15"/>
      <c r="L3" s="15"/>
      <c r="M3" s="15"/>
      <c r="N3" s="15"/>
      <c r="O3" s="15"/>
      <c r="P3" s="15"/>
      <c r="Q3" s="15"/>
      <c r="R3" s="15"/>
      <c r="S3" s="15"/>
      <c r="T3" s="15"/>
      <c r="U3" s="15"/>
      <c r="V3" s="15"/>
      <c r="W3" s="15"/>
      <c r="X3" s="15"/>
      <c r="Y3" s="15"/>
      <c r="Z3" s="15"/>
    </row>
    <row r="4">
      <c r="A4" s="15"/>
      <c r="B4" s="15"/>
      <c r="C4" s="15"/>
      <c r="D4" s="15"/>
      <c r="E4" s="15"/>
      <c r="F4" s="15"/>
      <c r="G4" s="15"/>
      <c r="H4" s="15"/>
      <c r="I4" s="15"/>
      <c r="J4" s="15"/>
      <c r="K4" s="15"/>
      <c r="L4" s="15"/>
      <c r="M4" s="15"/>
      <c r="N4" s="15"/>
      <c r="O4" s="15"/>
      <c r="P4" s="15"/>
      <c r="Q4" s="15"/>
      <c r="R4" s="15"/>
      <c r="S4" s="15"/>
      <c r="T4" s="15"/>
      <c r="U4" s="15"/>
      <c r="V4" s="15"/>
      <c r="W4" s="15"/>
      <c r="X4" s="15"/>
      <c r="Y4" s="15"/>
      <c r="Z4" s="15"/>
    </row>
    <row r="5">
      <c r="A5" s="15"/>
      <c r="B5" s="15"/>
      <c r="C5" s="43" t="s">
        <v>39</v>
      </c>
      <c r="D5" s="44"/>
      <c r="E5" s="44"/>
      <c r="F5" s="44"/>
      <c r="G5" s="44"/>
      <c r="H5" s="44"/>
      <c r="I5" s="44"/>
      <c r="J5" s="44"/>
      <c r="K5" s="45"/>
      <c r="L5" s="15"/>
      <c r="M5" s="15"/>
      <c r="N5" s="15"/>
      <c r="O5" s="15"/>
      <c r="P5" s="15"/>
      <c r="Q5" s="15"/>
      <c r="R5" s="15"/>
      <c r="S5" s="15"/>
      <c r="T5" s="15"/>
      <c r="U5" s="15"/>
      <c r="V5" s="15"/>
      <c r="W5" s="15"/>
      <c r="X5" s="15"/>
      <c r="Y5" s="15"/>
      <c r="Z5" s="15"/>
    </row>
    <row r="6">
      <c r="A6" s="15"/>
      <c r="B6" s="15"/>
      <c r="C6" s="46" t="s">
        <v>216</v>
      </c>
      <c r="D6" s="47" t="s">
        <v>217</v>
      </c>
      <c r="E6" s="47"/>
      <c r="F6" s="47"/>
      <c r="G6" s="47"/>
      <c r="H6" s="47"/>
      <c r="I6" s="47"/>
      <c r="J6" s="47"/>
      <c r="K6" s="48"/>
      <c r="L6" s="15"/>
      <c r="M6" s="15"/>
      <c r="N6" s="15"/>
      <c r="O6" s="15"/>
      <c r="P6" s="15"/>
      <c r="Q6" s="15"/>
      <c r="R6" s="15"/>
      <c r="S6" s="15"/>
      <c r="T6" s="15"/>
      <c r="U6" s="15"/>
      <c r="V6" s="15"/>
      <c r="W6" s="15"/>
      <c r="X6" s="15"/>
      <c r="Y6" s="15"/>
      <c r="Z6" s="15"/>
    </row>
    <row r="7">
      <c r="A7" s="15"/>
      <c r="B7" s="15"/>
      <c r="C7" s="15"/>
      <c r="D7" s="15"/>
      <c r="E7" s="15"/>
      <c r="F7" s="15"/>
      <c r="G7" s="15"/>
      <c r="H7" s="15"/>
      <c r="I7" s="15"/>
      <c r="J7" s="15"/>
      <c r="K7" s="15"/>
      <c r="L7" s="15"/>
      <c r="M7" s="15"/>
      <c r="N7" s="15"/>
      <c r="O7" s="15"/>
      <c r="P7" s="15"/>
      <c r="Q7" s="15"/>
      <c r="R7" s="15"/>
      <c r="S7" s="15"/>
      <c r="T7" s="15"/>
      <c r="U7" s="15"/>
      <c r="V7" s="15"/>
      <c r="W7" s="15"/>
      <c r="X7" s="15"/>
      <c r="Y7" s="15"/>
      <c r="Z7" s="15"/>
    </row>
    <row r="8">
      <c r="A8" s="15"/>
      <c r="B8" s="15"/>
      <c r="C8" s="15"/>
      <c r="D8" s="15"/>
      <c r="E8" s="15"/>
      <c r="F8" s="15"/>
      <c r="G8" s="15"/>
      <c r="H8" s="15"/>
      <c r="I8" s="15"/>
      <c r="J8" s="15"/>
      <c r="K8" s="15"/>
      <c r="L8" s="15"/>
      <c r="M8" s="15"/>
      <c r="N8" s="15"/>
      <c r="O8" s="15"/>
      <c r="P8" s="15"/>
      <c r="Q8" s="15"/>
      <c r="R8" s="15"/>
      <c r="S8" s="15"/>
      <c r="T8" s="15"/>
      <c r="U8" s="15"/>
      <c r="V8" s="15"/>
      <c r="W8" s="15"/>
      <c r="X8" s="15"/>
      <c r="Y8" s="15"/>
      <c r="Z8" s="15"/>
    </row>
    <row r="9" ht="236.25" customHeight="1">
      <c r="A9" s="15"/>
      <c r="B9" s="15"/>
      <c r="C9" s="49" t="s">
        <v>218</v>
      </c>
      <c r="D9" s="50"/>
      <c r="E9" s="50"/>
      <c r="F9" s="50"/>
      <c r="G9" s="50"/>
      <c r="H9" s="50"/>
      <c r="I9" s="50"/>
      <c r="J9" s="50"/>
      <c r="K9" s="51"/>
      <c r="L9" s="15"/>
      <c r="M9" s="15"/>
      <c r="N9" s="15"/>
      <c r="O9" s="15"/>
      <c r="P9" s="15"/>
      <c r="Q9" s="15"/>
      <c r="R9" s="15"/>
      <c r="S9" s="15"/>
      <c r="T9" s="15"/>
      <c r="U9" s="15"/>
      <c r="V9" s="15"/>
      <c r="W9" s="15"/>
      <c r="X9" s="15"/>
      <c r="Y9" s="15"/>
      <c r="Z9" s="15"/>
    </row>
    <row r="10" ht="326.25" customHeight="1">
      <c r="A10" s="15"/>
      <c r="B10" s="15"/>
      <c r="C10" s="49" t="s">
        <v>219</v>
      </c>
      <c r="D10" s="50"/>
      <c r="E10" s="50"/>
      <c r="F10" s="50"/>
      <c r="G10" s="50"/>
      <c r="H10" s="50"/>
      <c r="I10" s="50"/>
      <c r="J10" s="50"/>
      <c r="K10" s="51"/>
      <c r="L10" s="15"/>
      <c r="M10" s="15"/>
      <c r="N10" s="15"/>
      <c r="O10" s="15"/>
      <c r="P10" s="15"/>
      <c r="Q10" s="15"/>
      <c r="R10" s="15"/>
      <c r="S10" s="15"/>
      <c r="T10" s="15"/>
      <c r="U10" s="15"/>
      <c r="V10" s="15"/>
      <c r="W10" s="15"/>
      <c r="X10" s="15"/>
      <c r="Y10" s="15"/>
      <c r="Z10" s="15"/>
    </row>
    <row r="11" ht="205.5" customHeight="1">
      <c r="A11" s="15"/>
      <c r="B11" s="15"/>
      <c r="C11" s="49" t="s">
        <v>220</v>
      </c>
      <c r="D11" s="50"/>
      <c r="E11" s="50"/>
      <c r="F11" s="50"/>
      <c r="G11" s="50"/>
      <c r="H11" s="50"/>
      <c r="I11" s="50"/>
      <c r="J11" s="50"/>
      <c r="K11" s="51"/>
      <c r="L11" s="15"/>
      <c r="M11" s="15"/>
      <c r="N11" s="15"/>
      <c r="O11" s="15"/>
      <c r="P11" s="15"/>
      <c r="Q11" s="15"/>
      <c r="R11" s="15"/>
      <c r="S11" s="15"/>
      <c r="T11" s="15"/>
      <c r="U11" s="15"/>
      <c r="V11" s="15"/>
      <c r="W11" s="15"/>
      <c r="X11" s="15"/>
      <c r="Y11" s="15"/>
      <c r="Z11" s="15"/>
    </row>
    <row r="12" ht="269.25" customHeight="1">
      <c r="A12" s="15"/>
      <c r="B12" s="15"/>
      <c r="C12" s="49" t="s">
        <v>221</v>
      </c>
      <c r="D12" s="50"/>
      <c r="E12" s="50"/>
      <c r="F12" s="50"/>
      <c r="G12" s="50"/>
      <c r="H12" s="50"/>
      <c r="I12" s="50"/>
      <c r="J12" s="50"/>
      <c r="K12" s="51"/>
      <c r="L12" s="15"/>
      <c r="M12" s="15"/>
      <c r="N12" s="15"/>
      <c r="O12" s="15"/>
      <c r="P12" s="15"/>
      <c r="Q12" s="15"/>
      <c r="R12" s="15"/>
      <c r="S12" s="15"/>
      <c r="T12" s="15"/>
      <c r="U12" s="15"/>
      <c r="V12" s="15"/>
      <c r="W12" s="15"/>
      <c r="X12" s="15"/>
      <c r="Y12" s="15"/>
      <c r="Z12" s="15"/>
    </row>
    <row r="13" ht="249.0" customHeight="1">
      <c r="A13" s="15"/>
      <c r="B13" s="15"/>
      <c r="C13" s="49" t="s">
        <v>222</v>
      </c>
      <c r="D13" s="50"/>
      <c r="E13" s="50"/>
      <c r="F13" s="50"/>
      <c r="G13" s="50"/>
      <c r="H13" s="50"/>
      <c r="I13" s="50"/>
      <c r="J13" s="50"/>
      <c r="K13" s="51"/>
      <c r="L13" s="15"/>
      <c r="M13" s="15"/>
      <c r="N13" s="15"/>
      <c r="O13" s="15"/>
      <c r="P13" s="15"/>
      <c r="Q13" s="15"/>
      <c r="R13" s="15"/>
      <c r="S13" s="15"/>
      <c r="T13" s="15"/>
      <c r="U13" s="15"/>
      <c r="V13" s="15"/>
      <c r="W13" s="15"/>
      <c r="X13" s="15"/>
      <c r="Y13" s="15"/>
      <c r="Z13" s="15"/>
    </row>
    <row r="14" ht="167.25" customHeight="1">
      <c r="A14" s="15"/>
      <c r="B14" s="15"/>
      <c r="C14" s="49" t="s">
        <v>223</v>
      </c>
      <c r="D14" s="50"/>
      <c r="E14" s="50"/>
      <c r="F14" s="50"/>
      <c r="G14" s="50"/>
      <c r="H14" s="50"/>
      <c r="I14" s="50"/>
      <c r="J14" s="50"/>
      <c r="K14" s="51"/>
      <c r="L14" s="15"/>
      <c r="M14" s="15"/>
      <c r="N14" s="15"/>
      <c r="O14" s="15"/>
      <c r="P14" s="15"/>
      <c r="Q14" s="15"/>
      <c r="R14" s="15"/>
      <c r="S14" s="15"/>
      <c r="T14" s="15"/>
      <c r="U14" s="15"/>
      <c r="V14" s="15"/>
      <c r="W14" s="15"/>
      <c r="X14" s="15"/>
      <c r="Y14" s="15"/>
      <c r="Z14" s="15"/>
    </row>
    <row r="15" ht="39.75" customHeight="1">
      <c r="A15" s="15"/>
      <c r="B15" s="15"/>
      <c r="C15" s="53" t="s">
        <v>44</v>
      </c>
      <c r="D15" s="23"/>
      <c r="E15" s="23"/>
      <c r="F15" s="23"/>
      <c r="G15" s="23"/>
      <c r="H15" s="23"/>
      <c r="I15" s="23"/>
      <c r="J15" s="23"/>
      <c r="K15" s="24"/>
      <c r="L15" s="15"/>
      <c r="M15" s="15"/>
      <c r="N15" s="15"/>
      <c r="O15" s="15"/>
      <c r="P15" s="15"/>
      <c r="Q15" s="15"/>
      <c r="R15" s="15"/>
      <c r="S15" s="15"/>
      <c r="T15" s="15"/>
      <c r="U15" s="15"/>
      <c r="V15" s="15"/>
      <c r="W15" s="15"/>
      <c r="X15" s="15"/>
      <c r="Y15" s="15"/>
      <c r="Z15" s="15"/>
    </row>
    <row r="1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5.7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5.7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5.7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5.7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5.7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5.7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5.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5.7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5.7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5.7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5.7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5.7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5.7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5.7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5.7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5.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5.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5.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5.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5.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5.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5.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5.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5.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5.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5.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5.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5.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5.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5.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5.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5.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5.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5.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5.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5.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5.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5.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5.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5.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5.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5.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5.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5.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5.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5.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5.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5.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5.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5.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5.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5.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5.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5.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5.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5.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5.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5.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5.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5.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5.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5.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5.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5.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5.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5.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5.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5.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5.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5.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5.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5.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5.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5.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5.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5.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5.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5.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5.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5.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5.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5.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5.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5.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5.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5.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5.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5.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5.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5.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5.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5.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5.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5.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5.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5.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5.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5.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5.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5.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5.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5.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5.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5.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5.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5.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5.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5.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5.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5.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5.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5.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5.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5.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5.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5.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5.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5.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5.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5.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5.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5.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5.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5.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5.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5.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5.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5.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5.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5.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5.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5.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5.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5.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5.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5.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5.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5.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5.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5.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5.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5.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5.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5.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5.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5.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5.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5.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5.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5.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5.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5.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5.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5.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5.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5.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5.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5.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5.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5.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5.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5.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5.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5.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5.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5.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5.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5.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5.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5.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5.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5.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5.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5.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5.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5.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5.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5.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5.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5.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5.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5.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5.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5.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5.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5.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7">
    <mergeCell ref="C9:K9"/>
    <mergeCell ref="C10:K10"/>
    <mergeCell ref="C11:K11"/>
    <mergeCell ref="C12:K12"/>
    <mergeCell ref="C13:K13"/>
    <mergeCell ref="C14:K14"/>
    <mergeCell ref="C15:K15"/>
  </mergeCell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4.43" defaultRowHeight="15.0"/>
  <cols>
    <col customWidth="1" min="1" max="2" width="38.57"/>
    <col customWidth="1" min="3" max="3" width="25.71"/>
    <col customWidth="1" hidden="1" min="4" max="4" width="9.57"/>
    <col customWidth="1" min="5" max="5" width="20.0"/>
    <col customWidth="1" hidden="1" min="6" max="6" width="20.0"/>
    <col customWidth="1" min="7" max="7" width="22.57"/>
    <col customWidth="1" hidden="1" min="8" max="8" width="22.57"/>
    <col customWidth="1" min="9" max="9" width="23.57"/>
    <col customWidth="1" hidden="1" min="10" max="10" width="23.57"/>
    <col customWidth="1" min="11" max="11" width="33.57"/>
    <col customWidth="1" hidden="1" min="12" max="12" width="11.43"/>
    <col customWidth="1" min="13" max="13" width="24.57"/>
    <col customWidth="1" hidden="1" min="14" max="14" width="11.43"/>
    <col customWidth="1" min="15" max="15" width="17.29"/>
    <col customWidth="1" hidden="1" min="16" max="16" width="3.57"/>
    <col customWidth="1" min="17" max="23" width="3.14"/>
    <col customWidth="1" min="24" max="28" width="11.43"/>
    <col customWidth="1" min="29" max="29" width="14.29"/>
    <col customWidth="1" min="30" max="35" width="11.43"/>
  </cols>
  <sheetData>
    <row r="2" ht="15.0" customHeight="1">
      <c r="A2" s="173"/>
      <c r="B2" s="174" t="s">
        <v>224</v>
      </c>
      <c r="C2" s="99"/>
      <c r="D2" s="99"/>
      <c r="E2" s="99"/>
      <c r="F2" s="99"/>
      <c r="G2" s="99"/>
      <c r="H2" s="99"/>
      <c r="I2" s="99"/>
      <c r="J2" s="99"/>
      <c r="K2" s="99"/>
      <c r="L2" s="99"/>
      <c r="M2" s="99"/>
      <c r="N2" s="99"/>
      <c r="O2" s="100"/>
      <c r="P2" s="175"/>
      <c r="Q2" s="176"/>
      <c r="R2" s="56"/>
      <c r="S2" s="56"/>
      <c r="T2" s="56"/>
      <c r="U2" s="56"/>
      <c r="V2" s="56"/>
      <c r="W2" s="56"/>
      <c r="X2" s="56"/>
      <c r="Y2" s="56"/>
      <c r="Z2" s="102"/>
      <c r="AA2" s="177"/>
      <c r="AB2" s="99"/>
      <c r="AC2" s="132"/>
    </row>
    <row r="3">
      <c r="A3" s="77"/>
      <c r="B3" s="104"/>
      <c r="O3" s="105"/>
      <c r="P3" s="178"/>
      <c r="Q3" s="179"/>
      <c r="R3" s="50"/>
      <c r="S3" s="50"/>
      <c r="T3" s="50"/>
      <c r="U3" s="50"/>
      <c r="V3" s="50"/>
      <c r="W3" s="50"/>
      <c r="X3" s="50"/>
      <c r="Y3" s="50"/>
      <c r="Z3" s="51"/>
      <c r="AA3" s="104"/>
      <c r="AC3" s="180"/>
    </row>
    <row r="4">
      <c r="A4" s="77"/>
      <c r="B4" s="104"/>
      <c r="O4" s="105"/>
      <c r="P4" s="178"/>
      <c r="Q4" s="179"/>
      <c r="R4" s="50"/>
      <c r="S4" s="50"/>
      <c r="T4" s="50"/>
      <c r="U4" s="50"/>
      <c r="V4" s="50"/>
      <c r="W4" s="50"/>
      <c r="X4" s="50"/>
      <c r="Y4" s="50"/>
      <c r="Z4" s="51"/>
      <c r="AA4" s="104"/>
      <c r="AC4" s="180"/>
    </row>
    <row r="5">
      <c r="A5" s="86"/>
      <c r="B5" s="108"/>
      <c r="C5" s="109"/>
      <c r="D5" s="109"/>
      <c r="E5" s="109"/>
      <c r="F5" s="109"/>
      <c r="G5" s="109"/>
      <c r="H5" s="109"/>
      <c r="I5" s="109"/>
      <c r="J5" s="109"/>
      <c r="K5" s="109"/>
      <c r="L5" s="109"/>
      <c r="M5" s="109"/>
      <c r="N5" s="109"/>
      <c r="O5" s="110"/>
      <c r="P5" s="181"/>
      <c r="Q5" s="182"/>
      <c r="R5" s="183"/>
      <c r="S5" s="183"/>
      <c r="T5" s="183"/>
      <c r="U5" s="183"/>
      <c r="V5" s="183"/>
      <c r="W5" s="183"/>
      <c r="X5" s="183"/>
      <c r="Y5" s="183"/>
      <c r="Z5" s="112"/>
      <c r="AA5" s="108"/>
      <c r="AB5" s="109"/>
      <c r="AC5" s="150"/>
    </row>
    <row r="7">
      <c r="A7" s="184" t="s">
        <v>225</v>
      </c>
      <c r="B7" s="184" t="s">
        <v>226</v>
      </c>
      <c r="C7" s="185">
        <v>1.0</v>
      </c>
      <c r="D7" s="102"/>
      <c r="E7" s="186">
        <v>2.0</v>
      </c>
      <c r="F7" s="102"/>
      <c r="G7" s="186">
        <v>3.0</v>
      </c>
      <c r="H7" s="102"/>
      <c r="I7" s="186">
        <v>4.0</v>
      </c>
      <c r="J7" s="102"/>
      <c r="K7" s="186">
        <v>5.0</v>
      </c>
      <c r="L7" s="102"/>
      <c r="M7" s="186">
        <v>6.0</v>
      </c>
      <c r="N7" s="102"/>
      <c r="O7" s="186">
        <v>7.0</v>
      </c>
      <c r="P7" s="35"/>
      <c r="Q7" s="187">
        <v>1.0</v>
      </c>
      <c r="R7" s="187">
        <v>2.0</v>
      </c>
      <c r="S7" s="187">
        <v>3.0</v>
      </c>
      <c r="T7" s="187">
        <v>4.0</v>
      </c>
      <c r="U7" s="187">
        <v>5.0</v>
      </c>
      <c r="V7" s="187">
        <v>6.0</v>
      </c>
      <c r="W7" s="187">
        <v>7.0</v>
      </c>
      <c r="X7" s="188" t="s">
        <v>144</v>
      </c>
      <c r="Y7" s="189" t="s">
        <v>145</v>
      </c>
      <c r="Z7" s="190" t="s">
        <v>146</v>
      </c>
      <c r="AA7" s="191" t="s">
        <v>147</v>
      </c>
      <c r="AB7" s="192" t="s">
        <v>227</v>
      </c>
      <c r="AC7" s="193" t="s">
        <v>228</v>
      </c>
    </row>
    <row r="8" ht="45.0" customHeight="1">
      <c r="A8" s="194"/>
      <c r="B8" s="137"/>
      <c r="C8" s="195" t="s">
        <v>229</v>
      </c>
      <c r="D8" s="112"/>
      <c r="E8" s="196" t="s">
        <v>230</v>
      </c>
      <c r="F8" s="112"/>
      <c r="G8" s="196" t="s">
        <v>231</v>
      </c>
      <c r="H8" s="112"/>
      <c r="I8" s="196" t="s">
        <v>232</v>
      </c>
      <c r="J8" s="112"/>
      <c r="K8" s="196" t="s">
        <v>233</v>
      </c>
      <c r="L8" s="112"/>
      <c r="M8" s="196" t="s">
        <v>234</v>
      </c>
      <c r="N8" s="112"/>
      <c r="O8" s="196" t="s">
        <v>235</v>
      </c>
      <c r="P8" s="197"/>
      <c r="Q8" s="198"/>
      <c r="R8" s="198"/>
      <c r="S8" s="198"/>
      <c r="T8" s="198"/>
      <c r="U8" s="198"/>
      <c r="V8" s="198"/>
      <c r="W8" s="198"/>
      <c r="X8" s="199"/>
      <c r="Y8" s="198"/>
      <c r="Z8" s="198"/>
      <c r="AA8" s="200"/>
      <c r="AB8" s="79"/>
      <c r="AC8" s="200"/>
      <c r="AD8" s="201"/>
      <c r="AE8" s="201"/>
      <c r="AF8" s="201"/>
      <c r="AG8" s="201"/>
      <c r="AH8" s="201"/>
      <c r="AI8" s="201"/>
    </row>
    <row r="9">
      <c r="A9" s="202" t="str">
        <f>+'PRIORIZACIÓN (2)'!B11</f>
        <v>Seguimiento calculo valor neto de realización de los inventarios</v>
      </c>
      <c r="B9" s="203" t="str">
        <f>+IF('PRIORIZACIÓN (2)'!I11&gt;0%,"YA CUENTA CON PONDERACIÓN DE RIESGOS, NO DILIGENCIAR ANALISIS OCI", "DILIGENCIE ANALISIS OCI PARA ESTA UNIDAD AUDITABLE")</f>
        <v>YA CUENTA CON PONDERACIÓN DE RIESGOS, NO DILIGENCIAR ANALISIS OCI</v>
      </c>
      <c r="C9" s="204" t="s">
        <v>236</v>
      </c>
      <c r="D9" s="205"/>
      <c r="E9" s="205" t="s">
        <v>237</v>
      </c>
      <c r="F9" s="205"/>
      <c r="G9" s="206" t="s">
        <v>238</v>
      </c>
      <c r="H9" s="205"/>
      <c r="I9" s="206" t="s">
        <v>238</v>
      </c>
      <c r="J9" s="205"/>
      <c r="K9" s="205" t="s">
        <v>239</v>
      </c>
      <c r="L9" s="205"/>
      <c r="M9" s="205" t="s">
        <v>238</v>
      </c>
      <c r="N9" s="205"/>
      <c r="O9" s="205" t="s">
        <v>240</v>
      </c>
      <c r="P9" s="207" t="str">
        <f t="shared" ref="P9:P90" si="1">IF($O9="Critica no recuperable","E",IF($O9="Critica con recuperación parcial","A",IF($O9="Falta de oportunidad para atención usuarios","M",IF($O9="Falta de oportunidad para gestión de los procesos","B",0))))</f>
        <v>M</v>
      </c>
      <c r="Q9" s="208" t="str">
        <f t="shared" ref="Q9:Q90" si="2">IF($C9="EXTREMA","E",IF($C9="ALTA","A",IF($C9="MEDIA","M",IF($C9="BAJA","B",0))))</f>
        <v>E</v>
      </c>
      <c r="R9" s="208" t="str">
        <f t="shared" ref="R9:R90" si="3">IF($E9="3 días","E",IF($E9="2 días","A",IF($E9="1 días","M",IF($E9="Varias horas","B",0))))</f>
        <v>B</v>
      </c>
      <c r="S9" s="208">
        <f t="shared" ref="S9:S90" si="4">IF($G9="EXTREMA","E",IF($G9="ALTA","A",IF($G9="MEDIA","M",IF($G9="BAJA","B",0))))</f>
        <v>0</v>
      </c>
      <c r="T9" s="208">
        <f t="shared" ref="T9:T90" si="5">IF($I9="EXTREMA","E",IF($I9="ALTA","A",IF($I9="MEDIA","M",IF($I9="BAJA","B",0))))</f>
        <v>0</v>
      </c>
      <c r="U9" s="208" t="str">
        <f t="shared" ref="U9:U90" si="6">IF($K9="Hechos de Corrupción","E",IF($K9="Incumplimiento de servicios","A",IF($K9="Retrasos en los servicios","M",IF($K9="Quejas por incumplimientos o retrasos","B",0))))</f>
        <v>A</v>
      </c>
      <c r="V9" s="208">
        <f t="shared" ref="V9:V90" si="7">IF($M9="EXTREMA","E",IF($M9="ALTA","A",IF($M9="MEDIA","M",IF($M9="BAJA","B",0))))</f>
        <v>0</v>
      </c>
      <c r="W9" s="207" t="str">
        <f t="shared" ref="W9:W90" si="8">IF($O9="Critica no recuperable","E",IF($O9="Critica con recuperación parcial","A",IF($O9="Falta de oportunidad para atención usuarios","M",IF($O9="Falta de oportunidad para gestión de los procesos","B",0))))</f>
        <v>M</v>
      </c>
      <c r="X9" s="209">
        <f t="shared" ref="X9:X90" si="9">COUNTIFS(Q9:W9,"E")</f>
        <v>1</v>
      </c>
      <c r="Y9" s="205">
        <f t="shared" ref="Y9:Y90" si="10">COUNTIF(Q9:W9,"A")</f>
        <v>1</v>
      </c>
      <c r="Z9" s="205">
        <f t="shared" ref="Z9:Z90" si="11">COUNTIF(Q9:W9,"M")</f>
        <v>1</v>
      </c>
      <c r="AA9" s="210">
        <f t="shared" ref="AA9:AA90" si="12">COUNTIF(Q9:W9,"B")</f>
        <v>1</v>
      </c>
      <c r="AB9" s="209">
        <f t="shared" ref="AB9:AB90" si="13">SUM(X9:AA9)</f>
        <v>4</v>
      </c>
      <c r="AC9" s="211" t="str">
        <f t="shared" ref="AC9:AC90" si="14">+IF((X9/AB9)&gt;=0.2,"Extremo",+IF(((X9/AB9)+(Y9/AB9))&gt;=0.3,"Alto",+IF(((X9/AB9)+(Y9/AB9)+(Z9/AB9))&gt;=0.4,"Moderado",+IF((X9/AB9)+(Y9/AB9)+(Z9/AB9)+(AA9/AB9)&gt;=0.5,"Bajo",""))))</f>
        <v>Extremo</v>
      </c>
      <c r="AI9" s="54" t="s">
        <v>241</v>
      </c>
    </row>
    <row r="10">
      <c r="A10" s="202" t="str">
        <f>+'PRIORIZACIÓN (2)'!B12</f>
        <v>Auditoria proceso de Gestión Ambiental</v>
      </c>
      <c r="B10" s="203" t="str">
        <f>+IF('PRIORIZACIÓN (2)'!I12&gt;0%,"YA CUENTA CON PONDERACIÓN DE RIESGOS, NO DILIGENCIAR ANALISIS OCI", "DILIGENCIE ANALISIS OCI PARA ESTA UNIDAD AUDITABLE")</f>
        <v>YA CUENTA CON PONDERACIÓN DE RIESGOS, NO DILIGENCIAR ANALISIS OCI</v>
      </c>
      <c r="C10" s="204" t="s">
        <v>236</v>
      </c>
      <c r="D10" s="205"/>
      <c r="E10" s="205" t="s">
        <v>237</v>
      </c>
      <c r="F10" s="205"/>
      <c r="G10" s="206" t="s">
        <v>238</v>
      </c>
      <c r="H10" s="205"/>
      <c r="I10" s="206" t="s">
        <v>242</v>
      </c>
      <c r="J10" s="205"/>
      <c r="K10" s="205" t="s">
        <v>243</v>
      </c>
      <c r="L10" s="205"/>
      <c r="M10" s="205" t="s">
        <v>238</v>
      </c>
      <c r="N10" s="205"/>
      <c r="O10" s="205" t="s">
        <v>244</v>
      </c>
      <c r="P10" s="210" t="str">
        <f t="shared" si="1"/>
        <v>A</v>
      </c>
      <c r="Q10" s="205" t="str">
        <f t="shared" si="2"/>
        <v>E</v>
      </c>
      <c r="R10" s="205" t="str">
        <f t="shared" si="3"/>
        <v>B</v>
      </c>
      <c r="S10" s="205">
        <f t="shared" si="4"/>
        <v>0</v>
      </c>
      <c r="T10" s="205" t="str">
        <f t="shared" si="5"/>
        <v>B</v>
      </c>
      <c r="U10" s="205" t="str">
        <f t="shared" si="6"/>
        <v>M</v>
      </c>
      <c r="V10" s="205">
        <f t="shared" si="7"/>
        <v>0</v>
      </c>
      <c r="W10" s="207" t="str">
        <f t="shared" si="8"/>
        <v>A</v>
      </c>
      <c r="X10" s="209">
        <f t="shared" si="9"/>
        <v>1</v>
      </c>
      <c r="Y10" s="205">
        <f t="shared" si="10"/>
        <v>1</v>
      </c>
      <c r="Z10" s="205">
        <f t="shared" si="11"/>
        <v>1</v>
      </c>
      <c r="AA10" s="210">
        <f t="shared" si="12"/>
        <v>2</v>
      </c>
      <c r="AB10" s="209">
        <f t="shared" si="13"/>
        <v>5</v>
      </c>
      <c r="AC10" s="211" t="str">
        <f t="shared" si="14"/>
        <v>Extremo</v>
      </c>
      <c r="AI10" s="54" t="s">
        <v>245</v>
      </c>
    </row>
    <row r="11">
      <c r="A11" s="202" t="str">
        <f>+'PRIORIZACIÓN (2)'!B13</f>
        <v>Auditoría proceso de Gestión Contractual</v>
      </c>
      <c r="B11" s="203" t="str">
        <f>+IF('PRIORIZACIÓN (2)'!I13&gt;0%,"YA CUENTA CON PONDERACIÓN DE RIESGOS, NO DILIGENCIAR ANALISIS OCI", "DILIGENCIE ANALISIS OCI PARA ESTA UNIDAD AUDITABLE")</f>
        <v>YA CUENTA CON PONDERACIÓN DE RIESGOS, NO DILIGENCIAR ANALISIS OCI</v>
      </c>
      <c r="C11" s="204" t="s">
        <v>238</v>
      </c>
      <c r="D11" s="205"/>
      <c r="E11" s="205" t="s">
        <v>237</v>
      </c>
      <c r="F11" s="205"/>
      <c r="G11" s="206" t="s">
        <v>242</v>
      </c>
      <c r="H11" s="205"/>
      <c r="I11" s="206" t="s">
        <v>238</v>
      </c>
      <c r="J11" s="205"/>
      <c r="K11" s="205" t="s">
        <v>243</v>
      </c>
      <c r="L11" s="205"/>
      <c r="M11" s="205" t="s">
        <v>238</v>
      </c>
      <c r="N11" s="205"/>
      <c r="O11" s="205" t="s">
        <v>246</v>
      </c>
      <c r="P11" s="210" t="str">
        <f t="shared" si="1"/>
        <v>B</v>
      </c>
      <c r="Q11" s="205">
        <f t="shared" si="2"/>
        <v>0</v>
      </c>
      <c r="R11" s="205" t="str">
        <f t="shared" si="3"/>
        <v>B</v>
      </c>
      <c r="S11" s="205" t="str">
        <f t="shared" si="4"/>
        <v>B</v>
      </c>
      <c r="T11" s="205">
        <f t="shared" si="5"/>
        <v>0</v>
      </c>
      <c r="U11" s="205" t="str">
        <f t="shared" si="6"/>
        <v>M</v>
      </c>
      <c r="V11" s="205">
        <f t="shared" si="7"/>
        <v>0</v>
      </c>
      <c r="W11" s="207" t="str">
        <f t="shared" si="8"/>
        <v>B</v>
      </c>
      <c r="X11" s="209">
        <f t="shared" si="9"/>
        <v>0</v>
      </c>
      <c r="Y11" s="205">
        <f t="shared" si="10"/>
        <v>0</v>
      </c>
      <c r="Z11" s="205">
        <f t="shared" si="11"/>
        <v>1</v>
      </c>
      <c r="AA11" s="210">
        <f t="shared" si="12"/>
        <v>3</v>
      </c>
      <c r="AB11" s="209">
        <f t="shared" si="13"/>
        <v>4</v>
      </c>
      <c r="AC11" s="211" t="str">
        <f t="shared" si="14"/>
        <v>Bajo</v>
      </c>
    </row>
    <row r="12">
      <c r="A12" s="202" t="str">
        <f>+'PRIORIZACIÓN (2)'!B14</f>
        <v>Auditoria Proyecto a cargo del proceso Gestión Urbana</v>
      </c>
      <c r="B12" s="203" t="str">
        <f>+IF('PRIORIZACIÓN (2)'!I14&gt;0%,"YA CUENTA CON PONDERACIÓN DE RIESGOS, NO DILIGENCIAR ANALISIS OCI", "DILIGENCIE ANALISIS OCI PARA ESTA UNIDAD AUDITABLE")</f>
        <v>YA CUENTA CON PONDERACIÓN DE RIESGOS, NO DILIGENCIAR ANALISIS OCI</v>
      </c>
      <c r="C12" s="204" t="s">
        <v>242</v>
      </c>
      <c r="D12" s="205"/>
      <c r="E12" s="205" t="s">
        <v>237</v>
      </c>
      <c r="F12" s="205"/>
      <c r="G12" s="206" t="s">
        <v>238</v>
      </c>
      <c r="H12" s="205"/>
      <c r="I12" s="206" t="s">
        <v>238</v>
      </c>
      <c r="J12" s="205"/>
      <c r="K12" s="205" t="s">
        <v>243</v>
      </c>
      <c r="L12" s="205"/>
      <c r="M12" s="205" t="s">
        <v>247</v>
      </c>
      <c r="N12" s="205"/>
      <c r="O12" s="205" t="s">
        <v>246</v>
      </c>
      <c r="P12" s="210" t="str">
        <f t="shared" si="1"/>
        <v>B</v>
      </c>
      <c r="Q12" s="205" t="str">
        <f t="shared" si="2"/>
        <v>B</v>
      </c>
      <c r="R12" s="205" t="str">
        <f t="shared" si="3"/>
        <v>B</v>
      </c>
      <c r="S12" s="205">
        <f t="shared" si="4"/>
        <v>0</v>
      </c>
      <c r="T12" s="205">
        <f t="shared" si="5"/>
        <v>0</v>
      </c>
      <c r="U12" s="205" t="str">
        <f t="shared" si="6"/>
        <v>M</v>
      </c>
      <c r="V12" s="205" t="str">
        <f t="shared" si="7"/>
        <v>M</v>
      </c>
      <c r="W12" s="207" t="str">
        <f t="shared" si="8"/>
        <v>B</v>
      </c>
      <c r="X12" s="209">
        <f t="shared" si="9"/>
        <v>0</v>
      </c>
      <c r="Y12" s="205">
        <f t="shared" si="10"/>
        <v>0</v>
      </c>
      <c r="Z12" s="205">
        <f t="shared" si="11"/>
        <v>2</v>
      </c>
      <c r="AA12" s="210">
        <f t="shared" si="12"/>
        <v>3</v>
      </c>
      <c r="AB12" s="209">
        <f t="shared" si="13"/>
        <v>5</v>
      </c>
      <c r="AC12" s="211" t="str">
        <f t="shared" si="14"/>
        <v>Moderado</v>
      </c>
    </row>
    <row r="13">
      <c r="A13" s="202" t="str">
        <f>+'PRIORIZACIÓN (2)'!B15</f>
        <v>Auditoria Gestión Comercial </v>
      </c>
      <c r="B13" s="203" t="str">
        <f>+IF('PRIORIZACIÓN (2)'!I15&gt;0%,"YA CUENTA CON PONDERACIÓN DE RIESGOS, NO DILIGENCIAR ANALISIS OCI", "DILIGENCIE ANALISIS OCI PARA ESTA UNIDAD AUDITABLE")</f>
        <v>YA CUENTA CON PONDERACIÓN DE RIESGOS, NO DILIGENCIAR ANALISIS OCI</v>
      </c>
      <c r="C13" s="204" t="s">
        <v>242</v>
      </c>
      <c r="D13" s="205"/>
      <c r="E13" s="205" t="s">
        <v>237</v>
      </c>
      <c r="F13" s="205"/>
      <c r="G13" s="206" t="s">
        <v>238</v>
      </c>
      <c r="H13" s="205"/>
      <c r="I13" s="206" t="s">
        <v>238</v>
      </c>
      <c r="J13" s="205"/>
      <c r="K13" s="205" t="s">
        <v>243</v>
      </c>
      <c r="L13" s="205"/>
      <c r="M13" s="205" t="s">
        <v>247</v>
      </c>
      <c r="N13" s="205"/>
      <c r="O13" s="205" t="s">
        <v>246</v>
      </c>
      <c r="P13" s="210" t="str">
        <f t="shared" si="1"/>
        <v>B</v>
      </c>
      <c r="Q13" s="205" t="str">
        <f t="shared" si="2"/>
        <v>B</v>
      </c>
      <c r="R13" s="205" t="str">
        <f t="shared" si="3"/>
        <v>B</v>
      </c>
      <c r="S13" s="205">
        <f t="shared" si="4"/>
        <v>0</v>
      </c>
      <c r="T13" s="205">
        <f t="shared" si="5"/>
        <v>0</v>
      </c>
      <c r="U13" s="205" t="str">
        <f t="shared" si="6"/>
        <v>M</v>
      </c>
      <c r="V13" s="205" t="str">
        <f t="shared" si="7"/>
        <v>M</v>
      </c>
      <c r="W13" s="207" t="str">
        <f t="shared" si="8"/>
        <v>B</v>
      </c>
      <c r="X13" s="209">
        <f t="shared" si="9"/>
        <v>0</v>
      </c>
      <c r="Y13" s="205">
        <f t="shared" si="10"/>
        <v>0</v>
      </c>
      <c r="Z13" s="205">
        <f t="shared" si="11"/>
        <v>2</v>
      </c>
      <c r="AA13" s="210">
        <f t="shared" si="12"/>
        <v>3</v>
      </c>
      <c r="AB13" s="209">
        <f t="shared" si="13"/>
        <v>5</v>
      </c>
      <c r="AC13" s="211" t="str">
        <f t="shared" si="14"/>
        <v>Moderado</v>
      </c>
    </row>
    <row r="14">
      <c r="A14" s="202" t="str">
        <f>+'PRIORIZACIÓN (2)'!B16</f>
        <v>Auditoria a Sarlaft</v>
      </c>
      <c r="B14" s="203" t="str">
        <f>+IF('PRIORIZACIÓN (2)'!I16&gt;0%,"YA CUENTA CON PONDERACIÓN DE RIESGOS, NO DILIGENCIAR ANALISIS OCI", "DILIGENCIE ANALISIS OCI PARA ESTA UNIDAD AUDITABLE")</f>
        <v>YA CUENTA CON PONDERACIÓN DE RIESGOS, NO DILIGENCIAR ANALISIS OCI</v>
      </c>
      <c r="C14" s="204" t="s">
        <v>242</v>
      </c>
      <c r="D14" s="205"/>
      <c r="E14" s="205" t="s">
        <v>237</v>
      </c>
      <c r="F14" s="205"/>
      <c r="G14" s="206" t="s">
        <v>238</v>
      </c>
      <c r="H14" s="205"/>
      <c r="I14" s="206" t="s">
        <v>238</v>
      </c>
      <c r="J14" s="205"/>
      <c r="K14" s="205" t="s">
        <v>243</v>
      </c>
      <c r="L14" s="205"/>
      <c r="M14" s="205" t="s">
        <v>247</v>
      </c>
      <c r="N14" s="205"/>
      <c r="O14" s="205" t="s">
        <v>246</v>
      </c>
      <c r="P14" s="210" t="str">
        <f t="shared" si="1"/>
        <v>B</v>
      </c>
      <c r="Q14" s="205" t="str">
        <f t="shared" si="2"/>
        <v>B</v>
      </c>
      <c r="R14" s="205" t="str">
        <f t="shared" si="3"/>
        <v>B</v>
      </c>
      <c r="S14" s="205">
        <f t="shared" si="4"/>
        <v>0</v>
      </c>
      <c r="T14" s="205">
        <f t="shared" si="5"/>
        <v>0</v>
      </c>
      <c r="U14" s="205" t="str">
        <f t="shared" si="6"/>
        <v>M</v>
      </c>
      <c r="V14" s="205" t="str">
        <f t="shared" si="7"/>
        <v>M</v>
      </c>
      <c r="W14" s="207" t="str">
        <f t="shared" si="8"/>
        <v>B</v>
      </c>
      <c r="X14" s="209">
        <f t="shared" si="9"/>
        <v>0</v>
      </c>
      <c r="Y14" s="205">
        <f t="shared" si="10"/>
        <v>0</v>
      </c>
      <c r="Z14" s="205">
        <f t="shared" si="11"/>
        <v>2</v>
      </c>
      <c r="AA14" s="210">
        <f t="shared" si="12"/>
        <v>3</v>
      </c>
      <c r="AB14" s="209">
        <f t="shared" si="13"/>
        <v>5</v>
      </c>
      <c r="AC14" s="211" t="str">
        <f t="shared" si="14"/>
        <v>Moderado</v>
      </c>
    </row>
    <row r="15">
      <c r="A15" s="202" t="str">
        <f>+'PRIORIZACIÓN (2)'!B17</f>
        <v>Auditoria Cables aéreos</v>
      </c>
      <c r="B15" s="203" t="str">
        <f>+IF('PRIORIZACIÓN (2)'!I17&gt;0%,"YA CUENTA CON PONDERACIÓN DE RIESGOS, NO DILIGENCIAR ANALISIS OCI", "DILIGENCIE ANALISIS OCI PARA ESTA UNIDAD AUDITABLE")</f>
        <v>YA CUENTA CON PONDERACIÓN DE RIESGOS, NO DILIGENCIAR ANALISIS OCI</v>
      </c>
      <c r="C15" s="204" t="s">
        <v>236</v>
      </c>
      <c r="D15" s="205"/>
      <c r="E15" s="205" t="s">
        <v>237</v>
      </c>
      <c r="F15" s="205"/>
      <c r="G15" s="206" t="s">
        <v>236</v>
      </c>
      <c r="H15" s="205"/>
      <c r="I15" s="206" t="s">
        <v>238</v>
      </c>
      <c r="J15" s="205"/>
      <c r="K15" s="205" t="s">
        <v>248</v>
      </c>
      <c r="L15" s="205"/>
      <c r="M15" s="205" t="s">
        <v>238</v>
      </c>
      <c r="N15" s="205"/>
      <c r="O15" s="205" t="s">
        <v>249</v>
      </c>
      <c r="P15" s="210" t="str">
        <f t="shared" si="1"/>
        <v>E</v>
      </c>
      <c r="Q15" s="205" t="str">
        <f t="shared" si="2"/>
        <v>E</v>
      </c>
      <c r="R15" s="205" t="str">
        <f t="shared" si="3"/>
        <v>B</v>
      </c>
      <c r="S15" s="205" t="str">
        <f t="shared" si="4"/>
        <v>E</v>
      </c>
      <c r="T15" s="205">
        <f t="shared" si="5"/>
        <v>0</v>
      </c>
      <c r="U15" s="205" t="str">
        <f t="shared" si="6"/>
        <v>E</v>
      </c>
      <c r="V15" s="205">
        <f t="shared" si="7"/>
        <v>0</v>
      </c>
      <c r="W15" s="207" t="str">
        <f t="shared" si="8"/>
        <v>E</v>
      </c>
      <c r="X15" s="209">
        <f t="shared" si="9"/>
        <v>4</v>
      </c>
      <c r="Y15" s="205">
        <f t="shared" si="10"/>
        <v>0</v>
      </c>
      <c r="Z15" s="205">
        <f t="shared" si="11"/>
        <v>0</v>
      </c>
      <c r="AA15" s="210">
        <f t="shared" si="12"/>
        <v>1</v>
      </c>
      <c r="AB15" s="209">
        <f t="shared" si="13"/>
        <v>5</v>
      </c>
      <c r="AC15" s="211" t="str">
        <f t="shared" si="14"/>
        <v>Extremo</v>
      </c>
    </row>
    <row r="16">
      <c r="A16" s="202" t="str">
        <f>+'PRIORIZACIÓN (2)'!B18</f>
        <v>Auditoria San Victorino - Proceso Contratación y stado Mz 10 y 22</v>
      </c>
      <c r="B16" s="203" t="str">
        <f>+IF('PRIORIZACIÓN (2)'!I18&gt;0%,"YA CUENTA CON PONDERACIÓN DE RIESGOS, NO DILIGENCIAR ANALISIS OCI", "DILIGENCIE ANALISIS OCI PARA ESTA UNIDAD AUDITABLE")</f>
        <v>YA CUENTA CON PONDERACIÓN DE RIESGOS, NO DILIGENCIAR ANALISIS OCI</v>
      </c>
      <c r="C16" s="204" t="s">
        <v>236</v>
      </c>
      <c r="D16" s="205"/>
      <c r="E16" s="205" t="s">
        <v>237</v>
      </c>
      <c r="F16" s="205"/>
      <c r="G16" s="206" t="s">
        <v>236</v>
      </c>
      <c r="H16" s="205"/>
      <c r="I16" s="206" t="s">
        <v>238</v>
      </c>
      <c r="J16" s="205"/>
      <c r="K16" s="205" t="s">
        <v>248</v>
      </c>
      <c r="L16" s="205"/>
      <c r="M16" s="205" t="s">
        <v>238</v>
      </c>
      <c r="N16" s="205"/>
      <c r="O16" s="205" t="s">
        <v>249</v>
      </c>
      <c r="P16" s="210" t="str">
        <f t="shared" si="1"/>
        <v>E</v>
      </c>
      <c r="Q16" s="205" t="str">
        <f t="shared" si="2"/>
        <v>E</v>
      </c>
      <c r="R16" s="205" t="str">
        <f t="shared" si="3"/>
        <v>B</v>
      </c>
      <c r="S16" s="205" t="str">
        <f t="shared" si="4"/>
        <v>E</v>
      </c>
      <c r="T16" s="205">
        <f t="shared" si="5"/>
        <v>0</v>
      </c>
      <c r="U16" s="205" t="str">
        <f t="shared" si="6"/>
        <v>E</v>
      </c>
      <c r="V16" s="205">
        <f t="shared" si="7"/>
        <v>0</v>
      </c>
      <c r="W16" s="207" t="str">
        <f t="shared" si="8"/>
        <v>E</v>
      </c>
      <c r="X16" s="209">
        <f t="shared" si="9"/>
        <v>4</v>
      </c>
      <c r="Y16" s="205">
        <f t="shared" si="10"/>
        <v>0</v>
      </c>
      <c r="Z16" s="205">
        <f t="shared" si="11"/>
        <v>0</v>
      </c>
      <c r="AA16" s="210">
        <f t="shared" si="12"/>
        <v>1</v>
      </c>
      <c r="AB16" s="209">
        <f t="shared" si="13"/>
        <v>5</v>
      </c>
      <c r="AC16" s="211" t="str">
        <f t="shared" si="14"/>
        <v>Extremo</v>
      </c>
    </row>
    <row r="17">
      <c r="A17" s="202" t="str">
        <f>+'PRIORIZACIÓN (2)'!B19</f>
        <v>Auditoria Cumplimiento Metas Plan de Desarrollo Vig 2025</v>
      </c>
      <c r="B17" s="203" t="str">
        <f>+IF('PRIORIZACIÓN (2)'!I19&gt;0%,"YA CUENTA CON PONDERACIÓN DE RIESGOS, NO DILIGENCIAR ANALISIS OCI", "DILIGENCIE ANALISIS OCI PARA ESTA UNIDAD AUDITABLE")</f>
        <v>YA CUENTA CON PONDERACIÓN DE RIESGOS, NO DILIGENCIAR ANALISIS OCI</v>
      </c>
      <c r="C17" s="204" t="s">
        <v>236</v>
      </c>
      <c r="D17" s="205"/>
      <c r="E17" s="205" t="s">
        <v>237</v>
      </c>
      <c r="F17" s="205"/>
      <c r="G17" s="206" t="s">
        <v>236</v>
      </c>
      <c r="H17" s="205"/>
      <c r="I17" s="206" t="s">
        <v>238</v>
      </c>
      <c r="J17" s="205"/>
      <c r="K17" s="205" t="s">
        <v>248</v>
      </c>
      <c r="L17" s="205"/>
      <c r="M17" s="205" t="s">
        <v>238</v>
      </c>
      <c r="N17" s="205"/>
      <c r="O17" s="205" t="s">
        <v>249</v>
      </c>
      <c r="P17" s="210" t="str">
        <f t="shared" si="1"/>
        <v>E</v>
      </c>
      <c r="Q17" s="205" t="str">
        <f t="shared" si="2"/>
        <v>E</v>
      </c>
      <c r="R17" s="205" t="str">
        <f t="shared" si="3"/>
        <v>B</v>
      </c>
      <c r="S17" s="205" t="str">
        <f t="shared" si="4"/>
        <v>E</v>
      </c>
      <c r="T17" s="205">
        <f t="shared" si="5"/>
        <v>0</v>
      </c>
      <c r="U17" s="205" t="str">
        <f t="shared" si="6"/>
        <v>E</v>
      </c>
      <c r="V17" s="205">
        <f t="shared" si="7"/>
        <v>0</v>
      </c>
      <c r="W17" s="207" t="str">
        <f t="shared" si="8"/>
        <v>E</v>
      </c>
      <c r="X17" s="209">
        <f t="shared" si="9"/>
        <v>4</v>
      </c>
      <c r="Y17" s="205">
        <f t="shared" si="10"/>
        <v>0</v>
      </c>
      <c r="Z17" s="205">
        <f t="shared" si="11"/>
        <v>0</v>
      </c>
      <c r="AA17" s="210">
        <f t="shared" si="12"/>
        <v>1</v>
      </c>
      <c r="AB17" s="209">
        <f t="shared" si="13"/>
        <v>5</v>
      </c>
      <c r="AC17" s="211" t="str">
        <f t="shared" si="14"/>
        <v>Extremo</v>
      </c>
    </row>
    <row r="18">
      <c r="A18" s="202" t="str">
        <f>+'PRIORIZACIÓN (2)'!B20</f>
        <v>Auditoria PETI - Sistemas de información (seguimiento)</v>
      </c>
      <c r="B18" s="203" t="str">
        <f>+IF('PRIORIZACIÓN (2)'!I20&gt;0%,"YA CUENTA CON PONDERACIÓN DE RIESGOS, NO DILIGENCIAR ANALISIS OCI", "DILIGENCIE ANALISIS OCI PARA ESTA UNIDAD AUDITABLE")</f>
        <v>YA CUENTA CON PONDERACIÓN DE RIESGOS, NO DILIGENCIAR ANALISIS OCI</v>
      </c>
      <c r="C18" s="204" t="s">
        <v>242</v>
      </c>
      <c r="D18" s="205"/>
      <c r="E18" s="205" t="s">
        <v>237</v>
      </c>
      <c r="F18" s="205"/>
      <c r="G18" s="206" t="s">
        <v>238</v>
      </c>
      <c r="H18" s="205"/>
      <c r="I18" s="206" t="s">
        <v>238</v>
      </c>
      <c r="J18" s="205"/>
      <c r="K18" s="205" t="s">
        <v>243</v>
      </c>
      <c r="L18" s="205"/>
      <c r="M18" s="205" t="s">
        <v>247</v>
      </c>
      <c r="N18" s="205"/>
      <c r="O18" s="205" t="s">
        <v>246</v>
      </c>
      <c r="P18" s="210" t="str">
        <f t="shared" si="1"/>
        <v>B</v>
      </c>
      <c r="Q18" s="205" t="str">
        <f t="shared" si="2"/>
        <v>B</v>
      </c>
      <c r="R18" s="205" t="str">
        <f t="shared" si="3"/>
        <v>B</v>
      </c>
      <c r="S18" s="205">
        <f t="shared" si="4"/>
        <v>0</v>
      </c>
      <c r="T18" s="205">
        <f t="shared" si="5"/>
        <v>0</v>
      </c>
      <c r="U18" s="205" t="str">
        <f t="shared" si="6"/>
        <v>M</v>
      </c>
      <c r="V18" s="205" t="str">
        <f t="shared" si="7"/>
        <v>M</v>
      </c>
      <c r="W18" s="207" t="str">
        <f t="shared" si="8"/>
        <v>B</v>
      </c>
      <c r="X18" s="209">
        <f t="shared" si="9"/>
        <v>0</v>
      </c>
      <c r="Y18" s="205">
        <f t="shared" si="10"/>
        <v>0</v>
      </c>
      <c r="Z18" s="205">
        <f t="shared" si="11"/>
        <v>2</v>
      </c>
      <c r="AA18" s="210">
        <f t="shared" si="12"/>
        <v>3</v>
      </c>
      <c r="AB18" s="209">
        <f t="shared" si="13"/>
        <v>5</v>
      </c>
      <c r="AC18" s="211" t="str">
        <f t="shared" si="14"/>
        <v>Moderado</v>
      </c>
    </row>
    <row r="19">
      <c r="A19" s="202" t="str">
        <f>+'PRIORIZACIÓN (2)'!B21</f>
        <v>Auditoria Concursos de Predios</v>
      </c>
      <c r="B19" s="203" t="str">
        <f>+IF('PRIORIZACIÓN (2)'!I21&gt;0%,"YA CUENTA CON PONDERACIÓN DE RIESGOS, NO DILIGENCIAR ANALISIS OCI", "DILIGENCIE ANALISIS OCI PARA ESTA UNIDAD AUDITABLE")</f>
        <v>YA CUENTA CON PONDERACIÓN DE RIESGOS, NO DILIGENCIAR ANALISIS OCI</v>
      </c>
      <c r="C19" s="204" t="s">
        <v>238</v>
      </c>
      <c r="D19" s="205"/>
      <c r="E19" s="205" t="s">
        <v>237</v>
      </c>
      <c r="F19" s="205"/>
      <c r="G19" s="206" t="s">
        <v>236</v>
      </c>
      <c r="H19" s="205"/>
      <c r="I19" s="206" t="s">
        <v>238</v>
      </c>
      <c r="J19" s="205"/>
      <c r="K19" s="205" t="s">
        <v>248</v>
      </c>
      <c r="L19" s="205"/>
      <c r="M19" s="205" t="s">
        <v>238</v>
      </c>
      <c r="N19" s="205"/>
      <c r="O19" s="205" t="s">
        <v>249</v>
      </c>
      <c r="P19" s="210" t="str">
        <f t="shared" si="1"/>
        <v>E</v>
      </c>
      <c r="Q19" s="205">
        <f t="shared" si="2"/>
        <v>0</v>
      </c>
      <c r="R19" s="205" t="str">
        <f t="shared" si="3"/>
        <v>B</v>
      </c>
      <c r="S19" s="205" t="str">
        <f t="shared" si="4"/>
        <v>E</v>
      </c>
      <c r="T19" s="205">
        <f t="shared" si="5"/>
        <v>0</v>
      </c>
      <c r="U19" s="205" t="str">
        <f t="shared" si="6"/>
        <v>E</v>
      </c>
      <c r="V19" s="205">
        <f t="shared" si="7"/>
        <v>0</v>
      </c>
      <c r="W19" s="207" t="str">
        <f t="shared" si="8"/>
        <v>E</v>
      </c>
      <c r="X19" s="209">
        <f t="shared" si="9"/>
        <v>3</v>
      </c>
      <c r="Y19" s="205">
        <f t="shared" si="10"/>
        <v>0</v>
      </c>
      <c r="Z19" s="205">
        <f t="shared" si="11"/>
        <v>0</v>
      </c>
      <c r="AA19" s="210">
        <f t="shared" si="12"/>
        <v>1</v>
      </c>
      <c r="AB19" s="209">
        <f t="shared" si="13"/>
        <v>4</v>
      </c>
      <c r="AC19" s="211" t="str">
        <f t="shared" si="14"/>
        <v>Extremo</v>
      </c>
    </row>
    <row r="20">
      <c r="A20" s="202" t="str">
        <f>+'PRIORIZACIÓN (2)'!B22</f>
        <v>Seguimiento Circular Conjunta 100-004-2024 - Acoso Laboral</v>
      </c>
      <c r="B20" s="203" t="str">
        <f>+IF('PRIORIZACIÓN (2)'!I22&gt;0%,"YA CUENTA CON PONDERACIÓN DE RIESGOS, NO DILIGENCIAR ANALISIS OCI", "DILIGENCIE ANALISIS OCI PARA ESTA UNIDAD AUDITABLE")</f>
        <v>YA CUENTA CON PONDERACIÓN DE RIESGOS, NO DILIGENCIAR ANALISIS OCI</v>
      </c>
      <c r="C20" s="204" t="s">
        <v>242</v>
      </c>
      <c r="D20" s="205"/>
      <c r="E20" s="205" t="s">
        <v>237</v>
      </c>
      <c r="F20" s="205"/>
      <c r="G20" s="206" t="s">
        <v>238</v>
      </c>
      <c r="H20" s="205"/>
      <c r="I20" s="206" t="s">
        <v>236</v>
      </c>
      <c r="J20" s="205"/>
      <c r="K20" s="205" t="s">
        <v>239</v>
      </c>
      <c r="L20" s="205"/>
      <c r="M20" s="205" t="s">
        <v>236</v>
      </c>
      <c r="N20" s="205"/>
      <c r="O20" s="205" t="s">
        <v>246</v>
      </c>
      <c r="P20" s="210" t="str">
        <f t="shared" si="1"/>
        <v>B</v>
      </c>
      <c r="Q20" s="205" t="str">
        <f t="shared" si="2"/>
        <v>B</v>
      </c>
      <c r="R20" s="205" t="str">
        <f t="shared" si="3"/>
        <v>B</v>
      </c>
      <c r="S20" s="205">
        <f t="shared" si="4"/>
        <v>0</v>
      </c>
      <c r="T20" s="205" t="str">
        <f t="shared" si="5"/>
        <v>E</v>
      </c>
      <c r="U20" s="205" t="str">
        <f t="shared" si="6"/>
        <v>A</v>
      </c>
      <c r="V20" s="205" t="str">
        <f t="shared" si="7"/>
        <v>E</v>
      </c>
      <c r="W20" s="207" t="str">
        <f t="shared" si="8"/>
        <v>B</v>
      </c>
      <c r="X20" s="209">
        <f t="shared" si="9"/>
        <v>2</v>
      </c>
      <c r="Y20" s="205">
        <f t="shared" si="10"/>
        <v>1</v>
      </c>
      <c r="Z20" s="205">
        <f t="shared" si="11"/>
        <v>0</v>
      </c>
      <c r="AA20" s="210">
        <f t="shared" si="12"/>
        <v>3</v>
      </c>
      <c r="AB20" s="209">
        <f t="shared" si="13"/>
        <v>6</v>
      </c>
      <c r="AC20" s="211" t="str">
        <f t="shared" si="14"/>
        <v>Extremo</v>
      </c>
    </row>
    <row r="21" ht="15.75" customHeight="1">
      <c r="A21" s="202" t="str">
        <f>+'PRIORIZACIÓN (2)'!B23</f>
        <v>Seguimiento Políticas Acta CIGD- Dic 6-2024</v>
      </c>
      <c r="B21" s="203" t="str">
        <f>+IF('PRIORIZACIÓN (2)'!I23&gt;0%,"YA CUENTA CON PONDERACIÓN DE RIESGOS, NO DILIGENCIAR ANALISIS OCI", "DILIGENCIE ANALISIS OCI PARA ESTA UNIDAD AUDITABLE")</f>
        <v>YA CUENTA CON PONDERACIÓN DE RIESGOS, NO DILIGENCIAR ANALISIS OCI</v>
      </c>
      <c r="C21" s="204" t="s">
        <v>238</v>
      </c>
      <c r="D21" s="205"/>
      <c r="E21" s="205" t="s">
        <v>237</v>
      </c>
      <c r="F21" s="205"/>
      <c r="G21" s="206" t="s">
        <v>238</v>
      </c>
      <c r="H21" s="205"/>
      <c r="I21" s="206" t="s">
        <v>238</v>
      </c>
      <c r="J21" s="205"/>
      <c r="K21" s="205" t="s">
        <v>243</v>
      </c>
      <c r="L21" s="205"/>
      <c r="M21" s="205" t="s">
        <v>247</v>
      </c>
      <c r="N21" s="205"/>
      <c r="O21" s="205" t="s">
        <v>246</v>
      </c>
      <c r="P21" s="210" t="str">
        <f t="shared" si="1"/>
        <v>B</v>
      </c>
      <c r="Q21" s="205">
        <f t="shared" si="2"/>
        <v>0</v>
      </c>
      <c r="R21" s="205" t="str">
        <f t="shared" si="3"/>
        <v>B</v>
      </c>
      <c r="S21" s="205">
        <f t="shared" si="4"/>
        <v>0</v>
      </c>
      <c r="T21" s="205">
        <f t="shared" si="5"/>
        <v>0</v>
      </c>
      <c r="U21" s="205" t="str">
        <f t="shared" si="6"/>
        <v>M</v>
      </c>
      <c r="V21" s="205" t="str">
        <f t="shared" si="7"/>
        <v>M</v>
      </c>
      <c r="W21" s="207" t="str">
        <f t="shared" si="8"/>
        <v>B</v>
      </c>
      <c r="X21" s="209">
        <f t="shared" si="9"/>
        <v>0</v>
      </c>
      <c r="Y21" s="205">
        <f t="shared" si="10"/>
        <v>0</v>
      </c>
      <c r="Z21" s="205">
        <f t="shared" si="11"/>
        <v>2</v>
      </c>
      <c r="AA21" s="210">
        <f t="shared" si="12"/>
        <v>2</v>
      </c>
      <c r="AB21" s="209">
        <f t="shared" si="13"/>
        <v>4</v>
      </c>
      <c r="AC21" s="211" t="str">
        <f t="shared" si="14"/>
        <v>Moderado</v>
      </c>
    </row>
    <row r="22" ht="43.5" customHeight="1">
      <c r="A22" s="202" t="str">
        <f>+'PRIORIZACIÓN (2)'!B24</f>
        <v>Alcaldía los Mártires - Avance Obra - Cumplimiento cronogramas y ejecución presupuestal</v>
      </c>
      <c r="B22" s="203" t="str">
        <f>+IF('PRIORIZACIÓN (2)'!I24&gt;0%,"YA CUENTA CON PONDERACIÓN DE RIESGOS, NO DILIGENCIAR ANALISIS OCI", "DILIGENCIE ANALISIS OCI PARA ESTA UNIDAD AUDITABLE")</f>
        <v>YA CUENTA CON PONDERACIÓN DE RIESGOS, NO DILIGENCIAR ANALISIS OCI</v>
      </c>
      <c r="C22" s="204" t="s">
        <v>238</v>
      </c>
      <c r="D22" s="205"/>
      <c r="E22" s="205" t="s">
        <v>237</v>
      </c>
      <c r="F22" s="205"/>
      <c r="G22" s="206" t="s">
        <v>238</v>
      </c>
      <c r="H22" s="205"/>
      <c r="I22" s="206" t="s">
        <v>238</v>
      </c>
      <c r="J22" s="205"/>
      <c r="K22" s="205" t="s">
        <v>248</v>
      </c>
      <c r="L22" s="205"/>
      <c r="M22" s="205" t="s">
        <v>247</v>
      </c>
      <c r="N22" s="205"/>
      <c r="O22" s="205" t="s">
        <v>246</v>
      </c>
      <c r="P22" s="210" t="str">
        <f t="shared" si="1"/>
        <v>B</v>
      </c>
      <c r="Q22" s="205">
        <f t="shared" si="2"/>
        <v>0</v>
      </c>
      <c r="R22" s="205" t="str">
        <f t="shared" si="3"/>
        <v>B</v>
      </c>
      <c r="S22" s="205">
        <f t="shared" si="4"/>
        <v>0</v>
      </c>
      <c r="T22" s="205">
        <f t="shared" si="5"/>
        <v>0</v>
      </c>
      <c r="U22" s="205" t="str">
        <f t="shared" si="6"/>
        <v>E</v>
      </c>
      <c r="V22" s="205" t="str">
        <f t="shared" si="7"/>
        <v>M</v>
      </c>
      <c r="W22" s="207" t="str">
        <f t="shared" si="8"/>
        <v>B</v>
      </c>
      <c r="X22" s="209">
        <f t="shared" si="9"/>
        <v>1</v>
      </c>
      <c r="Y22" s="205">
        <f t="shared" si="10"/>
        <v>0</v>
      </c>
      <c r="Z22" s="205">
        <f t="shared" si="11"/>
        <v>1</v>
      </c>
      <c r="AA22" s="210">
        <f t="shared" si="12"/>
        <v>2</v>
      </c>
      <c r="AB22" s="209">
        <f t="shared" si="13"/>
        <v>4</v>
      </c>
      <c r="AC22" s="211" t="str">
        <f t="shared" si="14"/>
        <v>Extremo</v>
      </c>
    </row>
    <row r="23" ht="15.75" customHeight="1">
      <c r="A23" s="202" t="str">
        <f>+'PRIORIZACIÓN (2)'!B25</f>
        <v>Bronx Distrito Creativo  - Avance Obra - Cumplimiento cronogramas y ejecución presupuestal</v>
      </c>
      <c r="B23" s="203" t="str">
        <f>+IF('PRIORIZACIÓN (2)'!I25&gt;0%,"YA CUENTA CON PONDERACIÓN DE RIESGOS, NO DILIGENCIAR ANALISIS OCI", "DILIGENCIE ANALISIS OCI PARA ESTA UNIDAD AUDITABLE")</f>
        <v>YA CUENTA CON PONDERACIÓN DE RIESGOS, NO DILIGENCIAR ANALISIS OCI</v>
      </c>
      <c r="C23" s="204" t="s">
        <v>238</v>
      </c>
      <c r="D23" s="205"/>
      <c r="E23" s="205" t="s">
        <v>237</v>
      </c>
      <c r="F23" s="205"/>
      <c r="G23" s="206" t="s">
        <v>238</v>
      </c>
      <c r="H23" s="205"/>
      <c r="I23" s="206" t="s">
        <v>238</v>
      </c>
      <c r="J23" s="205"/>
      <c r="K23" s="205" t="s">
        <v>248</v>
      </c>
      <c r="L23" s="205"/>
      <c r="M23" s="205" t="s">
        <v>247</v>
      </c>
      <c r="N23" s="205"/>
      <c r="O23" s="205" t="s">
        <v>246</v>
      </c>
      <c r="P23" s="210" t="str">
        <f t="shared" si="1"/>
        <v>B</v>
      </c>
      <c r="Q23" s="205">
        <f t="shared" si="2"/>
        <v>0</v>
      </c>
      <c r="R23" s="205" t="str">
        <f t="shared" si="3"/>
        <v>B</v>
      </c>
      <c r="S23" s="205">
        <f t="shared" si="4"/>
        <v>0</v>
      </c>
      <c r="T23" s="205">
        <f t="shared" si="5"/>
        <v>0</v>
      </c>
      <c r="U23" s="205" t="str">
        <f t="shared" si="6"/>
        <v>E</v>
      </c>
      <c r="V23" s="205" t="str">
        <f t="shared" si="7"/>
        <v>M</v>
      </c>
      <c r="W23" s="207" t="str">
        <f t="shared" si="8"/>
        <v>B</v>
      </c>
      <c r="X23" s="209">
        <f t="shared" si="9"/>
        <v>1</v>
      </c>
      <c r="Y23" s="205">
        <f t="shared" si="10"/>
        <v>0</v>
      </c>
      <c r="Z23" s="205">
        <f t="shared" si="11"/>
        <v>1</v>
      </c>
      <c r="AA23" s="210">
        <f t="shared" si="12"/>
        <v>2</v>
      </c>
      <c r="AB23" s="209">
        <f t="shared" si="13"/>
        <v>4</v>
      </c>
      <c r="AC23" s="211" t="str">
        <f t="shared" si="14"/>
        <v>Extremo</v>
      </c>
    </row>
    <row r="24" ht="42.0" customHeight="1">
      <c r="A24" s="202" t="str">
        <f>+'PRIORIZACIÓN (2)'!B26</f>
        <v>Centro de Formación para el trabajo (SENA)  - Avance Obra - Cumplimiento cronogramas y ejecución presupuestal</v>
      </c>
      <c r="B24" s="203" t="str">
        <f>+IF('PRIORIZACIÓN (2)'!I26&gt;0%,"YA CUENTA CON PONDERACIÓN DE RIESGOS, NO DILIGENCIAR ANALISIS OCI", "DILIGENCIE ANALISIS OCI PARA ESTA UNIDAD AUDITABLE")</f>
        <v>YA CUENTA CON PONDERACIÓN DE RIESGOS, NO DILIGENCIAR ANALISIS OCI</v>
      </c>
      <c r="C24" s="204" t="s">
        <v>238</v>
      </c>
      <c r="D24" s="205"/>
      <c r="E24" s="205" t="s">
        <v>237</v>
      </c>
      <c r="F24" s="205"/>
      <c r="G24" s="206" t="s">
        <v>238</v>
      </c>
      <c r="H24" s="205"/>
      <c r="I24" s="206" t="s">
        <v>238</v>
      </c>
      <c r="J24" s="205"/>
      <c r="K24" s="205" t="s">
        <v>248</v>
      </c>
      <c r="L24" s="205"/>
      <c r="M24" s="205" t="s">
        <v>247</v>
      </c>
      <c r="N24" s="205"/>
      <c r="O24" s="205" t="s">
        <v>246</v>
      </c>
      <c r="P24" s="210" t="str">
        <f t="shared" si="1"/>
        <v>B</v>
      </c>
      <c r="Q24" s="205">
        <f t="shared" si="2"/>
        <v>0</v>
      </c>
      <c r="R24" s="205" t="str">
        <f t="shared" si="3"/>
        <v>B</v>
      </c>
      <c r="S24" s="205">
        <f t="shared" si="4"/>
        <v>0</v>
      </c>
      <c r="T24" s="205">
        <f t="shared" si="5"/>
        <v>0</v>
      </c>
      <c r="U24" s="205" t="str">
        <f t="shared" si="6"/>
        <v>E</v>
      </c>
      <c r="V24" s="205" t="str">
        <f t="shared" si="7"/>
        <v>M</v>
      </c>
      <c r="W24" s="207" t="str">
        <f t="shared" si="8"/>
        <v>B</v>
      </c>
      <c r="X24" s="209">
        <f t="shared" si="9"/>
        <v>1</v>
      </c>
      <c r="Y24" s="205">
        <f t="shared" si="10"/>
        <v>0</v>
      </c>
      <c r="Z24" s="205">
        <f t="shared" si="11"/>
        <v>1</v>
      </c>
      <c r="AA24" s="210">
        <f t="shared" si="12"/>
        <v>2</v>
      </c>
      <c r="AB24" s="209">
        <f t="shared" si="13"/>
        <v>4</v>
      </c>
      <c r="AC24" s="211" t="str">
        <f t="shared" si="14"/>
        <v>Extremo</v>
      </c>
    </row>
    <row r="25" ht="33.0" customHeight="1">
      <c r="A25" s="202" t="str">
        <f>+'PRIORIZACIÓN (2)'!B27</f>
        <v>Direccionamiento Estratégico y Gobierno Corporativo</v>
      </c>
      <c r="B25" s="203" t="str">
        <f>+IF('PRIORIZACIÓN (2)'!I27&gt;0%,"YA CUENTA CON PONDERACIÓN DE RIESGOS, NO DILIGENCIAR ANALISIS OCI", "DILIGENCIE ANALISIS OCI PARA ESTA UNIDAD AUDITABLE")</f>
        <v>YA CUENTA CON PONDERACIÓN DE RIESGOS, NO DILIGENCIAR ANALISIS OCI</v>
      </c>
      <c r="C25" s="204" t="s">
        <v>242</v>
      </c>
      <c r="D25" s="205"/>
      <c r="E25" s="205" t="s">
        <v>237</v>
      </c>
      <c r="F25" s="205"/>
      <c r="G25" s="206" t="s">
        <v>238</v>
      </c>
      <c r="H25" s="205"/>
      <c r="I25" s="206" t="s">
        <v>242</v>
      </c>
      <c r="J25" s="205"/>
      <c r="K25" s="205" t="s">
        <v>239</v>
      </c>
      <c r="L25" s="205"/>
      <c r="M25" s="205" t="s">
        <v>247</v>
      </c>
      <c r="N25" s="205"/>
      <c r="O25" s="205" t="s">
        <v>246</v>
      </c>
      <c r="P25" s="210" t="str">
        <f t="shared" si="1"/>
        <v>B</v>
      </c>
      <c r="Q25" s="205" t="str">
        <f t="shared" si="2"/>
        <v>B</v>
      </c>
      <c r="R25" s="205" t="str">
        <f t="shared" si="3"/>
        <v>B</v>
      </c>
      <c r="S25" s="205">
        <f t="shared" si="4"/>
        <v>0</v>
      </c>
      <c r="T25" s="205" t="str">
        <f t="shared" si="5"/>
        <v>B</v>
      </c>
      <c r="U25" s="205" t="str">
        <f t="shared" si="6"/>
        <v>A</v>
      </c>
      <c r="V25" s="205" t="str">
        <f t="shared" si="7"/>
        <v>M</v>
      </c>
      <c r="W25" s="207" t="str">
        <f t="shared" si="8"/>
        <v>B</v>
      </c>
      <c r="X25" s="209">
        <f t="shared" si="9"/>
        <v>0</v>
      </c>
      <c r="Y25" s="205">
        <f t="shared" si="10"/>
        <v>1</v>
      </c>
      <c r="Z25" s="205">
        <f t="shared" si="11"/>
        <v>1</v>
      </c>
      <c r="AA25" s="210">
        <f t="shared" si="12"/>
        <v>4</v>
      </c>
      <c r="AB25" s="209">
        <f t="shared" si="13"/>
        <v>6</v>
      </c>
      <c r="AC25" s="211" t="str">
        <f t="shared" si="14"/>
        <v>Bajo</v>
      </c>
    </row>
    <row r="26">
      <c r="A26" s="202" t="str">
        <f>+'PRIORIZACIÓN (2)'!B28</f>
        <v>Seguimiento Cumplimiento Norma Archivística ERU</v>
      </c>
      <c r="B26" s="203" t="str">
        <f>+IF('PRIORIZACIÓN (2)'!I28&gt;0%,"YA CUENTA CON PONDERACIÓN DE RIESGOS, NO DILIGENCIAR ANALISIS OCI", "DILIGENCIE ANALISIS OCI PARA ESTA UNIDAD AUDITABLE")</f>
        <v>YA CUENTA CON PONDERACIÓN DE RIESGOS, NO DILIGENCIAR ANALISIS OCI</v>
      </c>
      <c r="C26" s="204" t="s">
        <v>238</v>
      </c>
      <c r="D26" s="205"/>
      <c r="E26" s="205" t="s">
        <v>237</v>
      </c>
      <c r="F26" s="205"/>
      <c r="G26" s="206" t="s">
        <v>238</v>
      </c>
      <c r="H26" s="205"/>
      <c r="I26" s="206" t="s">
        <v>238</v>
      </c>
      <c r="J26" s="205"/>
      <c r="K26" s="205" t="s">
        <v>239</v>
      </c>
      <c r="L26" s="205"/>
      <c r="M26" s="205" t="s">
        <v>238</v>
      </c>
      <c r="N26" s="205"/>
      <c r="O26" s="205" t="s">
        <v>240</v>
      </c>
      <c r="P26" s="210" t="str">
        <f t="shared" si="1"/>
        <v>M</v>
      </c>
      <c r="Q26" s="205">
        <f t="shared" si="2"/>
        <v>0</v>
      </c>
      <c r="R26" s="205" t="str">
        <f t="shared" si="3"/>
        <v>B</v>
      </c>
      <c r="S26" s="205">
        <f t="shared" si="4"/>
        <v>0</v>
      </c>
      <c r="T26" s="205">
        <f t="shared" si="5"/>
        <v>0</v>
      </c>
      <c r="U26" s="205" t="str">
        <f t="shared" si="6"/>
        <v>A</v>
      </c>
      <c r="V26" s="205">
        <f t="shared" si="7"/>
        <v>0</v>
      </c>
      <c r="W26" s="207" t="str">
        <f t="shared" si="8"/>
        <v>M</v>
      </c>
      <c r="X26" s="209">
        <f t="shared" si="9"/>
        <v>0</v>
      </c>
      <c r="Y26" s="205">
        <f t="shared" si="10"/>
        <v>1</v>
      </c>
      <c r="Z26" s="205">
        <f t="shared" si="11"/>
        <v>1</v>
      </c>
      <c r="AA26" s="210">
        <f t="shared" si="12"/>
        <v>1</v>
      </c>
      <c r="AB26" s="209">
        <f t="shared" si="13"/>
        <v>3</v>
      </c>
      <c r="AC26" s="211" t="str">
        <f t="shared" si="14"/>
        <v>Alto</v>
      </c>
    </row>
    <row r="27">
      <c r="A27" s="202" t="str">
        <f>+'PRIORIZACIÓN (2)'!B29</f>
        <v>Auditoria Gestión Suelo </v>
      </c>
      <c r="B27" s="203" t="str">
        <f>+IF('PRIORIZACIÓN (2)'!I29&gt;0%,"YA CUENTA CON PONDERACIÓN DE RIESGOS, NO DILIGENCIAR ANALISIS OCI", "DILIGENCIE ANALISIS OCI PARA ESTA UNIDAD AUDITABLE")</f>
        <v>YA CUENTA CON PONDERACIÓN DE RIESGOS, NO DILIGENCIAR ANALISIS OCI</v>
      </c>
      <c r="C27" s="204" t="s">
        <v>238</v>
      </c>
      <c r="D27" s="205"/>
      <c r="E27" s="205" t="s">
        <v>237</v>
      </c>
      <c r="F27" s="205"/>
      <c r="G27" s="206" t="s">
        <v>238</v>
      </c>
      <c r="H27" s="205"/>
      <c r="I27" s="206" t="s">
        <v>238</v>
      </c>
      <c r="J27" s="205"/>
      <c r="K27" s="205" t="s">
        <v>248</v>
      </c>
      <c r="L27" s="205"/>
      <c r="M27" s="205" t="s">
        <v>247</v>
      </c>
      <c r="N27" s="205"/>
      <c r="O27" s="205" t="s">
        <v>246</v>
      </c>
      <c r="P27" s="210" t="str">
        <f t="shared" si="1"/>
        <v>B</v>
      </c>
      <c r="Q27" s="205">
        <f t="shared" si="2"/>
        <v>0</v>
      </c>
      <c r="R27" s="205" t="str">
        <f t="shared" si="3"/>
        <v>B</v>
      </c>
      <c r="S27" s="205">
        <f t="shared" si="4"/>
        <v>0</v>
      </c>
      <c r="T27" s="205">
        <f t="shared" si="5"/>
        <v>0</v>
      </c>
      <c r="U27" s="205" t="str">
        <f t="shared" si="6"/>
        <v>E</v>
      </c>
      <c r="V27" s="205" t="str">
        <f t="shared" si="7"/>
        <v>M</v>
      </c>
      <c r="W27" s="207" t="str">
        <f t="shared" si="8"/>
        <v>B</v>
      </c>
      <c r="X27" s="209">
        <f t="shared" si="9"/>
        <v>1</v>
      </c>
      <c r="Y27" s="205">
        <f t="shared" si="10"/>
        <v>0</v>
      </c>
      <c r="Z27" s="205">
        <f t="shared" si="11"/>
        <v>1</v>
      </c>
      <c r="AA27" s="210">
        <f t="shared" si="12"/>
        <v>2</v>
      </c>
      <c r="AB27" s="209">
        <f t="shared" si="13"/>
        <v>4</v>
      </c>
      <c r="AC27" s="211" t="str">
        <f t="shared" si="14"/>
        <v>Extremo</v>
      </c>
    </row>
    <row r="28">
      <c r="A28" s="202" t="str">
        <f>+'PRIORIZACIÓN (2)'!B30</f>
        <v>Sistema de Información Misional </v>
      </c>
      <c r="B28" s="203" t="str">
        <f>+IF('PRIORIZACIÓN (2)'!I30&gt;0%,"YA CUENTA CON PONDERACIÓN DE RIESGOS, NO DILIGENCIAR ANALISIS OCI", "DILIGENCIE ANALISIS OCI PARA ESTA UNIDAD AUDITABLE")</f>
        <v>YA CUENTA CON PONDERACIÓN DE RIESGOS, NO DILIGENCIAR ANALISIS OCI</v>
      </c>
      <c r="C28" s="204" t="s">
        <v>238</v>
      </c>
      <c r="D28" s="205"/>
      <c r="E28" s="205" t="s">
        <v>237</v>
      </c>
      <c r="F28" s="205"/>
      <c r="G28" s="206" t="s">
        <v>238</v>
      </c>
      <c r="H28" s="205"/>
      <c r="I28" s="206" t="s">
        <v>238</v>
      </c>
      <c r="J28" s="205"/>
      <c r="K28" s="205" t="s">
        <v>239</v>
      </c>
      <c r="L28" s="205"/>
      <c r="M28" s="205" t="s">
        <v>238</v>
      </c>
      <c r="N28" s="205"/>
      <c r="O28" s="205" t="s">
        <v>240</v>
      </c>
      <c r="P28" s="210" t="str">
        <f t="shared" si="1"/>
        <v>M</v>
      </c>
      <c r="Q28" s="205">
        <f t="shared" si="2"/>
        <v>0</v>
      </c>
      <c r="R28" s="205" t="str">
        <f t="shared" si="3"/>
        <v>B</v>
      </c>
      <c r="S28" s="205">
        <f t="shared" si="4"/>
        <v>0</v>
      </c>
      <c r="T28" s="205">
        <f t="shared" si="5"/>
        <v>0</v>
      </c>
      <c r="U28" s="205" t="str">
        <f t="shared" si="6"/>
        <v>A</v>
      </c>
      <c r="V28" s="205">
        <f t="shared" si="7"/>
        <v>0</v>
      </c>
      <c r="W28" s="207" t="str">
        <f t="shared" si="8"/>
        <v>M</v>
      </c>
      <c r="X28" s="209">
        <f t="shared" si="9"/>
        <v>0</v>
      </c>
      <c r="Y28" s="205">
        <f t="shared" si="10"/>
        <v>1</v>
      </c>
      <c r="Z28" s="205">
        <f t="shared" si="11"/>
        <v>1</v>
      </c>
      <c r="AA28" s="210">
        <f t="shared" si="12"/>
        <v>1</v>
      </c>
      <c r="AB28" s="209">
        <f t="shared" si="13"/>
        <v>3</v>
      </c>
      <c r="AC28" s="211" t="str">
        <f t="shared" si="14"/>
        <v>Alto</v>
      </c>
    </row>
    <row r="29">
      <c r="A29" s="202" t="str">
        <f>+'PRIORIZACIÓN (2)'!B31</f>
        <v>Contratación transversal (Incluye San Victorino y Optimización Nuevo Manual de Contratación)</v>
      </c>
      <c r="B29" s="203" t="str">
        <f>+IF('PRIORIZACIÓN (2)'!I31&gt;0%,"YA CUENTA CON PONDERACIÓN DE RIESGOS, NO DILIGENCIAR ANALISIS OCI", "DILIGENCIE ANALISIS OCI PARA ESTA UNIDAD AUDITABLE")</f>
        <v>YA CUENTA CON PONDERACIÓN DE RIESGOS, NO DILIGENCIAR ANALISIS OCI</v>
      </c>
      <c r="C29" s="204" t="s">
        <v>238</v>
      </c>
      <c r="D29" s="205"/>
      <c r="E29" s="205" t="s">
        <v>237</v>
      </c>
      <c r="F29" s="205"/>
      <c r="G29" s="206" t="s">
        <v>238</v>
      </c>
      <c r="H29" s="205"/>
      <c r="I29" s="206" t="s">
        <v>238</v>
      </c>
      <c r="J29" s="205"/>
      <c r="K29" s="205" t="s">
        <v>239</v>
      </c>
      <c r="L29" s="205"/>
      <c r="M29" s="205" t="s">
        <v>238</v>
      </c>
      <c r="N29" s="205"/>
      <c r="O29" s="205" t="s">
        <v>240</v>
      </c>
      <c r="P29" s="210" t="str">
        <f t="shared" si="1"/>
        <v>M</v>
      </c>
      <c r="Q29" s="205">
        <f t="shared" si="2"/>
        <v>0</v>
      </c>
      <c r="R29" s="205" t="str">
        <f t="shared" si="3"/>
        <v>B</v>
      </c>
      <c r="S29" s="205">
        <f t="shared" si="4"/>
        <v>0</v>
      </c>
      <c r="T29" s="205">
        <f t="shared" si="5"/>
        <v>0</v>
      </c>
      <c r="U29" s="205" t="str">
        <f t="shared" si="6"/>
        <v>A</v>
      </c>
      <c r="V29" s="205">
        <f t="shared" si="7"/>
        <v>0</v>
      </c>
      <c r="W29" s="207" t="str">
        <f t="shared" si="8"/>
        <v>M</v>
      </c>
      <c r="X29" s="209">
        <f t="shared" si="9"/>
        <v>0</v>
      </c>
      <c r="Y29" s="205">
        <f t="shared" si="10"/>
        <v>1</v>
      </c>
      <c r="Z29" s="205">
        <f t="shared" si="11"/>
        <v>1</v>
      </c>
      <c r="AA29" s="210">
        <f t="shared" si="12"/>
        <v>1</v>
      </c>
      <c r="AB29" s="209">
        <f t="shared" si="13"/>
        <v>3</v>
      </c>
      <c r="AC29" s="211" t="str">
        <f t="shared" si="14"/>
        <v>Alto</v>
      </c>
    </row>
    <row r="30">
      <c r="A30" s="202" t="str">
        <f>+'PRIORIZACIÓN (2)'!B32</f>
        <v>Seguimiento Ejecución y avance de proyectos</v>
      </c>
      <c r="B30" s="203" t="str">
        <f>+IF('PRIORIZACIÓN (2)'!I32&gt;0%,"YA CUENTA CON PONDERACIÓN DE RIESGOS, NO DILIGENCIAR ANALISIS OCI", "DILIGENCIE ANALISIS OCI PARA ESTA UNIDAD AUDITABLE")</f>
        <v>YA CUENTA CON PONDERACIÓN DE RIESGOS, NO DILIGENCIAR ANALISIS OCI</v>
      </c>
      <c r="C30" s="204" t="s">
        <v>238</v>
      </c>
      <c r="D30" s="205"/>
      <c r="E30" s="205" t="s">
        <v>237</v>
      </c>
      <c r="F30" s="205"/>
      <c r="G30" s="206" t="s">
        <v>238</v>
      </c>
      <c r="H30" s="205"/>
      <c r="I30" s="206" t="s">
        <v>242</v>
      </c>
      <c r="J30" s="205"/>
      <c r="K30" s="205" t="s">
        <v>243</v>
      </c>
      <c r="L30" s="205"/>
      <c r="M30" s="205" t="s">
        <v>238</v>
      </c>
      <c r="N30" s="205"/>
      <c r="O30" s="205" t="s">
        <v>240</v>
      </c>
      <c r="P30" s="210" t="str">
        <f t="shared" si="1"/>
        <v>M</v>
      </c>
      <c r="Q30" s="205">
        <f t="shared" si="2"/>
        <v>0</v>
      </c>
      <c r="R30" s="205" t="str">
        <f t="shared" si="3"/>
        <v>B</v>
      </c>
      <c r="S30" s="205">
        <f t="shared" si="4"/>
        <v>0</v>
      </c>
      <c r="T30" s="205" t="str">
        <f t="shared" si="5"/>
        <v>B</v>
      </c>
      <c r="U30" s="205" t="str">
        <f t="shared" si="6"/>
        <v>M</v>
      </c>
      <c r="V30" s="205">
        <f t="shared" si="7"/>
        <v>0</v>
      </c>
      <c r="W30" s="207" t="str">
        <f t="shared" si="8"/>
        <v>M</v>
      </c>
      <c r="X30" s="209">
        <f t="shared" si="9"/>
        <v>0</v>
      </c>
      <c r="Y30" s="205">
        <f t="shared" si="10"/>
        <v>0</v>
      </c>
      <c r="Z30" s="205">
        <f t="shared" si="11"/>
        <v>2</v>
      </c>
      <c r="AA30" s="210">
        <f t="shared" si="12"/>
        <v>2</v>
      </c>
      <c r="AB30" s="209">
        <f t="shared" si="13"/>
        <v>4</v>
      </c>
      <c r="AC30" s="211" t="str">
        <f t="shared" si="14"/>
        <v>Moderado</v>
      </c>
    </row>
    <row r="31">
      <c r="A31" s="202" t="str">
        <f>+'PRIORIZACIÓN (2)'!B33</f>
        <v>Auditoria Contratos arrendamiento - Predios San Victorino</v>
      </c>
      <c r="B31" s="203" t="str">
        <f>+IF('PRIORIZACIÓN (2)'!I33&gt;0%,"YA CUENTA CON PONDERACIÓN DE RIESGOS, NO DILIGENCIAR ANALISIS OCI", "DILIGENCIE ANALISIS OCI PARA ESTA UNIDAD AUDITABLE")</f>
        <v>YA CUENTA CON PONDERACIÓN DE RIESGOS, NO DILIGENCIAR ANALISIS OCI</v>
      </c>
      <c r="C31" s="204" t="s">
        <v>238</v>
      </c>
      <c r="D31" s="205"/>
      <c r="E31" s="205" t="s">
        <v>237</v>
      </c>
      <c r="F31" s="205"/>
      <c r="G31" s="206" t="s">
        <v>238</v>
      </c>
      <c r="H31" s="205"/>
      <c r="I31" s="206" t="s">
        <v>242</v>
      </c>
      <c r="J31" s="205"/>
      <c r="K31" s="205" t="s">
        <v>248</v>
      </c>
      <c r="L31" s="205"/>
      <c r="M31" s="205" t="s">
        <v>238</v>
      </c>
      <c r="N31" s="205"/>
      <c r="O31" s="205" t="s">
        <v>246</v>
      </c>
      <c r="P31" s="210" t="str">
        <f t="shared" si="1"/>
        <v>B</v>
      </c>
      <c r="Q31" s="205">
        <f t="shared" si="2"/>
        <v>0</v>
      </c>
      <c r="R31" s="205" t="str">
        <f t="shared" si="3"/>
        <v>B</v>
      </c>
      <c r="S31" s="205">
        <f t="shared" si="4"/>
        <v>0</v>
      </c>
      <c r="T31" s="205" t="str">
        <f t="shared" si="5"/>
        <v>B</v>
      </c>
      <c r="U31" s="205" t="str">
        <f t="shared" si="6"/>
        <v>E</v>
      </c>
      <c r="V31" s="205">
        <f t="shared" si="7"/>
        <v>0</v>
      </c>
      <c r="W31" s="207" t="str">
        <f t="shared" si="8"/>
        <v>B</v>
      </c>
      <c r="X31" s="209">
        <f t="shared" si="9"/>
        <v>1</v>
      </c>
      <c r="Y31" s="205">
        <f t="shared" si="10"/>
        <v>0</v>
      </c>
      <c r="Z31" s="205">
        <f t="shared" si="11"/>
        <v>0</v>
      </c>
      <c r="AA31" s="210">
        <f t="shared" si="12"/>
        <v>3</v>
      </c>
      <c r="AB31" s="209">
        <f t="shared" si="13"/>
        <v>4</v>
      </c>
      <c r="AC31" s="211" t="str">
        <f t="shared" si="14"/>
        <v>Extremo</v>
      </c>
    </row>
    <row r="32">
      <c r="A32" s="202" t="str">
        <f>+'PRIORIZACIÓN (2)'!B34</f>
        <v>Voto Nacional (Incluye Edificio Formación para el Trabajo)</v>
      </c>
      <c r="B32" s="203" t="str">
        <f>+IF('PRIORIZACIÓN (2)'!I34&gt;0%,"YA CUENTA CON PONDERACIÓN DE RIESGOS, NO DILIGENCIAR ANALISIS OCI", "DILIGENCIE ANALISIS OCI PARA ESTA UNIDAD AUDITABLE")</f>
        <v>YA CUENTA CON PONDERACIÓN DE RIESGOS, NO DILIGENCIAR ANALISIS OCI</v>
      </c>
      <c r="C32" s="204" t="s">
        <v>238</v>
      </c>
      <c r="D32" s="205"/>
      <c r="E32" s="205" t="s">
        <v>237</v>
      </c>
      <c r="F32" s="205"/>
      <c r="G32" s="206" t="s">
        <v>242</v>
      </c>
      <c r="H32" s="205"/>
      <c r="I32" s="206" t="s">
        <v>242</v>
      </c>
      <c r="J32" s="205"/>
      <c r="K32" s="205" t="s">
        <v>248</v>
      </c>
      <c r="L32" s="205"/>
      <c r="M32" s="205" t="s">
        <v>238</v>
      </c>
      <c r="N32" s="205"/>
      <c r="O32" s="205" t="s">
        <v>246</v>
      </c>
      <c r="P32" s="210" t="str">
        <f t="shared" si="1"/>
        <v>B</v>
      </c>
      <c r="Q32" s="205">
        <f t="shared" si="2"/>
        <v>0</v>
      </c>
      <c r="R32" s="205" t="str">
        <f t="shared" si="3"/>
        <v>B</v>
      </c>
      <c r="S32" s="205" t="str">
        <f t="shared" si="4"/>
        <v>B</v>
      </c>
      <c r="T32" s="205" t="str">
        <f t="shared" si="5"/>
        <v>B</v>
      </c>
      <c r="U32" s="205" t="str">
        <f t="shared" si="6"/>
        <v>E</v>
      </c>
      <c r="V32" s="205">
        <f t="shared" si="7"/>
        <v>0</v>
      </c>
      <c r="W32" s="207" t="str">
        <f t="shared" si="8"/>
        <v>B</v>
      </c>
      <c r="X32" s="209">
        <f t="shared" si="9"/>
        <v>1</v>
      </c>
      <c r="Y32" s="205">
        <f t="shared" si="10"/>
        <v>0</v>
      </c>
      <c r="Z32" s="205">
        <f t="shared" si="11"/>
        <v>0</v>
      </c>
      <c r="AA32" s="210">
        <f t="shared" si="12"/>
        <v>4</v>
      </c>
      <c r="AB32" s="209">
        <f t="shared" si="13"/>
        <v>5</v>
      </c>
      <c r="AC32" s="211" t="str">
        <f t="shared" si="14"/>
        <v>Extremo</v>
      </c>
    </row>
    <row r="33">
      <c r="A33" s="202" t="str">
        <f>+'PRIORIZACIÓN (2)'!B35</f>
        <v>Auditoria Proceso Terceros Concurrentes</v>
      </c>
      <c r="B33" s="203" t="str">
        <f>+IF('PRIORIZACIÓN (2)'!I35&gt;0%,"YA CUENTA CON PONDERACIÓN DE RIESGOS, NO DILIGENCIAR ANALISIS OCI", "DILIGENCIE ANALISIS OCI PARA ESTA UNIDAD AUDITABLE")</f>
        <v>YA CUENTA CON PONDERACIÓN DE RIESGOS, NO DILIGENCIAR ANALISIS OCI</v>
      </c>
      <c r="C33" s="204" t="s">
        <v>238</v>
      </c>
      <c r="D33" s="205"/>
      <c r="E33" s="205" t="s">
        <v>250</v>
      </c>
      <c r="F33" s="205"/>
      <c r="G33" s="206" t="s">
        <v>247</v>
      </c>
      <c r="H33" s="205"/>
      <c r="I33" s="206" t="s">
        <v>242</v>
      </c>
      <c r="J33" s="205"/>
      <c r="K33" s="205" t="s">
        <v>239</v>
      </c>
      <c r="L33" s="205"/>
      <c r="M33" s="205" t="s">
        <v>242</v>
      </c>
      <c r="N33" s="205"/>
      <c r="O33" s="205" t="s">
        <v>240</v>
      </c>
      <c r="P33" s="210" t="str">
        <f t="shared" si="1"/>
        <v>M</v>
      </c>
      <c r="Q33" s="205">
        <f t="shared" si="2"/>
        <v>0</v>
      </c>
      <c r="R33" s="205" t="str">
        <f t="shared" si="3"/>
        <v>A</v>
      </c>
      <c r="S33" s="205" t="str">
        <f t="shared" si="4"/>
        <v>M</v>
      </c>
      <c r="T33" s="205" t="str">
        <f t="shared" si="5"/>
        <v>B</v>
      </c>
      <c r="U33" s="205" t="str">
        <f t="shared" si="6"/>
        <v>A</v>
      </c>
      <c r="V33" s="205" t="str">
        <f t="shared" si="7"/>
        <v>B</v>
      </c>
      <c r="W33" s="207" t="str">
        <f t="shared" si="8"/>
        <v>M</v>
      </c>
      <c r="X33" s="209">
        <f t="shared" si="9"/>
        <v>0</v>
      </c>
      <c r="Y33" s="205">
        <f t="shared" si="10"/>
        <v>2</v>
      </c>
      <c r="Z33" s="205">
        <f t="shared" si="11"/>
        <v>2</v>
      </c>
      <c r="AA33" s="210">
        <f t="shared" si="12"/>
        <v>2</v>
      </c>
      <c r="AB33" s="209">
        <f t="shared" si="13"/>
        <v>6</v>
      </c>
      <c r="AC33" s="211" t="str">
        <f t="shared" si="14"/>
        <v>Alto</v>
      </c>
    </row>
    <row r="34">
      <c r="A34" s="202" t="str">
        <f>+'PRIORIZACIÓN (2)'!B36</f>
        <v>Sistemas de Información Misionales de la Empresa (Contratación)</v>
      </c>
      <c r="B34" s="203" t="str">
        <f>+IF('PRIORIZACIÓN (2)'!I36&gt;0%,"YA CUENTA CON PONDERACIÓN DE RIESGOS, NO DILIGENCIAR ANALISIS OCI", "DILIGENCIE ANALISIS OCI PARA ESTA UNIDAD AUDITABLE")</f>
        <v>YA CUENTA CON PONDERACIÓN DE RIESGOS, NO DILIGENCIAR ANALISIS OCI</v>
      </c>
      <c r="C34" s="204" t="s">
        <v>238</v>
      </c>
      <c r="D34" s="205"/>
      <c r="E34" s="205" t="s">
        <v>237</v>
      </c>
      <c r="F34" s="205"/>
      <c r="G34" s="206" t="s">
        <v>238</v>
      </c>
      <c r="H34" s="205"/>
      <c r="I34" s="206" t="s">
        <v>247</v>
      </c>
      <c r="J34" s="205"/>
      <c r="K34" s="205" t="s">
        <v>243</v>
      </c>
      <c r="L34" s="205"/>
      <c r="M34" s="205" t="s">
        <v>238</v>
      </c>
      <c r="N34" s="205"/>
      <c r="O34" s="205" t="s">
        <v>240</v>
      </c>
      <c r="P34" s="210" t="str">
        <f t="shared" si="1"/>
        <v>M</v>
      </c>
      <c r="Q34" s="205">
        <f t="shared" si="2"/>
        <v>0</v>
      </c>
      <c r="R34" s="205" t="str">
        <f t="shared" si="3"/>
        <v>B</v>
      </c>
      <c r="S34" s="205">
        <f t="shared" si="4"/>
        <v>0</v>
      </c>
      <c r="T34" s="205" t="str">
        <f t="shared" si="5"/>
        <v>M</v>
      </c>
      <c r="U34" s="205" t="str">
        <f t="shared" si="6"/>
        <v>M</v>
      </c>
      <c r="V34" s="205">
        <f t="shared" si="7"/>
        <v>0</v>
      </c>
      <c r="W34" s="207" t="str">
        <f t="shared" si="8"/>
        <v>M</v>
      </c>
      <c r="X34" s="209">
        <f t="shared" si="9"/>
        <v>0</v>
      </c>
      <c r="Y34" s="205">
        <f t="shared" si="10"/>
        <v>0</v>
      </c>
      <c r="Z34" s="205">
        <f t="shared" si="11"/>
        <v>3</v>
      </c>
      <c r="AA34" s="210">
        <f t="shared" si="12"/>
        <v>1</v>
      </c>
      <c r="AB34" s="209">
        <f t="shared" si="13"/>
        <v>4</v>
      </c>
      <c r="AC34" s="211" t="str">
        <f t="shared" si="14"/>
        <v>Moderado</v>
      </c>
    </row>
    <row r="35">
      <c r="A35" s="202" t="str">
        <f>+'PRIORIZACIÓN (2)'!B37</f>
        <v>Servicios Administrativos y de apoyo - PIGA - Talento Humano -  Servicios Logísticos</v>
      </c>
      <c r="B35" s="203" t="str">
        <f>+IF('PRIORIZACIÓN (2)'!I37&gt;0%,"YA CUENTA CON PONDERACIÓN DE RIESGOS, NO DILIGENCIAR ANALISIS OCI", "DILIGENCIE ANALISIS OCI PARA ESTA UNIDAD AUDITABLE")</f>
        <v>YA CUENTA CON PONDERACIÓN DE RIESGOS, NO DILIGENCIAR ANALISIS OCI</v>
      </c>
      <c r="C35" s="204" t="s">
        <v>242</v>
      </c>
      <c r="D35" s="205"/>
      <c r="E35" s="205" t="s">
        <v>237</v>
      </c>
      <c r="F35" s="205"/>
      <c r="G35" s="206" t="s">
        <v>238</v>
      </c>
      <c r="H35" s="205"/>
      <c r="I35" s="206" t="s">
        <v>238</v>
      </c>
      <c r="J35" s="205"/>
      <c r="K35" s="205" t="s">
        <v>251</v>
      </c>
      <c r="L35" s="205"/>
      <c r="M35" s="205" t="s">
        <v>238</v>
      </c>
      <c r="N35" s="205"/>
      <c r="O35" s="205" t="s">
        <v>240</v>
      </c>
      <c r="P35" s="210" t="str">
        <f t="shared" si="1"/>
        <v>M</v>
      </c>
      <c r="Q35" s="205" t="str">
        <f t="shared" si="2"/>
        <v>B</v>
      </c>
      <c r="R35" s="205" t="str">
        <f t="shared" si="3"/>
        <v>B</v>
      </c>
      <c r="S35" s="205">
        <f t="shared" si="4"/>
        <v>0</v>
      </c>
      <c r="T35" s="205">
        <f t="shared" si="5"/>
        <v>0</v>
      </c>
      <c r="U35" s="205" t="str">
        <f t="shared" si="6"/>
        <v>B</v>
      </c>
      <c r="V35" s="205">
        <f t="shared" si="7"/>
        <v>0</v>
      </c>
      <c r="W35" s="207" t="str">
        <f t="shared" si="8"/>
        <v>M</v>
      </c>
      <c r="X35" s="209">
        <f t="shared" si="9"/>
        <v>0</v>
      </c>
      <c r="Y35" s="205">
        <f t="shared" si="10"/>
        <v>0</v>
      </c>
      <c r="Z35" s="205">
        <f t="shared" si="11"/>
        <v>1</v>
      </c>
      <c r="AA35" s="210">
        <f t="shared" si="12"/>
        <v>3</v>
      </c>
      <c r="AB35" s="209">
        <f t="shared" si="13"/>
        <v>4</v>
      </c>
      <c r="AC35" s="211" t="str">
        <f t="shared" si="14"/>
        <v>Bajo</v>
      </c>
    </row>
    <row r="36">
      <c r="A36" s="202" t="str">
        <f>+'PRIORIZACIÓN (2)'!B38</f>
        <v>Costeo de los proyectos y rentabilidad de la Empresa</v>
      </c>
      <c r="B36" s="203" t="str">
        <f>+IF('PRIORIZACIÓN (2)'!I38&gt;0%,"YA CUENTA CON PONDERACIÓN DE RIESGOS, NO DILIGENCIAR ANALISIS OCI", "DILIGENCIE ANALISIS OCI PARA ESTA UNIDAD AUDITABLE")</f>
        <v>YA CUENTA CON PONDERACIÓN DE RIESGOS, NO DILIGENCIAR ANALISIS OCI</v>
      </c>
      <c r="C36" s="204" t="s">
        <v>238</v>
      </c>
      <c r="D36" s="205"/>
      <c r="E36" s="205" t="s">
        <v>237</v>
      </c>
      <c r="F36" s="205"/>
      <c r="G36" s="206" t="s">
        <v>238</v>
      </c>
      <c r="H36" s="205"/>
      <c r="I36" s="206" t="s">
        <v>238</v>
      </c>
      <c r="J36" s="205"/>
      <c r="K36" s="205" t="s">
        <v>251</v>
      </c>
      <c r="L36" s="205"/>
      <c r="M36" s="205" t="s">
        <v>238</v>
      </c>
      <c r="N36" s="205"/>
      <c r="O36" s="205" t="s">
        <v>246</v>
      </c>
      <c r="P36" s="210" t="str">
        <f t="shared" si="1"/>
        <v>B</v>
      </c>
      <c r="Q36" s="205">
        <f t="shared" si="2"/>
        <v>0</v>
      </c>
      <c r="R36" s="205" t="str">
        <f t="shared" si="3"/>
        <v>B</v>
      </c>
      <c r="S36" s="205">
        <f t="shared" si="4"/>
        <v>0</v>
      </c>
      <c r="T36" s="205">
        <f t="shared" si="5"/>
        <v>0</v>
      </c>
      <c r="U36" s="205" t="str">
        <f t="shared" si="6"/>
        <v>B</v>
      </c>
      <c r="V36" s="205">
        <f t="shared" si="7"/>
        <v>0</v>
      </c>
      <c r="W36" s="207" t="str">
        <f t="shared" si="8"/>
        <v>B</v>
      </c>
      <c r="X36" s="209">
        <f t="shared" si="9"/>
        <v>0</v>
      </c>
      <c r="Y36" s="205">
        <f t="shared" si="10"/>
        <v>0</v>
      </c>
      <c r="Z36" s="205">
        <f t="shared" si="11"/>
        <v>0</v>
      </c>
      <c r="AA36" s="210">
        <f t="shared" si="12"/>
        <v>3</v>
      </c>
      <c r="AB36" s="209">
        <f t="shared" si="13"/>
        <v>3</v>
      </c>
      <c r="AC36" s="211" t="str">
        <f t="shared" si="14"/>
        <v>Bajo</v>
      </c>
    </row>
    <row r="37">
      <c r="A37" s="202" t="str">
        <f>+'PRIORIZACIÓN (2)'!B39</f>
        <v>Seguimiento Resolución 1519 de 2021  y acceso a la Información</v>
      </c>
      <c r="B37" s="203" t="str">
        <f>+IF('PRIORIZACIÓN (2)'!I39&gt;0%,"YA CUENTA CON PONDERACIÓN DE RIESGOS, NO DILIGENCIAR ANALISIS OCI", "DILIGENCIE ANALISIS OCI PARA ESTA UNIDAD AUDITABLE")</f>
        <v>YA CUENTA CON PONDERACIÓN DE RIESGOS, NO DILIGENCIAR ANALISIS OCI</v>
      </c>
      <c r="C37" s="204" t="s">
        <v>242</v>
      </c>
      <c r="D37" s="205"/>
      <c r="E37" s="205" t="s">
        <v>237</v>
      </c>
      <c r="F37" s="205"/>
      <c r="G37" s="206" t="s">
        <v>236</v>
      </c>
      <c r="H37" s="205"/>
      <c r="I37" s="206" t="s">
        <v>247</v>
      </c>
      <c r="J37" s="205"/>
      <c r="K37" s="205" t="s">
        <v>239</v>
      </c>
      <c r="L37" s="205"/>
      <c r="M37" s="205" t="s">
        <v>238</v>
      </c>
      <c r="N37" s="205"/>
      <c r="O37" s="205" t="s">
        <v>246</v>
      </c>
      <c r="P37" s="210" t="str">
        <f t="shared" si="1"/>
        <v>B</v>
      </c>
      <c r="Q37" s="205" t="str">
        <f t="shared" si="2"/>
        <v>B</v>
      </c>
      <c r="R37" s="205" t="str">
        <f t="shared" si="3"/>
        <v>B</v>
      </c>
      <c r="S37" s="205" t="str">
        <f t="shared" si="4"/>
        <v>E</v>
      </c>
      <c r="T37" s="205" t="str">
        <f t="shared" si="5"/>
        <v>M</v>
      </c>
      <c r="U37" s="205" t="str">
        <f t="shared" si="6"/>
        <v>A</v>
      </c>
      <c r="V37" s="205">
        <f t="shared" si="7"/>
        <v>0</v>
      </c>
      <c r="W37" s="207" t="str">
        <f t="shared" si="8"/>
        <v>B</v>
      </c>
      <c r="X37" s="209">
        <f t="shared" si="9"/>
        <v>1</v>
      </c>
      <c r="Y37" s="205">
        <f t="shared" si="10"/>
        <v>1</v>
      </c>
      <c r="Z37" s="205">
        <f t="shared" si="11"/>
        <v>1</v>
      </c>
      <c r="AA37" s="210">
        <f t="shared" si="12"/>
        <v>3</v>
      </c>
      <c r="AB37" s="209">
        <f t="shared" si="13"/>
        <v>6</v>
      </c>
      <c r="AC37" s="211" t="str">
        <f t="shared" si="14"/>
        <v>Alto</v>
      </c>
    </row>
    <row r="38">
      <c r="A38" s="202" t="str">
        <f>+'PRIORIZACIÓN (2)'!B40</f>
        <v>Seguimiento Auditoria de Fiducias (Plan de Mejoramiento y Contratación por vencimiento de términos Fiducias actuales)</v>
      </c>
      <c r="B38" s="203" t="str">
        <f>+IF('PRIORIZACIÓN (2)'!I40&gt;0%,"YA CUENTA CON PONDERACIÓN DE RIESGOS, NO DILIGENCIAR ANALISIS OCI", "DILIGENCIE ANALISIS OCI PARA ESTA UNIDAD AUDITABLE")</f>
        <v>YA CUENTA CON PONDERACIÓN DE RIESGOS, NO DILIGENCIAR ANALISIS OCI</v>
      </c>
      <c r="C38" s="204" t="s">
        <v>242</v>
      </c>
      <c r="D38" s="205"/>
      <c r="E38" s="205" t="s">
        <v>237</v>
      </c>
      <c r="F38" s="205"/>
      <c r="G38" s="206" t="s">
        <v>236</v>
      </c>
      <c r="H38" s="205"/>
      <c r="I38" s="206" t="s">
        <v>247</v>
      </c>
      <c r="J38" s="205"/>
      <c r="K38" s="205" t="s">
        <v>239</v>
      </c>
      <c r="L38" s="205"/>
      <c r="M38" s="205" t="s">
        <v>238</v>
      </c>
      <c r="N38" s="205"/>
      <c r="O38" s="205" t="s">
        <v>246</v>
      </c>
      <c r="P38" s="210" t="str">
        <f t="shared" si="1"/>
        <v>B</v>
      </c>
      <c r="Q38" s="205" t="str">
        <f t="shared" si="2"/>
        <v>B</v>
      </c>
      <c r="R38" s="205" t="str">
        <f t="shared" si="3"/>
        <v>B</v>
      </c>
      <c r="S38" s="205" t="str">
        <f t="shared" si="4"/>
        <v>E</v>
      </c>
      <c r="T38" s="205" t="str">
        <f t="shared" si="5"/>
        <v>M</v>
      </c>
      <c r="U38" s="205" t="str">
        <f t="shared" si="6"/>
        <v>A</v>
      </c>
      <c r="V38" s="205">
        <f t="shared" si="7"/>
        <v>0</v>
      </c>
      <c r="W38" s="207" t="str">
        <f t="shared" si="8"/>
        <v>B</v>
      </c>
      <c r="X38" s="209">
        <f t="shared" si="9"/>
        <v>1</v>
      </c>
      <c r="Y38" s="205">
        <f t="shared" si="10"/>
        <v>1</v>
      </c>
      <c r="Z38" s="205">
        <f t="shared" si="11"/>
        <v>1</v>
      </c>
      <c r="AA38" s="210">
        <f t="shared" si="12"/>
        <v>3</v>
      </c>
      <c r="AB38" s="209">
        <f t="shared" si="13"/>
        <v>6</v>
      </c>
      <c r="AC38" s="211" t="str">
        <f t="shared" si="14"/>
        <v>Alto</v>
      </c>
    </row>
    <row r="39">
      <c r="A39" s="202" t="str">
        <f>+'PRIORIZACIÓN (2)'!B41</f>
        <v>Seguimiento Comités Institucionales (Actividad pendiente de finalizar de la Vigencia 2021)</v>
      </c>
      <c r="B39" s="203" t="str">
        <f>+IF('PRIORIZACIÓN (2)'!I41&gt;0%,"YA CUENTA CON PONDERACIÓN DE RIESGOS, NO DILIGENCIAR ANALISIS OCI", "DILIGENCIE ANALISIS OCI PARA ESTA UNIDAD AUDITABLE")</f>
        <v>YA CUENTA CON PONDERACIÓN DE RIESGOS, NO DILIGENCIAR ANALISIS OCI</v>
      </c>
      <c r="C39" s="204" t="s">
        <v>242</v>
      </c>
      <c r="D39" s="205"/>
      <c r="E39" s="205" t="s">
        <v>237</v>
      </c>
      <c r="F39" s="205"/>
      <c r="G39" s="206" t="s">
        <v>236</v>
      </c>
      <c r="H39" s="205"/>
      <c r="I39" s="206" t="s">
        <v>242</v>
      </c>
      <c r="J39" s="205"/>
      <c r="K39" s="205" t="s">
        <v>239</v>
      </c>
      <c r="L39" s="205"/>
      <c r="M39" s="205" t="s">
        <v>238</v>
      </c>
      <c r="N39" s="205"/>
      <c r="O39" s="205" t="s">
        <v>246</v>
      </c>
      <c r="P39" s="210" t="str">
        <f t="shared" si="1"/>
        <v>B</v>
      </c>
      <c r="Q39" s="205" t="str">
        <f t="shared" si="2"/>
        <v>B</v>
      </c>
      <c r="R39" s="205" t="str">
        <f t="shared" si="3"/>
        <v>B</v>
      </c>
      <c r="S39" s="205" t="str">
        <f t="shared" si="4"/>
        <v>E</v>
      </c>
      <c r="T39" s="205" t="str">
        <f t="shared" si="5"/>
        <v>B</v>
      </c>
      <c r="U39" s="205" t="str">
        <f t="shared" si="6"/>
        <v>A</v>
      </c>
      <c r="V39" s="205">
        <f t="shared" si="7"/>
        <v>0</v>
      </c>
      <c r="W39" s="207" t="str">
        <f t="shared" si="8"/>
        <v>B</v>
      </c>
      <c r="X39" s="209">
        <f t="shared" si="9"/>
        <v>1</v>
      </c>
      <c r="Y39" s="205">
        <f t="shared" si="10"/>
        <v>1</v>
      </c>
      <c r="Z39" s="205">
        <f t="shared" si="11"/>
        <v>0</v>
      </c>
      <c r="AA39" s="210">
        <f t="shared" si="12"/>
        <v>4</v>
      </c>
      <c r="AB39" s="209">
        <f t="shared" si="13"/>
        <v>6</v>
      </c>
      <c r="AC39" s="211" t="str">
        <f t="shared" si="14"/>
        <v>Alto</v>
      </c>
    </row>
    <row r="40">
      <c r="A40" s="202" t="str">
        <f>+'PRIORIZACIÓN (2)'!B42</f>
        <v>Seguimiento Plan de Mejoramiento Archivística</v>
      </c>
      <c r="B40" s="203" t="str">
        <f>+IF('PRIORIZACIÓN (2)'!I42&gt;0%,"YA CUENTA CON PONDERACIÓN DE RIESGOS, NO DILIGENCIAR ANALISIS OCI", "DILIGENCIE ANALISIS OCI PARA ESTA UNIDAD AUDITABLE")</f>
        <v>YA CUENTA CON PONDERACIÓN DE RIESGOS, NO DILIGENCIAR ANALISIS OCI</v>
      </c>
      <c r="C40" s="204" t="s">
        <v>247</v>
      </c>
      <c r="D40" s="205"/>
      <c r="E40" s="205" t="s">
        <v>237</v>
      </c>
      <c r="F40" s="205"/>
      <c r="G40" s="206" t="s">
        <v>236</v>
      </c>
      <c r="H40" s="205"/>
      <c r="I40" s="206" t="s">
        <v>242</v>
      </c>
      <c r="J40" s="205"/>
      <c r="K40" s="205" t="s">
        <v>239</v>
      </c>
      <c r="L40" s="205"/>
      <c r="M40" s="205" t="s">
        <v>238</v>
      </c>
      <c r="N40" s="205"/>
      <c r="O40" s="205" t="s">
        <v>240</v>
      </c>
      <c r="P40" s="210" t="str">
        <f t="shared" si="1"/>
        <v>M</v>
      </c>
      <c r="Q40" s="205" t="str">
        <f t="shared" si="2"/>
        <v>M</v>
      </c>
      <c r="R40" s="205" t="str">
        <f t="shared" si="3"/>
        <v>B</v>
      </c>
      <c r="S40" s="205" t="str">
        <f t="shared" si="4"/>
        <v>E</v>
      </c>
      <c r="T40" s="205" t="str">
        <f t="shared" si="5"/>
        <v>B</v>
      </c>
      <c r="U40" s="205" t="str">
        <f t="shared" si="6"/>
        <v>A</v>
      </c>
      <c r="V40" s="205">
        <f t="shared" si="7"/>
        <v>0</v>
      </c>
      <c r="W40" s="207" t="str">
        <f t="shared" si="8"/>
        <v>M</v>
      </c>
      <c r="X40" s="209">
        <f t="shared" si="9"/>
        <v>1</v>
      </c>
      <c r="Y40" s="205">
        <f t="shared" si="10"/>
        <v>1</v>
      </c>
      <c r="Z40" s="205">
        <f t="shared" si="11"/>
        <v>2</v>
      </c>
      <c r="AA40" s="210">
        <f t="shared" si="12"/>
        <v>2</v>
      </c>
      <c r="AB40" s="209">
        <f t="shared" si="13"/>
        <v>6</v>
      </c>
      <c r="AC40" s="211" t="str">
        <f t="shared" si="14"/>
        <v>Alto</v>
      </c>
    </row>
    <row r="41">
      <c r="A41" s="202" t="str">
        <f>+'PRIORIZACIÓN (2)'!B43</f>
        <v>Evaluación del Estatuto de Auditoria, Código de Ética del Auditor y Plan de Mejoramiento de las Auditorias Cruzadas</v>
      </c>
      <c r="B41" s="203" t="str">
        <f>+IF('PRIORIZACIÓN (2)'!I43&gt;0%,"YA CUENTA CON PONDERACIÓN DE RIESGOS, NO DILIGENCIAR ANALISIS OCI", "DILIGENCIE ANALISIS OCI PARA ESTA UNIDAD AUDITABLE")</f>
        <v>YA CUENTA CON PONDERACIÓN DE RIESGOS, NO DILIGENCIAR ANALISIS OCI</v>
      </c>
      <c r="C41" s="204" t="s">
        <v>242</v>
      </c>
      <c r="D41" s="205"/>
      <c r="E41" s="205" t="s">
        <v>237</v>
      </c>
      <c r="F41" s="205"/>
      <c r="G41" s="206" t="s">
        <v>236</v>
      </c>
      <c r="H41" s="205"/>
      <c r="I41" s="206" t="s">
        <v>242</v>
      </c>
      <c r="J41" s="205"/>
      <c r="K41" s="205" t="s">
        <v>239</v>
      </c>
      <c r="L41" s="205"/>
      <c r="M41" s="205" t="s">
        <v>238</v>
      </c>
      <c r="N41" s="205"/>
      <c r="O41" s="205" t="s">
        <v>240</v>
      </c>
      <c r="P41" s="210" t="str">
        <f t="shared" si="1"/>
        <v>M</v>
      </c>
      <c r="Q41" s="205" t="str">
        <f t="shared" si="2"/>
        <v>B</v>
      </c>
      <c r="R41" s="205" t="str">
        <f t="shared" si="3"/>
        <v>B</v>
      </c>
      <c r="S41" s="205" t="str">
        <f t="shared" si="4"/>
        <v>E</v>
      </c>
      <c r="T41" s="205" t="str">
        <f t="shared" si="5"/>
        <v>B</v>
      </c>
      <c r="U41" s="205" t="str">
        <f t="shared" si="6"/>
        <v>A</v>
      </c>
      <c r="V41" s="205">
        <f t="shared" si="7"/>
        <v>0</v>
      </c>
      <c r="W41" s="207" t="str">
        <f t="shared" si="8"/>
        <v>M</v>
      </c>
      <c r="X41" s="209">
        <f t="shared" si="9"/>
        <v>1</v>
      </c>
      <c r="Y41" s="205">
        <f t="shared" si="10"/>
        <v>1</v>
      </c>
      <c r="Z41" s="205">
        <f t="shared" si="11"/>
        <v>1</v>
      </c>
      <c r="AA41" s="210">
        <f t="shared" si="12"/>
        <v>3</v>
      </c>
      <c r="AB41" s="209">
        <f t="shared" si="13"/>
        <v>6</v>
      </c>
      <c r="AC41" s="211" t="str">
        <f t="shared" si="14"/>
        <v>Alto</v>
      </c>
    </row>
    <row r="42">
      <c r="A42" s="202" t="str">
        <f>+'PRIORIZACIÓN (2)'!B44</f>
        <v>Factores de Gestión Prioritarias para la Empresa (análisis OCI) y Fortalecimiento Institucional</v>
      </c>
      <c r="B42" s="203" t="str">
        <f>+IF('PRIORIZACIÓN (2)'!I44&gt;0%,"YA CUENTA CON PONDERACIÓN DE RIESGOS, NO DILIGENCIAR ANALISIS OCI", "DILIGENCIE ANALISIS OCI PARA ESTA UNIDAD AUDITABLE")</f>
        <v>YA CUENTA CON PONDERACIÓN DE RIESGOS, NO DILIGENCIAR ANALISIS OCI</v>
      </c>
      <c r="C42" s="204" t="s">
        <v>242</v>
      </c>
      <c r="D42" s="205"/>
      <c r="E42" s="205" t="s">
        <v>237</v>
      </c>
      <c r="F42" s="205"/>
      <c r="G42" s="206" t="s">
        <v>238</v>
      </c>
      <c r="H42" s="205"/>
      <c r="I42" s="206" t="s">
        <v>238</v>
      </c>
      <c r="J42" s="205"/>
      <c r="K42" s="205" t="s">
        <v>239</v>
      </c>
      <c r="L42" s="205"/>
      <c r="M42" s="205" t="s">
        <v>247</v>
      </c>
      <c r="N42" s="205"/>
      <c r="O42" s="205" t="s">
        <v>240</v>
      </c>
      <c r="P42" s="210" t="str">
        <f t="shared" si="1"/>
        <v>M</v>
      </c>
      <c r="Q42" s="205" t="str">
        <f t="shared" si="2"/>
        <v>B</v>
      </c>
      <c r="R42" s="205" t="str">
        <f t="shared" si="3"/>
        <v>B</v>
      </c>
      <c r="S42" s="205">
        <f t="shared" si="4"/>
        <v>0</v>
      </c>
      <c r="T42" s="205">
        <f t="shared" si="5"/>
        <v>0</v>
      </c>
      <c r="U42" s="205" t="str">
        <f t="shared" si="6"/>
        <v>A</v>
      </c>
      <c r="V42" s="205" t="str">
        <f t="shared" si="7"/>
        <v>M</v>
      </c>
      <c r="W42" s="207" t="str">
        <f t="shared" si="8"/>
        <v>M</v>
      </c>
      <c r="X42" s="209">
        <f t="shared" si="9"/>
        <v>0</v>
      </c>
      <c r="Y42" s="205">
        <f t="shared" si="10"/>
        <v>1</v>
      </c>
      <c r="Z42" s="205">
        <f t="shared" si="11"/>
        <v>2</v>
      </c>
      <c r="AA42" s="210">
        <f t="shared" si="12"/>
        <v>2</v>
      </c>
      <c r="AB42" s="209">
        <f t="shared" si="13"/>
        <v>5</v>
      </c>
      <c r="AC42" s="211" t="str">
        <f t="shared" si="14"/>
        <v>Moderado</v>
      </c>
    </row>
    <row r="43">
      <c r="A43" s="202" t="str">
        <f>+'PRIORIZACIÓN (2)'!B45</f>
        <v>Auditoria de Fiducias. Alcance por muestra confiable.</v>
      </c>
      <c r="B43" s="203" t="str">
        <f>+IF('PRIORIZACIÓN (2)'!I45&gt;0%,"YA CUENTA CON PONDERACIÓN DE RIESGOS, NO DILIGENCIAR ANALISIS OCI", "DILIGENCIE ANALISIS OCI PARA ESTA UNIDAD AUDITABLE")</f>
        <v>YA CUENTA CON PONDERACIÓN DE RIESGOS, NO DILIGENCIAR ANALISIS OCI</v>
      </c>
      <c r="C43" s="204" t="s">
        <v>238</v>
      </c>
      <c r="D43" s="205"/>
      <c r="E43" s="205" t="s">
        <v>237</v>
      </c>
      <c r="F43" s="205"/>
      <c r="G43" s="206" t="s">
        <v>238</v>
      </c>
      <c r="H43" s="205"/>
      <c r="I43" s="206" t="s">
        <v>238</v>
      </c>
      <c r="J43" s="205"/>
      <c r="K43" s="205" t="s">
        <v>239</v>
      </c>
      <c r="L43" s="205"/>
      <c r="M43" s="205" t="s">
        <v>238</v>
      </c>
      <c r="N43" s="205"/>
      <c r="O43" s="205" t="s">
        <v>240</v>
      </c>
      <c r="P43" s="210" t="str">
        <f t="shared" si="1"/>
        <v>M</v>
      </c>
      <c r="Q43" s="205">
        <f t="shared" si="2"/>
        <v>0</v>
      </c>
      <c r="R43" s="205" t="str">
        <f t="shared" si="3"/>
        <v>B</v>
      </c>
      <c r="S43" s="205">
        <f t="shared" si="4"/>
        <v>0</v>
      </c>
      <c r="T43" s="205">
        <f t="shared" si="5"/>
        <v>0</v>
      </c>
      <c r="U43" s="205" t="str">
        <f t="shared" si="6"/>
        <v>A</v>
      </c>
      <c r="V43" s="205">
        <f t="shared" si="7"/>
        <v>0</v>
      </c>
      <c r="W43" s="207" t="str">
        <f t="shared" si="8"/>
        <v>M</v>
      </c>
      <c r="X43" s="209">
        <f t="shared" si="9"/>
        <v>0</v>
      </c>
      <c r="Y43" s="205">
        <f t="shared" si="10"/>
        <v>1</v>
      </c>
      <c r="Z43" s="205">
        <f t="shared" si="11"/>
        <v>1</v>
      </c>
      <c r="AA43" s="210">
        <f t="shared" si="12"/>
        <v>1</v>
      </c>
      <c r="AB43" s="209">
        <f t="shared" si="13"/>
        <v>3</v>
      </c>
      <c r="AC43" s="211" t="str">
        <f t="shared" si="14"/>
        <v>Alto</v>
      </c>
    </row>
    <row r="44">
      <c r="A44" s="202" t="str">
        <f>+'PRIORIZACIÓN (2)'!B46</f>
        <v>Auditoria Plan estratégico y gestión Tecnología y Comunicaciones</v>
      </c>
      <c r="B44" s="203" t="str">
        <f>+IF('PRIORIZACIÓN (2)'!I46&gt;0%,"YA CUENTA CON PONDERACIÓN DE RIESGOS, NO DILIGENCIAR ANALISIS OCI", "DILIGENCIE ANALISIS OCI PARA ESTA UNIDAD AUDITABLE")</f>
        <v>YA CUENTA CON PONDERACIÓN DE RIESGOS, NO DILIGENCIAR ANALISIS OCI</v>
      </c>
      <c r="C44" s="204" t="s">
        <v>242</v>
      </c>
      <c r="D44" s="205"/>
      <c r="E44" s="205" t="s">
        <v>250</v>
      </c>
      <c r="F44" s="205"/>
      <c r="G44" s="206" t="s">
        <v>238</v>
      </c>
      <c r="H44" s="205"/>
      <c r="I44" s="206" t="s">
        <v>242</v>
      </c>
      <c r="J44" s="205"/>
      <c r="K44" s="205" t="s">
        <v>239</v>
      </c>
      <c r="L44" s="205"/>
      <c r="M44" s="205" t="s">
        <v>247</v>
      </c>
      <c r="N44" s="205"/>
      <c r="O44" s="205" t="s">
        <v>240</v>
      </c>
      <c r="P44" s="210" t="str">
        <f t="shared" si="1"/>
        <v>M</v>
      </c>
      <c r="Q44" s="205" t="str">
        <f t="shared" si="2"/>
        <v>B</v>
      </c>
      <c r="R44" s="205" t="str">
        <f t="shared" si="3"/>
        <v>A</v>
      </c>
      <c r="S44" s="205">
        <f t="shared" si="4"/>
        <v>0</v>
      </c>
      <c r="T44" s="205" t="str">
        <f t="shared" si="5"/>
        <v>B</v>
      </c>
      <c r="U44" s="205" t="str">
        <f t="shared" si="6"/>
        <v>A</v>
      </c>
      <c r="V44" s="205" t="str">
        <f t="shared" si="7"/>
        <v>M</v>
      </c>
      <c r="W44" s="207" t="str">
        <f t="shared" si="8"/>
        <v>M</v>
      </c>
      <c r="X44" s="209">
        <f t="shared" si="9"/>
        <v>0</v>
      </c>
      <c r="Y44" s="205">
        <f t="shared" si="10"/>
        <v>2</v>
      </c>
      <c r="Z44" s="205">
        <f t="shared" si="11"/>
        <v>2</v>
      </c>
      <c r="AA44" s="210">
        <f t="shared" si="12"/>
        <v>2</v>
      </c>
      <c r="AB44" s="209">
        <f t="shared" si="13"/>
        <v>6</v>
      </c>
      <c r="AC44" s="211" t="str">
        <f t="shared" si="14"/>
        <v>Alto</v>
      </c>
    </row>
    <row r="45">
      <c r="A45" s="202" t="str">
        <f>+'PRIORIZACIÓN (2)'!B47</f>
        <v>Proyecto: Formulación, Gestión y Estructuración de Proyectos de Desarrollo, Revitalización o Renovación Urbana. Incluido aspecto contractual</v>
      </c>
      <c r="B45" s="203" t="str">
        <f>+IF('PRIORIZACIÓN (2)'!I47&gt;0%,"YA CUENTA CON PONDERACIÓN DE RIESGOS, NO DILIGENCIAR ANALISIS OCI", "DILIGENCIE ANALISIS OCI PARA ESTA UNIDAD AUDITABLE")</f>
        <v>YA CUENTA CON PONDERACIÓN DE RIESGOS, NO DILIGENCIAR ANALISIS OCI</v>
      </c>
      <c r="C45" s="204" t="s">
        <v>238</v>
      </c>
      <c r="D45" s="205"/>
      <c r="E45" s="205" t="s">
        <v>237</v>
      </c>
      <c r="F45" s="205"/>
      <c r="G45" s="206" t="s">
        <v>242</v>
      </c>
      <c r="H45" s="205"/>
      <c r="I45" s="206" t="s">
        <v>242</v>
      </c>
      <c r="J45" s="205"/>
      <c r="K45" s="205" t="s">
        <v>239</v>
      </c>
      <c r="L45" s="205"/>
      <c r="M45" s="205" t="s">
        <v>238</v>
      </c>
      <c r="N45" s="205"/>
      <c r="O45" s="205" t="s">
        <v>240</v>
      </c>
      <c r="P45" s="210" t="str">
        <f t="shared" si="1"/>
        <v>M</v>
      </c>
      <c r="Q45" s="205">
        <f t="shared" si="2"/>
        <v>0</v>
      </c>
      <c r="R45" s="205" t="str">
        <f t="shared" si="3"/>
        <v>B</v>
      </c>
      <c r="S45" s="205" t="str">
        <f t="shared" si="4"/>
        <v>B</v>
      </c>
      <c r="T45" s="205" t="str">
        <f t="shared" si="5"/>
        <v>B</v>
      </c>
      <c r="U45" s="205" t="str">
        <f t="shared" si="6"/>
        <v>A</v>
      </c>
      <c r="V45" s="205">
        <f t="shared" si="7"/>
        <v>0</v>
      </c>
      <c r="W45" s="207" t="str">
        <f t="shared" si="8"/>
        <v>M</v>
      </c>
      <c r="X45" s="209">
        <f t="shared" si="9"/>
        <v>0</v>
      </c>
      <c r="Y45" s="205">
        <f t="shared" si="10"/>
        <v>1</v>
      </c>
      <c r="Z45" s="205">
        <f t="shared" si="11"/>
        <v>1</v>
      </c>
      <c r="AA45" s="210">
        <f t="shared" si="12"/>
        <v>3</v>
      </c>
      <c r="AB45" s="209">
        <f t="shared" si="13"/>
        <v>5</v>
      </c>
      <c r="AC45" s="211" t="str">
        <f t="shared" si="14"/>
        <v>Moderado</v>
      </c>
    </row>
    <row r="46">
      <c r="A46" s="202" t="str">
        <f>+'PRIORIZACIÓN (2)'!B48</f>
        <v>Auditoria Gestión Social asociada a la Adquisición Predial y grupos de interés</v>
      </c>
      <c r="B46" s="203" t="str">
        <f>+IF('PRIORIZACIÓN (2)'!I48&gt;0%,"YA CUENTA CON PONDERACIÓN DE RIESGOS, NO DILIGENCIAR ANALISIS OCI", "DILIGENCIE ANALISIS OCI PARA ESTA UNIDAD AUDITABLE")</f>
        <v>YA CUENTA CON PONDERACIÓN DE RIESGOS, NO DILIGENCIAR ANALISIS OCI</v>
      </c>
      <c r="C46" s="204" t="s">
        <v>242</v>
      </c>
      <c r="D46" s="205" t="str">
        <f>IF($C46="EXTREMA","E",IF($C46="ALTA","A",IF($C46="MEDIA","M",IF($C46="BAJA","B",0))))</f>
        <v>B</v>
      </c>
      <c r="E46" s="205" t="s">
        <v>237</v>
      </c>
      <c r="F46" s="205" t="str">
        <f>IF($E46="3 días","E",IF($E46="2 días","A",IF($E46="1 días","M",IF($E46="Varias horas","B",0))))</f>
        <v>B</v>
      </c>
      <c r="G46" s="206" t="s">
        <v>238</v>
      </c>
      <c r="H46" s="205">
        <f>IF($G46="EXTREMA","E",IF($G46="ALTA","A",IF($G46="MEDIA","M",IF($G46="BAJA","B",0))))</f>
        <v>0</v>
      </c>
      <c r="I46" s="206" t="s">
        <v>238</v>
      </c>
      <c r="J46" s="205">
        <f>IF($I46="EXTREMA","E",IF($I46="ALTA","A",IF($I46="MEDIA","M",IF($I46="BAJA","B",0))))</f>
        <v>0</v>
      </c>
      <c r="K46" s="205" t="s">
        <v>243</v>
      </c>
      <c r="L46" s="205" t="str">
        <f>IF($K46="Hechos de Corrupción","E",IF($K46="Incumplimiento de servicios","A",IF($K46="Retrasos en los servicios","M",IF($K46="Quejas por incumplimientos o retrasos","B",0))))</f>
        <v>M</v>
      </c>
      <c r="M46" s="205" t="s">
        <v>247</v>
      </c>
      <c r="N46" s="205" t="str">
        <f>IF($M46="EXTREMA","E",IF($M46="ALTA","A",IF($M46="MEDIA","M",IF($M46="BAJA","B",0))))</f>
        <v>M</v>
      </c>
      <c r="O46" s="205" t="s">
        <v>244</v>
      </c>
      <c r="P46" s="210" t="str">
        <f t="shared" si="1"/>
        <v>A</v>
      </c>
      <c r="Q46" s="205" t="str">
        <f t="shared" si="2"/>
        <v>B</v>
      </c>
      <c r="R46" s="205" t="str">
        <f t="shared" si="3"/>
        <v>B</v>
      </c>
      <c r="S46" s="205">
        <f t="shared" si="4"/>
        <v>0</v>
      </c>
      <c r="T46" s="205">
        <f t="shared" si="5"/>
        <v>0</v>
      </c>
      <c r="U46" s="205" t="str">
        <f t="shared" si="6"/>
        <v>M</v>
      </c>
      <c r="V46" s="205" t="str">
        <f t="shared" si="7"/>
        <v>M</v>
      </c>
      <c r="W46" s="207" t="str">
        <f t="shared" si="8"/>
        <v>A</v>
      </c>
      <c r="X46" s="209">
        <f t="shared" si="9"/>
        <v>0</v>
      </c>
      <c r="Y46" s="205">
        <f t="shared" si="10"/>
        <v>1</v>
      </c>
      <c r="Z46" s="205">
        <f t="shared" si="11"/>
        <v>2</v>
      </c>
      <c r="AA46" s="210">
        <f t="shared" si="12"/>
        <v>2</v>
      </c>
      <c r="AB46" s="209">
        <f t="shared" si="13"/>
        <v>5</v>
      </c>
      <c r="AC46" s="211" t="str">
        <f t="shared" si="14"/>
        <v>Moderado</v>
      </c>
    </row>
    <row r="47">
      <c r="A47" s="202" t="str">
        <f>+'PRIORIZACIÓN (2)'!B49</f>
        <v>Auditoria Proceso Evaluación y seguimiento - Normas Internacionales de Auditoria - Oficina PAD
Auditorias cruzadas OCI - Alcaldia.</v>
      </c>
      <c r="B47" s="203" t="str">
        <f>+IF('PRIORIZACIÓN (2)'!I49&gt;0%,"YA CUENTA CON PONDERACIÓN DE RIESGOS, NO DILIGENCIAR ANALISIS OCI", "DILIGENCIE ANALISIS OCI PARA ESTA UNIDAD AUDITABLE")</f>
        <v>YA CUENTA CON PONDERACIÓN DE RIESGOS, NO DILIGENCIAR ANALISIS OCI</v>
      </c>
      <c r="C47" s="204" t="s">
        <v>242</v>
      </c>
      <c r="D47" s="205"/>
      <c r="E47" s="205" t="s">
        <v>237</v>
      </c>
      <c r="F47" s="205"/>
      <c r="G47" s="206" t="s">
        <v>238</v>
      </c>
      <c r="H47" s="205"/>
      <c r="I47" s="206" t="s">
        <v>238</v>
      </c>
      <c r="J47" s="205"/>
      <c r="K47" s="205" t="s">
        <v>243</v>
      </c>
      <c r="L47" s="205"/>
      <c r="M47" s="205" t="s">
        <v>238</v>
      </c>
      <c r="N47" s="205"/>
      <c r="O47" s="205" t="s">
        <v>240</v>
      </c>
      <c r="P47" s="210" t="str">
        <f t="shared" si="1"/>
        <v>M</v>
      </c>
      <c r="Q47" s="205" t="str">
        <f t="shared" si="2"/>
        <v>B</v>
      </c>
      <c r="R47" s="205" t="str">
        <f t="shared" si="3"/>
        <v>B</v>
      </c>
      <c r="S47" s="205">
        <f t="shared" si="4"/>
        <v>0</v>
      </c>
      <c r="T47" s="205">
        <f t="shared" si="5"/>
        <v>0</v>
      </c>
      <c r="U47" s="205" t="str">
        <f t="shared" si="6"/>
        <v>M</v>
      </c>
      <c r="V47" s="205">
        <f t="shared" si="7"/>
        <v>0</v>
      </c>
      <c r="W47" s="207" t="str">
        <f t="shared" si="8"/>
        <v>M</v>
      </c>
      <c r="X47" s="209">
        <f t="shared" si="9"/>
        <v>0</v>
      </c>
      <c r="Y47" s="205">
        <f t="shared" si="10"/>
        <v>0</v>
      </c>
      <c r="Z47" s="205">
        <f t="shared" si="11"/>
        <v>2</v>
      </c>
      <c r="AA47" s="210">
        <f t="shared" si="12"/>
        <v>2</v>
      </c>
      <c r="AB47" s="209">
        <f t="shared" si="13"/>
        <v>4</v>
      </c>
      <c r="AC47" s="211" t="str">
        <f t="shared" si="14"/>
        <v>Moderado</v>
      </c>
    </row>
    <row r="48" ht="15.75" customHeight="1">
      <c r="A48" s="202" t="str">
        <f>+'PRIORIZACIÓN (2)'!B50</f>
        <v>Unidad Auditable 43</v>
      </c>
      <c r="B48" s="203" t="str">
        <f>+IF('PRIORIZACIÓN (2)'!I50&gt;0%,"YA CUENTA CON PONDERACIÓN DE RIESGOS, NO DILIGENCIAR ANALISIS OCI", "DILIGENCIE ANALISIS OCI PARA ESTA UNIDAD AUDITABLE")</f>
        <v>DILIGENCIE ANALISIS OCI PARA ESTA UNIDAD AUDITABLE</v>
      </c>
      <c r="C48" s="204"/>
      <c r="D48" s="205"/>
      <c r="E48" s="205"/>
      <c r="F48" s="205"/>
      <c r="G48" s="206"/>
      <c r="H48" s="205"/>
      <c r="I48" s="206"/>
      <c r="J48" s="205"/>
      <c r="K48" s="205"/>
      <c r="L48" s="205"/>
      <c r="M48" s="205"/>
      <c r="N48" s="205"/>
      <c r="O48" s="205"/>
      <c r="P48" s="210">
        <f t="shared" si="1"/>
        <v>0</v>
      </c>
      <c r="Q48" s="205">
        <f t="shared" si="2"/>
        <v>0</v>
      </c>
      <c r="R48" s="205">
        <f t="shared" si="3"/>
        <v>0</v>
      </c>
      <c r="S48" s="205">
        <f t="shared" si="4"/>
        <v>0</v>
      </c>
      <c r="T48" s="205">
        <f t="shared" si="5"/>
        <v>0</v>
      </c>
      <c r="U48" s="205">
        <f t="shared" si="6"/>
        <v>0</v>
      </c>
      <c r="V48" s="205">
        <f t="shared" si="7"/>
        <v>0</v>
      </c>
      <c r="W48" s="207">
        <f t="shared" si="8"/>
        <v>0</v>
      </c>
      <c r="X48" s="209">
        <f t="shared" si="9"/>
        <v>0</v>
      </c>
      <c r="Y48" s="205">
        <f t="shared" si="10"/>
        <v>0</v>
      </c>
      <c r="Z48" s="205">
        <f t="shared" si="11"/>
        <v>0</v>
      </c>
      <c r="AA48" s="210">
        <f t="shared" si="12"/>
        <v>0</v>
      </c>
      <c r="AB48" s="209">
        <f t="shared" si="13"/>
        <v>0</v>
      </c>
      <c r="AC48" s="211" t="str">
        <f t="shared" si="14"/>
        <v>#DIV/0!</v>
      </c>
    </row>
    <row r="49" ht="15.75" customHeight="1">
      <c r="A49" s="202" t="str">
        <f>+'PRIORIZACIÓN (2)'!B51</f>
        <v>Unidad Auditable 44</v>
      </c>
      <c r="B49" s="203" t="str">
        <f>+IF('PRIORIZACIÓN (2)'!I51&gt;0%,"YA CUENTA CON PONDERACIÓN DE RIESGOS, NO DILIGENCIAR ANALISIS OCI", "DILIGENCIE ANALISIS OCI PARA ESTA UNIDAD AUDITABLE")</f>
        <v>DILIGENCIE ANALISIS OCI PARA ESTA UNIDAD AUDITABLE</v>
      </c>
      <c r="C49" s="204"/>
      <c r="D49" s="205"/>
      <c r="E49" s="205"/>
      <c r="F49" s="205"/>
      <c r="G49" s="206"/>
      <c r="H49" s="205"/>
      <c r="I49" s="206"/>
      <c r="J49" s="205"/>
      <c r="K49" s="205"/>
      <c r="L49" s="205"/>
      <c r="M49" s="205"/>
      <c r="N49" s="205"/>
      <c r="O49" s="205"/>
      <c r="P49" s="210">
        <f t="shared" si="1"/>
        <v>0</v>
      </c>
      <c r="Q49" s="205">
        <f t="shared" si="2"/>
        <v>0</v>
      </c>
      <c r="R49" s="205">
        <f t="shared" si="3"/>
        <v>0</v>
      </c>
      <c r="S49" s="205">
        <f t="shared" si="4"/>
        <v>0</v>
      </c>
      <c r="T49" s="205">
        <f t="shared" si="5"/>
        <v>0</v>
      </c>
      <c r="U49" s="205">
        <f t="shared" si="6"/>
        <v>0</v>
      </c>
      <c r="V49" s="205">
        <f t="shared" si="7"/>
        <v>0</v>
      </c>
      <c r="W49" s="207">
        <f t="shared" si="8"/>
        <v>0</v>
      </c>
      <c r="X49" s="209">
        <f t="shared" si="9"/>
        <v>0</v>
      </c>
      <c r="Y49" s="205">
        <f t="shared" si="10"/>
        <v>0</v>
      </c>
      <c r="Z49" s="205">
        <f t="shared" si="11"/>
        <v>0</v>
      </c>
      <c r="AA49" s="210">
        <f t="shared" si="12"/>
        <v>0</v>
      </c>
      <c r="AB49" s="209">
        <f t="shared" si="13"/>
        <v>0</v>
      </c>
      <c r="AC49" s="211" t="str">
        <f t="shared" si="14"/>
        <v>#DIV/0!</v>
      </c>
    </row>
    <row r="50" ht="15.75" customHeight="1">
      <c r="A50" s="202" t="str">
        <f>+'PRIORIZACIÓN (2)'!B52</f>
        <v>Unidad Auditable 45</v>
      </c>
      <c r="B50" s="203" t="str">
        <f>+IF('PRIORIZACIÓN (2)'!I52&gt;0%,"YA CUENTA CON PONDERACIÓN DE RIESGOS, NO DILIGENCIAR ANALISIS OCI", "DILIGENCIE ANALISIS OCI PARA ESTA UNIDAD AUDITABLE")</f>
        <v>DILIGENCIE ANALISIS OCI PARA ESTA UNIDAD AUDITABLE</v>
      </c>
      <c r="C50" s="204"/>
      <c r="D50" s="205"/>
      <c r="E50" s="205"/>
      <c r="F50" s="205"/>
      <c r="G50" s="206"/>
      <c r="H50" s="205"/>
      <c r="I50" s="206"/>
      <c r="J50" s="205"/>
      <c r="K50" s="205"/>
      <c r="L50" s="205"/>
      <c r="M50" s="205"/>
      <c r="N50" s="205"/>
      <c r="O50" s="205"/>
      <c r="P50" s="210">
        <f t="shared" si="1"/>
        <v>0</v>
      </c>
      <c r="Q50" s="205">
        <f t="shared" si="2"/>
        <v>0</v>
      </c>
      <c r="R50" s="205">
        <f t="shared" si="3"/>
        <v>0</v>
      </c>
      <c r="S50" s="205">
        <f t="shared" si="4"/>
        <v>0</v>
      </c>
      <c r="T50" s="205">
        <f t="shared" si="5"/>
        <v>0</v>
      </c>
      <c r="U50" s="205">
        <f t="shared" si="6"/>
        <v>0</v>
      </c>
      <c r="V50" s="205">
        <f t="shared" si="7"/>
        <v>0</v>
      </c>
      <c r="W50" s="207">
        <f t="shared" si="8"/>
        <v>0</v>
      </c>
      <c r="X50" s="209">
        <f t="shared" si="9"/>
        <v>0</v>
      </c>
      <c r="Y50" s="205">
        <f t="shared" si="10"/>
        <v>0</v>
      </c>
      <c r="Z50" s="205">
        <f t="shared" si="11"/>
        <v>0</v>
      </c>
      <c r="AA50" s="210">
        <f t="shared" si="12"/>
        <v>0</v>
      </c>
      <c r="AB50" s="209">
        <f t="shared" si="13"/>
        <v>0</v>
      </c>
      <c r="AC50" s="211" t="str">
        <f t="shared" si="14"/>
        <v>#DIV/0!</v>
      </c>
    </row>
    <row r="51" ht="15.75" customHeight="1">
      <c r="A51" s="202" t="str">
        <f>+'PRIORIZACIÓN (2)'!B53</f>
        <v>Unidad Auditable 46</v>
      </c>
      <c r="B51" s="203" t="str">
        <f>+IF('PRIORIZACIÓN (2)'!I53&gt;0%,"YA CUENTA CON PONDERACIÓN DE RIESGOS, NO DILIGENCIAR ANALISIS OCI", "DILIGENCIE ANALISIS OCI PARA ESTA UNIDAD AUDITABLE")</f>
        <v>DILIGENCIE ANALISIS OCI PARA ESTA UNIDAD AUDITABLE</v>
      </c>
      <c r="C51" s="204"/>
      <c r="D51" s="205"/>
      <c r="E51" s="205"/>
      <c r="F51" s="205"/>
      <c r="G51" s="206"/>
      <c r="H51" s="205"/>
      <c r="I51" s="206"/>
      <c r="J51" s="205"/>
      <c r="K51" s="205"/>
      <c r="L51" s="205"/>
      <c r="M51" s="205"/>
      <c r="N51" s="205"/>
      <c r="O51" s="205"/>
      <c r="P51" s="210">
        <f t="shared" si="1"/>
        <v>0</v>
      </c>
      <c r="Q51" s="205">
        <f t="shared" si="2"/>
        <v>0</v>
      </c>
      <c r="R51" s="205">
        <f t="shared" si="3"/>
        <v>0</v>
      </c>
      <c r="S51" s="205">
        <f t="shared" si="4"/>
        <v>0</v>
      </c>
      <c r="T51" s="205">
        <f t="shared" si="5"/>
        <v>0</v>
      </c>
      <c r="U51" s="205">
        <f t="shared" si="6"/>
        <v>0</v>
      </c>
      <c r="V51" s="205">
        <f t="shared" si="7"/>
        <v>0</v>
      </c>
      <c r="W51" s="207">
        <f t="shared" si="8"/>
        <v>0</v>
      </c>
      <c r="X51" s="209">
        <f t="shared" si="9"/>
        <v>0</v>
      </c>
      <c r="Y51" s="205">
        <f t="shared" si="10"/>
        <v>0</v>
      </c>
      <c r="Z51" s="205">
        <f t="shared" si="11"/>
        <v>0</v>
      </c>
      <c r="AA51" s="210">
        <f t="shared" si="12"/>
        <v>0</v>
      </c>
      <c r="AB51" s="209">
        <f t="shared" si="13"/>
        <v>0</v>
      </c>
      <c r="AC51" s="211" t="str">
        <f t="shared" si="14"/>
        <v>#DIV/0!</v>
      </c>
    </row>
    <row r="52" ht="15.75" customHeight="1">
      <c r="A52" s="202" t="str">
        <f>+'PRIORIZACIÓN (2)'!B54</f>
        <v>Unidad Auditable 47</v>
      </c>
      <c r="B52" s="203" t="str">
        <f>+IF('PRIORIZACIÓN (2)'!I54&gt;0%,"YA CUENTA CON PONDERACIÓN DE RIESGOS, NO DILIGENCIAR ANALISIS OCI", "DILIGENCIE ANALISIS OCI PARA ESTA UNIDAD AUDITABLE")</f>
        <v>DILIGENCIE ANALISIS OCI PARA ESTA UNIDAD AUDITABLE</v>
      </c>
      <c r="C52" s="204"/>
      <c r="D52" s="205"/>
      <c r="E52" s="205"/>
      <c r="F52" s="205"/>
      <c r="G52" s="206"/>
      <c r="H52" s="205"/>
      <c r="I52" s="206"/>
      <c r="J52" s="205"/>
      <c r="K52" s="205"/>
      <c r="L52" s="205"/>
      <c r="M52" s="205"/>
      <c r="N52" s="205"/>
      <c r="O52" s="205"/>
      <c r="P52" s="210">
        <f t="shared" si="1"/>
        <v>0</v>
      </c>
      <c r="Q52" s="205">
        <f t="shared" si="2"/>
        <v>0</v>
      </c>
      <c r="R52" s="205">
        <f t="shared" si="3"/>
        <v>0</v>
      </c>
      <c r="S52" s="205">
        <f t="shared" si="4"/>
        <v>0</v>
      </c>
      <c r="T52" s="205">
        <f t="shared" si="5"/>
        <v>0</v>
      </c>
      <c r="U52" s="205">
        <f t="shared" si="6"/>
        <v>0</v>
      </c>
      <c r="V52" s="205">
        <f t="shared" si="7"/>
        <v>0</v>
      </c>
      <c r="W52" s="207">
        <f t="shared" si="8"/>
        <v>0</v>
      </c>
      <c r="X52" s="209">
        <f t="shared" si="9"/>
        <v>0</v>
      </c>
      <c r="Y52" s="205">
        <f t="shared" si="10"/>
        <v>0</v>
      </c>
      <c r="Z52" s="205">
        <f t="shared" si="11"/>
        <v>0</v>
      </c>
      <c r="AA52" s="210">
        <f t="shared" si="12"/>
        <v>0</v>
      </c>
      <c r="AB52" s="209">
        <f t="shared" si="13"/>
        <v>0</v>
      </c>
      <c r="AC52" s="211" t="str">
        <f t="shared" si="14"/>
        <v>#DIV/0!</v>
      </c>
    </row>
    <row r="53" ht="15.75" customHeight="1">
      <c r="A53" s="202" t="str">
        <f>+'PRIORIZACIÓN (2)'!B55</f>
        <v>Unidad Auditable 48</v>
      </c>
      <c r="B53" s="203" t="str">
        <f>+IF('PRIORIZACIÓN (2)'!I55&gt;0%,"YA CUENTA CON PONDERACIÓN DE RIESGOS, NO DILIGENCIAR ANALISIS OCI", "DILIGENCIE ANALISIS OCI PARA ESTA UNIDAD AUDITABLE")</f>
        <v>DILIGENCIE ANALISIS OCI PARA ESTA UNIDAD AUDITABLE</v>
      </c>
      <c r="C53" s="204"/>
      <c r="D53" s="205">
        <f t="shared" ref="D53:D90" si="15">IF($C53="EXTREMA","E",IF($C53="ALTA","A",IF($C53="MEDIA","M",IF($C53="BAJA","B",0))))</f>
        <v>0</v>
      </c>
      <c r="E53" s="205"/>
      <c r="F53" s="205">
        <f t="shared" ref="F53:F90" si="16">IF($E53="3 días","E",IF($E53="2 días","A",IF($E53="1 días","M",IF($E53="Varias horas","B",0))))</f>
        <v>0</v>
      </c>
      <c r="G53" s="206"/>
      <c r="H53" s="205">
        <f t="shared" ref="H53:H90" si="17">IF($G53="EXTREMA","E",IF($G53="ALTA","A",IF($G53="MEDIA","M",IF($G53="BAJA","B",0))))</f>
        <v>0</v>
      </c>
      <c r="I53" s="206"/>
      <c r="J53" s="205">
        <f t="shared" ref="J53:J90" si="18">IF($I53="EXTREMA","E",IF($I53="ALTA","A",IF($I53="MEDIA","M",IF($I53="BAJA","B",0))))</f>
        <v>0</v>
      </c>
      <c r="K53" s="205"/>
      <c r="L53" s="205">
        <f t="shared" ref="L53:L90" si="19">IF($K53="Hechos de Corrupción","E",IF($K53="Incumplimiento de servicios","A",IF($K53="Retrasos en los servicios","M",IF($K53="Quejas por incumplimientos o retrasos","B",0))))</f>
        <v>0</v>
      </c>
      <c r="M53" s="205"/>
      <c r="N53" s="205">
        <f t="shared" ref="N53:N90" si="20">IF($M53="EXTREMA","E",IF($M53="ALTA","A",IF($M53="MEDIA","M",IF($M53="BAJA","B",0))))</f>
        <v>0</v>
      </c>
      <c r="O53" s="205"/>
      <c r="P53" s="210">
        <f t="shared" si="1"/>
        <v>0</v>
      </c>
      <c r="Q53" s="205">
        <f t="shared" si="2"/>
        <v>0</v>
      </c>
      <c r="R53" s="205">
        <f t="shared" si="3"/>
        <v>0</v>
      </c>
      <c r="S53" s="205">
        <f t="shared" si="4"/>
        <v>0</v>
      </c>
      <c r="T53" s="205">
        <f t="shared" si="5"/>
        <v>0</v>
      </c>
      <c r="U53" s="205">
        <f t="shared" si="6"/>
        <v>0</v>
      </c>
      <c r="V53" s="205">
        <f t="shared" si="7"/>
        <v>0</v>
      </c>
      <c r="W53" s="207">
        <f t="shared" si="8"/>
        <v>0</v>
      </c>
      <c r="X53" s="209">
        <f t="shared" si="9"/>
        <v>0</v>
      </c>
      <c r="Y53" s="205">
        <f t="shared" si="10"/>
        <v>0</v>
      </c>
      <c r="Z53" s="205">
        <f t="shared" si="11"/>
        <v>0</v>
      </c>
      <c r="AA53" s="210">
        <f t="shared" si="12"/>
        <v>0</v>
      </c>
      <c r="AB53" s="209">
        <f t="shared" si="13"/>
        <v>0</v>
      </c>
      <c r="AC53" s="211" t="str">
        <f t="shared" si="14"/>
        <v>#DIV/0!</v>
      </c>
    </row>
    <row r="54" ht="15.75" customHeight="1">
      <c r="A54" s="202" t="str">
        <f>+'PRIORIZACIÓN (2)'!B51</f>
        <v>Unidad Auditable 44</v>
      </c>
      <c r="B54" s="203" t="str">
        <f>+IF('PRIORIZACIÓN (2)'!I56&gt;0%,"YA CUENTA CON PONDERACIÓN DE RIESGOS, NO DILIGENCIAR ANALISIS OCI", "DILIGENCIE ANALISIS OCI PARA ESTA UNIDAD AUDITABLE")</f>
        <v>DILIGENCIE ANALISIS OCI PARA ESTA UNIDAD AUDITABLE</v>
      </c>
      <c r="C54" s="204"/>
      <c r="D54" s="205">
        <f t="shared" si="15"/>
        <v>0</v>
      </c>
      <c r="E54" s="205"/>
      <c r="F54" s="205">
        <f t="shared" si="16"/>
        <v>0</v>
      </c>
      <c r="G54" s="206"/>
      <c r="H54" s="205">
        <f t="shared" si="17"/>
        <v>0</v>
      </c>
      <c r="I54" s="206"/>
      <c r="J54" s="205">
        <f t="shared" si="18"/>
        <v>0</v>
      </c>
      <c r="K54" s="205"/>
      <c r="L54" s="205">
        <f t="shared" si="19"/>
        <v>0</v>
      </c>
      <c r="M54" s="205"/>
      <c r="N54" s="205">
        <f t="shared" si="20"/>
        <v>0</v>
      </c>
      <c r="O54" s="205"/>
      <c r="P54" s="210">
        <f t="shared" si="1"/>
        <v>0</v>
      </c>
      <c r="Q54" s="205">
        <f t="shared" si="2"/>
        <v>0</v>
      </c>
      <c r="R54" s="205">
        <f t="shared" si="3"/>
        <v>0</v>
      </c>
      <c r="S54" s="205">
        <f t="shared" si="4"/>
        <v>0</v>
      </c>
      <c r="T54" s="205">
        <f t="shared" si="5"/>
        <v>0</v>
      </c>
      <c r="U54" s="205">
        <f t="shared" si="6"/>
        <v>0</v>
      </c>
      <c r="V54" s="205">
        <f t="shared" si="7"/>
        <v>0</v>
      </c>
      <c r="W54" s="207">
        <f t="shared" si="8"/>
        <v>0</v>
      </c>
      <c r="X54" s="209">
        <f t="shared" si="9"/>
        <v>0</v>
      </c>
      <c r="Y54" s="205">
        <f t="shared" si="10"/>
        <v>0</v>
      </c>
      <c r="Z54" s="205">
        <f t="shared" si="11"/>
        <v>0</v>
      </c>
      <c r="AA54" s="210">
        <f t="shared" si="12"/>
        <v>0</v>
      </c>
      <c r="AB54" s="209">
        <f t="shared" si="13"/>
        <v>0</v>
      </c>
      <c r="AC54" s="211" t="str">
        <f t="shared" si="14"/>
        <v>#DIV/0!</v>
      </c>
    </row>
    <row r="55" ht="15.75" customHeight="1">
      <c r="A55" s="202" t="str">
        <f>+'PRIORIZACIÓN (2)'!B52</f>
        <v>Unidad Auditable 45</v>
      </c>
      <c r="B55" s="203" t="str">
        <f>+IF('PRIORIZACIÓN (2)'!I57&gt;0%,"YA CUENTA CON PONDERACIÓN DE RIESGOS, NO DILIGENCIAR ANALISIS OCI", "DILIGENCIE ANALISIS OCI PARA ESTA UNIDAD AUDITABLE")</f>
        <v>DILIGENCIE ANALISIS OCI PARA ESTA UNIDAD AUDITABLE</v>
      </c>
      <c r="C55" s="204"/>
      <c r="D55" s="205">
        <f t="shared" si="15"/>
        <v>0</v>
      </c>
      <c r="E55" s="205"/>
      <c r="F55" s="205">
        <f t="shared" si="16"/>
        <v>0</v>
      </c>
      <c r="G55" s="206"/>
      <c r="H55" s="205">
        <f t="shared" si="17"/>
        <v>0</v>
      </c>
      <c r="I55" s="206"/>
      <c r="J55" s="205">
        <f t="shared" si="18"/>
        <v>0</v>
      </c>
      <c r="K55" s="205"/>
      <c r="L55" s="205">
        <f t="shared" si="19"/>
        <v>0</v>
      </c>
      <c r="M55" s="205"/>
      <c r="N55" s="205">
        <f t="shared" si="20"/>
        <v>0</v>
      </c>
      <c r="O55" s="205"/>
      <c r="P55" s="210">
        <f t="shared" si="1"/>
        <v>0</v>
      </c>
      <c r="Q55" s="205">
        <f t="shared" si="2"/>
        <v>0</v>
      </c>
      <c r="R55" s="205">
        <f t="shared" si="3"/>
        <v>0</v>
      </c>
      <c r="S55" s="205">
        <f t="shared" si="4"/>
        <v>0</v>
      </c>
      <c r="T55" s="205">
        <f t="shared" si="5"/>
        <v>0</v>
      </c>
      <c r="U55" s="205">
        <f t="shared" si="6"/>
        <v>0</v>
      </c>
      <c r="V55" s="205">
        <f t="shared" si="7"/>
        <v>0</v>
      </c>
      <c r="W55" s="207">
        <f t="shared" si="8"/>
        <v>0</v>
      </c>
      <c r="X55" s="209">
        <f t="shared" si="9"/>
        <v>0</v>
      </c>
      <c r="Y55" s="205">
        <f t="shared" si="10"/>
        <v>0</v>
      </c>
      <c r="Z55" s="205">
        <f t="shared" si="11"/>
        <v>0</v>
      </c>
      <c r="AA55" s="210">
        <f t="shared" si="12"/>
        <v>0</v>
      </c>
      <c r="AB55" s="209">
        <f t="shared" si="13"/>
        <v>0</v>
      </c>
      <c r="AC55" s="211" t="str">
        <f t="shared" si="14"/>
        <v>#DIV/0!</v>
      </c>
    </row>
    <row r="56" ht="15.75" customHeight="1">
      <c r="A56" s="202" t="str">
        <f>+'PRIORIZACIÓN (2)'!B53</f>
        <v>Unidad Auditable 46</v>
      </c>
      <c r="B56" s="203" t="str">
        <f>+IF('PRIORIZACIÓN (2)'!I58&gt;0%,"YA CUENTA CON PONDERACIÓN DE RIESGOS, NO DILIGENCIAR ANALISIS OCI", "DILIGENCIE ANALISIS OCI PARA ESTA UNIDAD AUDITABLE")</f>
        <v>DILIGENCIE ANALISIS OCI PARA ESTA UNIDAD AUDITABLE</v>
      </c>
      <c r="C56" s="204"/>
      <c r="D56" s="205">
        <f t="shared" si="15"/>
        <v>0</v>
      </c>
      <c r="E56" s="205"/>
      <c r="F56" s="205">
        <f t="shared" si="16"/>
        <v>0</v>
      </c>
      <c r="G56" s="206"/>
      <c r="H56" s="205">
        <f t="shared" si="17"/>
        <v>0</v>
      </c>
      <c r="I56" s="206"/>
      <c r="J56" s="205">
        <f t="shared" si="18"/>
        <v>0</v>
      </c>
      <c r="K56" s="205"/>
      <c r="L56" s="205">
        <f t="shared" si="19"/>
        <v>0</v>
      </c>
      <c r="M56" s="205"/>
      <c r="N56" s="205">
        <f t="shared" si="20"/>
        <v>0</v>
      </c>
      <c r="O56" s="205"/>
      <c r="P56" s="210">
        <f t="shared" si="1"/>
        <v>0</v>
      </c>
      <c r="Q56" s="205">
        <f t="shared" si="2"/>
        <v>0</v>
      </c>
      <c r="R56" s="205">
        <f t="shared" si="3"/>
        <v>0</v>
      </c>
      <c r="S56" s="205">
        <f t="shared" si="4"/>
        <v>0</v>
      </c>
      <c r="T56" s="205">
        <f t="shared" si="5"/>
        <v>0</v>
      </c>
      <c r="U56" s="205">
        <f t="shared" si="6"/>
        <v>0</v>
      </c>
      <c r="V56" s="205">
        <f t="shared" si="7"/>
        <v>0</v>
      </c>
      <c r="W56" s="207">
        <f t="shared" si="8"/>
        <v>0</v>
      </c>
      <c r="X56" s="209">
        <f t="shared" si="9"/>
        <v>0</v>
      </c>
      <c r="Y56" s="205">
        <f t="shared" si="10"/>
        <v>0</v>
      </c>
      <c r="Z56" s="205">
        <f t="shared" si="11"/>
        <v>0</v>
      </c>
      <c r="AA56" s="210">
        <f t="shared" si="12"/>
        <v>0</v>
      </c>
      <c r="AB56" s="209">
        <f t="shared" si="13"/>
        <v>0</v>
      </c>
      <c r="AC56" s="211" t="str">
        <f t="shared" si="14"/>
        <v>#DIV/0!</v>
      </c>
    </row>
    <row r="57" ht="15.75" customHeight="1">
      <c r="A57" s="202" t="str">
        <f>+'PRIORIZACIÓN (2)'!B54</f>
        <v>Unidad Auditable 47</v>
      </c>
      <c r="B57" s="203" t="str">
        <f>+IF('PRIORIZACIÓN (2)'!I59&gt;0%,"YA CUENTA CON PONDERACIÓN DE RIESGOS, NO DILIGENCIAR ANALISIS OCI", "DILIGENCIE ANALISIS OCI PARA ESTA UNIDAD AUDITABLE")</f>
        <v>DILIGENCIE ANALISIS OCI PARA ESTA UNIDAD AUDITABLE</v>
      </c>
      <c r="C57" s="204"/>
      <c r="D57" s="205">
        <f t="shared" si="15"/>
        <v>0</v>
      </c>
      <c r="E57" s="205"/>
      <c r="F57" s="205">
        <f t="shared" si="16"/>
        <v>0</v>
      </c>
      <c r="G57" s="206"/>
      <c r="H57" s="205">
        <f t="shared" si="17"/>
        <v>0</v>
      </c>
      <c r="I57" s="206"/>
      <c r="J57" s="205">
        <f t="shared" si="18"/>
        <v>0</v>
      </c>
      <c r="K57" s="205"/>
      <c r="L57" s="205">
        <f t="shared" si="19"/>
        <v>0</v>
      </c>
      <c r="M57" s="205"/>
      <c r="N57" s="205">
        <f t="shared" si="20"/>
        <v>0</v>
      </c>
      <c r="O57" s="205"/>
      <c r="P57" s="210">
        <f t="shared" si="1"/>
        <v>0</v>
      </c>
      <c r="Q57" s="205">
        <f t="shared" si="2"/>
        <v>0</v>
      </c>
      <c r="R57" s="205">
        <f t="shared" si="3"/>
        <v>0</v>
      </c>
      <c r="S57" s="205">
        <f t="shared" si="4"/>
        <v>0</v>
      </c>
      <c r="T57" s="205">
        <f t="shared" si="5"/>
        <v>0</v>
      </c>
      <c r="U57" s="205">
        <f t="shared" si="6"/>
        <v>0</v>
      </c>
      <c r="V57" s="205">
        <f t="shared" si="7"/>
        <v>0</v>
      </c>
      <c r="W57" s="207">
        <f t="shared" si="8"/>
        <v>0</v>
      </c>
      <c r="X57" s="209">
        <f t="shared" si="9"/>
        <v>0</v>
      </c>
      <c r="Y57" s="205">
        <f t="shared" si="10"/>
        <v>0</v>
      </c>
      <c r="Z57" s="205">
        <f t="shared" si="11"/>
        <v>0</v>
      </c>
      <c r="AA57" s="210">
        <f t="shared" si="12"/>
        <v>0</v>
      </c>
      <c r="AB57" s="209">
        <f t="shared" si="13"/>
        <v>0</v>
      </c>
      <c r="AC57" s="211" t="str">
        <f t="shared" si="14"/>
        <v>#DIV/0!</v>
      </c>
    </row>
    <row r="58" ht="15.75" customHeight="1">
      <c r="A58" s="202" t="str">
        <f>+'PRIORIZACIÓN (2)'!B55</f>
        <v>Unidad Auditable 48</v>
      </c>
      <c r="B58" s="203" t="str">
        <f>+IF('PRIORIZACIÓN (2)'!I60&gt;0%,"YA CUENTA CON PONDERACIÓN DE RIESGOS, NO DILIGENCIAR ANALISIS OCI", "DILIGENCIE ANALISIS OCI PARA ESTA UNIDAD AUDITABLE")</f>
        <v>DILIGENCIE ANALISIS OCI PARA ESTA UNIDAD AUDITABLE</v>
      </c>
      <c r="C58" s="204"/>
      <c r="D58" s="205">
        <f t="shared" si="15"/>
        <v>0</v>
      </c>
      <c r="E58" s="205"/>
      <c r="F58" s="205">
        <f t="shared" si="16"/>
        <v>0</v>
      </c>
      <c r="G58" s="206"/>
      <c r="H58" s="205">
        <f t="shared" si="17"/>
        <v>0</v>
      </c>
      <c r="I58" s="206"/>
      <c r="J58" s="205">
        <f t="shared" si="18"/>
        <v>0</v>
      </c>
      <c r="K58" s="205"/>
      <c r="L58" s="205">
        <f t="shared" si="19"/>
        <v>0</v>
      </c>
      <c r="M58" s="205"/>
      <c r="N58" s="205">
        <f t="shared" si="20"/>
        <v>0</v>
      </c>
      <c r="O58" s="205"/>
      <c r="P58" s="210">
        <f t="shared" si="1"/>
        <v>0</v>
      </c>
      <c r="Q58" s="205">
        <f t="shared" si="2"/>
        <v>0</v>
      </c>
      <c r="R58" s="205">
        <f t="shared" si="3"/>
        <v>0</v>
      </c>
      <c r="S58" s="205">
        <f t="shared" si="4"/>
        <v>0</v>
      </c>
      <c r="T58" s="205">
        <f t="shared" si="5"/>
        <v>0</v>
      </c>
      <c r="U58" s="205">
        <f t="shared" si="6"/>
        <v>0</v>
      </c>
      <c r="V58" s="205">
        <f t="shared" si="7"/>
        <v>0</v>
      </c>
      <c r="W58" s="207">
        <f t="shared" si="8"/>
        <v>0</v>
      </c>
      <c r="X58" s="209">
        <f t="shared" si="9"/>
        <v>0</v>
      </c>
      <c r="Y58" s="205">
        <f t="shared" si="10"/>
        <v>0</v>
      </c>
      <c r="Z58" s="205">
        <f t="shared" si="11"/>
        <v>0</v>
      </c>
      <c r="AA58" s="210">
        <f t="shared" si="12"/>
        <v>0</v>
      </c>
      <c r="AB58" s="209">
        <f t="shared" si="13"/>
        <v>0</v>
      </c>
      <c r="AC58" s="211" t="str">
        <f t="shared" si="14"/>
        <v>#DIV/0!</v>
      </c>
    </row>
    <row r="59" ht="15.75" customHeight="1">
      <c r="A59" s="202" t="str">
        <f>+'PRIORIZACIÓN (2)'!B56</f>
        <v>Unidad Auditable 49</v>
      </c>
      <c r="B59" s="203" t="str">
        <f>+IF('PRIORIZACIÓN (2)'!I61&gt;0%,"YA CUENTA CON PONDERACIÓN DE RIESGOS, NO DILIGENCIAR ANALISIS OCI", "DILIGENCIE ANALISIS OCI PARA ESTA UNIDAD AUDITABLE")</f>
        <v>DILIGENCIE ANALISIS OCI PARA ESTA UNIDAD AUDITABLE</v>
      </c>
      <c r="C59" s="204"/>
      <c r="D59" s="205">
        <f t="shared" si="15"/>
        <v>0</v>
      </c>
      <c r="E59" s="205"/>
      <c r="F59" s="205">
        <f t="shared" si="16"/>
        <v>0</v>
      </c>
      <c r="G59" s="206"/>
      <c r="H59" s="205">
        <f t="shared" si="17"/>
        <v>0</v>
      </c>
      <c r="I59" s="206"/>
      <c r="J59" s="205">
        <f t="shared" si="18"/>
        <v>0</v>
      </c>
      <c r="K59" s="205"/>
      <c r="L59" s="205">
        <f t="shared" si="19"/>
        <v>0</v>
      </c>
      <c r="M59" s="205"/>
      <c r="N59" s="205">
        <f t="shared" si="20"/>
        <v>0</v>
      </c>
      <c r="O59" s="205"/>
      <c r="P59" s="210">
        <f t="shared" si="1"/>
        <v>0</v>
      </c>
      <c r="Q59" s="205">
        <f t="shared" si="2"/>
        <v>0</v>
      </c>
      <c r="R59" s="205">
        <f t="shared" si="3"/>
        <v>0</v>
      </c>
      <c r="S59" s="205">
        <f t="shared" si="4"/>
        <v>0</v>
      </c>
      <c r="T59" s="205">
        <f t="shared" si="5"/>
        <v>0</v>
      </c>
      <c r="U59" s="205">
        <f t="shared" si="6"/>
        <v>0</v>
      </c>
      <c r="V59" s="205">
        <f t="shared" si="7"/>
        <v>0</v>
      </c>
      <c r="W59" s="207">
        <f t="shared" si="8"/>
        <v>0</v>
      </c>
      <c r="X59" s="209">
        <f t="shared" si="9"/>
        <v>0</v>
      </c>
      <c r="Y59" s="205">
        <f t="shared" si="10"/>
        <v>0</v>
      </c>
      <c r="Z59" s="205">
        <f t="shared" si="11"/>
        <v>0</v>
      </c>
      <c r="AA59" s="210">
        <f t="shared" si="12"/>
        <v>0</v>
      </c>
      <c r="AB59" s="209">
        <f t="shared" si="13"/>
        <v>0</v>
      </c>
      <c r="AC59" s="211" t="str">
        <f t="shared" si="14"/>
        <v>#DIV/0!</v>
      </c>
    </row>
    <row r="60" ht="15.75" customHeight="1">
      <c r="A60" s="202" t="str">
        <f>+'PRIORIZACIÓN (2)'!B57</f>
        <v>Unidad Auditable 50</v>
      </c>
      <c r="B60" s="203" t="str">
        <f>+IF('PRIORIZACIÓN (2)'!I62&gt;0%,"YA CUENTA CON PONDERACIÓN DE RIESGOS, NO DILIGENCIAR ANALISIS OCI", "DILIGENCIE ANALISIS OCI PARA ESTA UNIDAD AUDITABLE")</f>
        <v>DILIGENCIE ANALISIS OCI PARA ESTA UNIDAD AUDITABLE</v>
      </c>
      <c r="C60" s="204"/>
      <c r="D60" s="205">
        <f t="shared" si="15"/>
        <v>0</v>
      </c>
      <c r="E60" s="205"/>
      <c r="F60" s="205">
        <f t="shared" si="16"/>
        <v>0</v>
      </c>
      <c r="G60" s="206"/>
      <c r="H60" s="205">
        <f t="shared" si="17"/>
        <v>0</v>
      </c>
      <c r="I60" s="206"/>
      <c r="J60" s="205">
        <f t="shared" si="18"/>
        <v>0</v>
      </c>
      <c r="K60" s="205"/>
      <c r="L60" s="205">
        <f t="shared" si="19"/>
        <v>0</v>
      </c>
      <c r="M60" s="205"/>
      <c r="N60" s="205">
        <f t="shared" si="20"/>
        <v>0</v>
      </c>
      <c r="O60" s="205"/>
      <c r="P60" s="210">
        <f t="shared" si="1"/>
        <v>0</v>
      </c>
      <c r="Q60" s="205">
        <f t="shared" si="2"/>
        <v>0</v>
      </c>
      <c r="R60" s="205">
        <f t="shared" si="3"/>
        <v>0</v>
      </c>
      <c r="S60" s="205">
        <f t="shared" si="4"/>
        <v>0</v>
      </c>
      <c r="T60" s="205">
        <f t="shared" si="5"/>
        <v>0</v>
      </c>
      <c r="U60" s="205">
        <f t="shared" si="6"/>
        <v>0</v>
      </c>
      <c r="V60" s="205">
        <f t="shared" si="7"/>
        <v>0</v>
      </c>
      <c r="W60" s="207">
        <f t="shared" si="8"/>
        <v>0</v>
      </c>
      <c r="X60" s="209">
        <f t="shared" si="9"/>
        <v>0</v>
      </c>
      <c r="Y60" s="205">
        <f t="shared" si="10"/>
        <v>0</v>
      </c>
      <c r="Z60" s="205">
        <f t="shared" si="11"/>
        <v>0</v>
      </c>
      <c r="AA60" s="210">
        <f t="shared" si="12"/>
        <v>0</v>
      </c>
      <c r="AB60" s="209">
        <f t="shared" si="13"/>
        <v>0</v>
      </c>
      <c r="AC60" s="211" t="str">
        <f t="shared" si="14"/>
        <v>#DIV/0!</v>
      </c>
    </row>
    <row r="61" ht="15.75" customHeight="1">
      <c r="A61" s="202" t="str">
        <f>+'PRIORIZACIÓN (2)'!B58</f>
        <v>Unidad Auditable 51</v>
      </c>
      <c r="B61" s="203" t="str">
        <f>+IF('PRIORIZACIÓN (2)'!I63&gt;0%,"YA CUENTA CON PONDERACIÓN DE RIESGOS, NO DILIGENCIAR ANALISIS OCI", "DILIGENCIE ANALISIS OCI PARA ESTA UNIDAD AUDITABLE")</f>
        <v>DILIGENCIE ANALISIS OCI PARA ESTA UNIDAD AUDITABLE</v>
      </c>
      <c r="C61" s="204"/>
      <c r="D61" s="205">
        <f t="shared" si="15"/>
        <v>0</v>
      </c>
      <c r="E61" s="205"/>
      <c r="F61" s="205">
        <f t="shared" si="16"/>
        <v>0</v>
      </c>
      <c r="G61" s="206"/>
      <c r="H61" s="205">
        <f t="shared" si="17"/>
        <v>0</v>
      </c>
      <c r="I61" s="206"/>
      <c r="J61" s="205">
        <f t="shared" si="18"/>
        <v>0</v>
      </c>
      <c r="K61" s="205"/>
      <c r="L61" s="205">
        <f t="shared" si="19"/>
        <v>0</v>
      </c>
      <c r="M61" s="205"/>
      <c r="N61" s="205">
        <f t="shared" si="20"/>
        <v>0</v>
      </c>
      <c r="O61" s="205"/>
      <c r="P61" s="210">
        <f t="shared" si="1"/>
        <v>0</v>
      </c>
      <c r="Q61" s="205">
        <f t="shared" si="2"/>
        <v>0</v>
      </c>
      <c r="R61" s="205">
        <f t="shared" si="3"/>
        <v>0</v>
      </c>
      <c r="S61" s="205">
        <f t="shared" si="4"/>
        <v>0</v>
      </c>
      <c r="T61" s="205">
        <f t="shared" si="5"/>
        <v>0</v>
      </c>
      <c r="U61" s="205">
        <f t="shared" si="6"/>
        <v>0</v>
      </c>
      <c r="V61" s="205">
        <f t="shared" si="7"/>
        <v>0</v>
      </c>
      <c r="W61" s="207">
        <f t="shared" si="8"/>
        <v>0</v>
      </c>
      <c r="X61" s="209">
        <f t="shared" si="9"/>
        <v>0</v>
      </c>
      <c r="Y61" s="205">
        <f t="shared" si="10"/>
        <v>0</v>
      </c>
      <c r="Z61" s="205">
        <f t="shared" si="11"/>
        <v>0</v>
      </c>
      <c r="AA61" s="210">
        <f t="shared" si="12"/>
        <v>0</v>
      </c>
      <c r="AB61" s="209">
        <f t="shared" si="13"/>
        <v>0</v>
      </c>
      <c r="AC61" s="211" t="str">
        <f t="shared" si="14"/>
        <v>#DIV/0!</v>
      </c>
    </row>
    <row r="62" ht="15.75" customHeight="1">
      <c r="A62" s="202" t="str">
        <f>+'PRIORIZACIÓN (2)'!B59</f>
        <v>Unidad Auditable 52</v>
      </c>
      <c r="B62" s="203" t="str">
        <f>+IF('PRIORIZACIÓN (2)'!I64&gt;0%,"YA CUENTA CON PONDERACIÓN DE RIESGOS, NO DILIGENCIAR ANALISIS OCI", "DILIGENCIE ANALISIS OCI PARA ESTA UNIDAD AUDITABLE")</f>
        <v>DILIGENCIE ANALISIS OCI PARA ESTA UNIDAD AUDITABLE</v>
      </c>
      <c r="C62" s="204"/>
      <c r="D62" s="205">
        <f t="shared" si="15"/>
        <v>0</v>
      </c>
      <c r="E62" s="205"/>
      <c r="F62" s="205">
        <f t="shared" si="16"/>
        <v>0</v>
      </c>
      <c r="G62" s="206"/>
      <c r="H62" s="205">
        <f t="shared" si="17"/>
        <v>0</v>
      </c>
      <c r="I62" s="206"/>
      <c r="J62" s="205">
        <f t="shared" si="18"/>
        <v>0</v>
      </c>
      <c r="K62" s="205"/>
      <c r="L62" s="205">
        <f t="shared" si="19"/>
        <v>0</v>
      </c>
      <c r="M62" s="205"/>
      <c r="N62" s="205">
        <f t="shared" si="20"/>
        <v>0</v>
      </c>
      <c r="O62" s="205"/>
      <c r="P62" s="210">
        <f t="shared" si="1"/>
        <v>0</v>
      </c>
      <c r="Q62" s="205">
        <f t="shared" si="2"/>
        <v>0</v>
      </c>
      <c r="R62" s="205">
        <f t="shared" si="3"/>
        <v>0</v>
      </c>
      <c r="S62" s="205">
        <f t="shared" si="4"/>
        <v>0</v>
      </c>
      <c r="T62" s="205">
        <f t="shared" si="5"/>
        <v>0</v>
      </c>
      <c r="U62" s="205">
        <f t="shared" si="6"/>
        <v>0</v>
      </c>
      <c r="V62" s="205">
        <f t="shared" si="7"/>
        <v>0</v>
      </c>
      <c r="W62" s="207">
        <f t="shared" si="8"/>
        <v>0</v>
      </c>
      <c r="X62" s="209">
        <f t="shared" si="9"/>
        <v>0</v>
      </c>
      <c r="Y62" s="205">
        <f t="shared" si="10"/>
        <v>0</v>
      </c>
      <c r="Z62" s="205">
        <f t="shared" si="11"/>
        <v>0</v>
      </c>
      <c r="AA62" s="210">
        <f t="shared" si="12"/>
        <v>0</v>
      </c>
      <c r="AB62" s="209">
        <f t="shared" si="13"/>
        <v>0</v>
      </c>
      <c r="AC62" s="211" t="str">
        <f t="shared" si="14"/>
        <v>#DIV/0!</v>
      </c>
    </row>
    <row r="63" ht="15.75" customHeight="1">
      <c r="A63" s="202" t="str">
        <f>+'PRIORIZACIÓN (2)'!B60</f>
        <v>Unidad Auditable 53</v>
      </c>
      <c r="B63" s="203" t="str">
        <f>+IF('PRIORIZACIÓN (2)'!I65&gt;0%,"YA CUENTA CON PONDERACIÓN DE RIESGOS, NO DILIGENCIAR ANALISIS OCI", "DILIGENCIE ANALISIS OCI PARA ESTA UNIDAD AUDITABLE")</f>
        <v>DILIGENCIE ANALISIS OCI PARA ESTA UNIDAD AUDITABLE</v>
      </c>
      <c r="C63" s="204"/>
      <c r="D63" s="205">
        <f t="shared" si="15"/>
        <v>0</v>
      </c>
      <c r="E63" s="205"/>
      <c r="F63" s="205">
        <f t="shared" si="16"/>
        <v>0</v>
      </c>
      <c r="G63" s="206"/>
      <c r="H63" s="205">
        <f t="shared" si="17"/>
        <v>0</v>
      </c>
      <c r="I63" s="206"/>
      <c r="J63" s="205">
        <f t="shared" si="18"/>
        <v>0</v>
      </c>
      <c r="K63" s="205"/>
      <c r="L63" s="205">
        <f t="shared" si="19"/>
        <v>0</v>
      </c>
      <c r="M63" s="205"/>
      <c r="N63" s="205">
        <f t="shared" si="20"/>
        <v>0</v>
      </c>
      <c r="O63" s="205"/>
      <c r="P63" s="210">
        <f t="shared" si="1"/>
        <v>0</v>
      </c>
      <c r="Q63" s="205">
        <f t="shared" si="2"/>
        <v>0</v>
      </c>
      <c r="R63" s="205">
        <f t="shared" si="3"/>
        <v>0</v>
      </c>
      <c r="S63" s="205">
        <f t="shared" si="4"/>
        <v>0</v>
      </c>
      <c r="T63" s="205">
        <f t="shared" si="5"/>
        <v>0</v>
      </c>
      <c r="U63" s="205">
        <f t="shared" si="6"/>
        <v>0</v>
      </c>
      <c r="V63" s="205">
        <f t="shared" si="7"/>
        <v>0</v>
      </c>
      <c r="W63" s="207">
        <f t="shared" si="8"/>
        <v>0</v>
      </c>
      <c r="X63" s="209">
        <f t="shared" si="9"/>
        <v>0</v>
      </c>
      <c r="Y63" s="205">
        <f t="shared" si="10"/>
        <v>0</v>
      </c>
      <c r="Z63" s="205">
        <f t="shared" si="11"/>
        <v>0</v>
      </c>
      <c r="AA63" s="210">
        <f t="shared" si="12"/>
        <v>0</v>
      </c>
      <c r="AB63" s="209">
        <f t="shared" si="13"/>
        <v>0</v>
      </c>
      <c r="AC63" s="211" t="str">
        <f t="shared" si="14"/>
        <v>#DIV/0!</v>
      </c>
    </row>
    <row r="64" ht="15.75" customHeight="1">
      <c r="A64" s="202" t="str">
        <f>+'PRIORIZACIÓN (2)'!B61</f>
        <v>Unidad Auditable 54</v>
      </c>
      <c r="B64" s="203" t="str">
        <f>+IF('PRIORIZACIÓN (2)'!I66&gt;0%,"YA CUENTA CON PONDERACIÓN DE RIESGOS, NO DILIGENCIAR ANALISIS OCI", "DILIGENCIE ANALISIS OCI PARA ESTA UNIDAD AUDITABLE")</f>
        <v>DILIGENCIE ANALISIS OCI PARA ESTA UNIDAD AUDITABLE</v>
      </c>
      <c r="C64" s="204"/>
      <c r="D64" s="205">
        <f t="shared" si="15"/>
        <v>0</v>
      </c>
      <c r="E64" s="205"/>
      <c r="F64" s="205">
        <f t="shared" si="16"/>
        <v>0</v>
      </c>
      <c r="G64" s="206"/>
      <c r="H64" s="205">
        <f t="shared" si="17"/>
        <v>0</v>
      </c>
      <c r="I64" s="206"/>
      <c r="J64" s="205">
        <f t="shared" si="18"/>
        <v>0</v>
      </c>
      <c r="K64" s="205"/>
      <c r="L64" s="205">
        <f t="shared" si="19"/>
        <v>0</v>
      </c>
      <c r="M64" s="205"/>
      <c r="N64" s="205">
        <f t="shared" si="20"/>
        <v>0</v>
      </c>
      <c r="O64" s="205"/>
      <c r="P64" s="210">
        <f t="shared" si="1"/>
        <v>0</v>
      </c>
      <c r="Q64" s="205">
        <f t="shared" si="2"/>
        <v>0</v>
      </c>
      <c r="R64" s="205">
        <f t="shared" si="3"/>
        <v>0</v>
      </c>
      <c r="S64" s="205">
        <f t="shared" si="4"/>
        <v>0</v>
      </c>
      <c r="T64" s="205">
        <f t="shared" si="5"/>
        <v>0</v>
      </c>
      <c r="U64" s="205">
        <f t="shared" si="6"/>
        <v>0</v>
      </c>
      <c r="V64" s="205">
        <f t="shared" si="7"/>
        <v>0</v>
      </c>
      <c r="W64" s="207">
        <f t="shared" si="8"/>
        <v>0</v>
      </c>
      <c r="X64" s="209">
        <f t="shared" si="9"/>
        <v>0</v>
      </c>
      <c r="Y64" s="205">
        <f t="shared" si="10"/>
        <v>0</v>
      </c>
      <c r="Z64" s="205">
        <f t="shared" si="11"/>
        <v>0</v>
      </c>
      <c r="AA64" s="210">
        <f t="shared" si="12"/>
        <v>0</v>
      </c>
      <c r="AB64" s="209">
        <f t="shared" si="13"/>
        <v>0</v>
      </c>
      <c r="AC64" s="211" t="str">
        <f t="shared" si="14"/>
        <v>#DIV/0!</v>
      </c>
    </row>
    <row r="65" ht="15.75" customHeight="1">
      <c r="A65" s="202" t="str">
        <f>+'PRIORIZACIÓN (2)'!B62</f>
        <v>Unidad Auditable 55</v>
      </c>
      <c r="B65" s="203" t="str">
        <f>+IF('PRIORIZACIÓN (2)'!I67&gt;0%,"YA CUENTA CON PONDERACIÓN DE RIESGOS, NO DILIGENCIAR ANALISIS OCI", "DILIGENCIE ANALISIS OCI PARA ESTA UNIDAD AUDITABLE")</f>
        <v>DILIGENCIE ANALISIS OCI PARA ESTA UNIDAD AUDITABLE</v>
      </c>
      <c r="C65" s="204"/>
      <c r="D65" s="205">
        <f t="shared" si="15"/>
        <v>0</v>
      </c>
      <c r="E65" s="205"/>
      <c r="F65" s="205">
        <f t="shared" si="16"/>
        <v>0</v>
      </c>
      <c r="G65" s="206"/>
      <c r="H65" s="205">
        <f t="shared" si="17"/>
        <v>0</v>
      </c>
      <c r="I65" s="206"/>
      <c r="J65" s="205">
        <f t="shared" si="18"/>
        <v>0</v>
      </c>
      <c r="K65" s="205"/>
      <c r="L65" s="205">
        <f t="shared" si="19"/>
        <v>0</v>
      </c>
      <c r="M65" s="205"/>
      <c r="N65" s="205">
        <f t="shared" si="20"/>
        <v>0</v>
      </c>
      <c r="O65" s="205"/>
      <c r="P65" s="210">
        <f t="shared" si="1"/>
        <v>0</v>
      </c>
      <c r="Q65" s="205">
        <f t="shared" si="2"/>
        <v>0</v>
      </c>
      <c r="R65" s="205">
        <f t="shared" si="3"/>
        <v>0</v>
      </c>
      <c r="S65" s="205">
        <f t="shared" si="4"/>
        <v>0</v>
      </c>
      <c r="T65" s="205">
        <f t="shared" si="5"/>
        <v>0</v>
      </c>
      <c r="U65" s="205">
        <f t="shared" si="6"/>
        <v>0</v>
      </c>
      <c r="V65" s="205">
        <f t="shared" si="7"/>
        <v>0</v>
      </c>
      <c r="W65" s="207">
        <f t="shared" si="8"/>
        <v>0</v>
      </c>
      <c r="X65" s="209">
        <f t="shared" si="9"/>
        <v>0</v>
      </c>
      <c r="Y65" s="205">
        <f t="shared" si="10"/>
        <v>0</v>
      </c>
      <c r="Z65" s="205">
        <f t="shared" si="11"/>
        <v>0</v>
      </c>
      <c r="AA65" s="210">
        <f t="shared" si="12"/>
        <v>0</v>
      </c>
      <c r="AB65" s="209">
        <f t="shared" si="13"/>
        <v>0</v>
      </c>
      <c r="AC65" s="211" t="str">
        <f t="shared" si="14"/>
        <v>#DIV/0!</v>
      </c>
    </row>
    <row r="66" ht="15.75" customHeight="1">
      <c r="A66" s="202" t="str">
        <f>+'PRIORIZACIÓN (2)'!B63</f>
        <v>Unidad Auditable 56</v>
      </c>
      <c r="B66" s="203" t="str">
        <f>+IF('PRIORIZACIÓN (2)'!I68&gt;0%,"YA CUENTA CON PONDERACIÓN DE RIESGOS, NO DILIGENCIAR ANALISIS OCI", "DILIGENCIE ANALISIS OCI PARA ESTA UNIDAD AUDITABLE")</f>
        <v>DILIGENCIE ANALISIS OCI PARA ESTA UNIDAD AUDITABLE</v>
      </c>
      <c r="C66" s="204"/>
      <c r="D66" s="205">
        <f t="shared" si="15"/>
        <v>0</v>
      </c>
      <c r="E66" s="205"/>
      <c r="F66" s="205">
        <f t="shared" si="16"/>
        <v>0</v>
      </c>
      <c r="G66" s="206"/>
      <c r="H66" s="205">
        <f t="shared" si="17"/>
        <v>0</v>
      </c>
      <c r="I66" s="206"/>
      <c r="J66" s="205">
        <f t="shared" si="18"/>
        <v>0</v>
      </c>
      <c r="K66" s="205"/>
      <c r="L66" s="205">
        <f t="shared" si="19"/>
        <v>0</v>
      </c>
      <c r="M66" s="205"/>
      <c r="N66" s="205">
        <f t="shared" si="20"/>
        <v>0</v>
      </c>
      <c r="O66" s="205"/>
      <c r="P66" s="210">
        <f t="shared" si="1"/>
        <v>0</v>
      </c>
      <c r="Q66" s="205">
        <f t="shared" si="2"/>
        <v>0</v>
      </c>
      <c r="R66" s="205">
        <f t="shared" si="3"/>
        <v>0</v>
      </c>
      <c r="S66" s="205">
        <f t="shared" si="4"/>
        <v>0</v>
      </c>
      <c r="T66" s="205">
        <f t="shared" si="5"/>
        <v>0</v>
      </c>
      <c r="U66" s="205">
        <f t="shared" si="6"/>
        <v>0</v>
      </c>
      <c r="V66" s="205">
        <f t="shared" si="7"/>
        <v>0</v>
      </c>
      <c r="W66" s="207">
        <f t="shared" si="8"/>
        <v>0</v>
      </c>
      <c r="X66" s="209">
        <f t="shared" si="9"/>
        <v>0</v>
      </c>
      <c r="Y66" s="205">
        <f t="shared" si="10"/>
        <v>0</v>
      </c>
      <c r="Z66" s="205">
        <f t="shared" si="11"/>
        <v>0</v>
      </c>
      <c r="AA66" s="210">
        <f t="shared" si="12"/>
        <v>0</v>
      </c>
      <c r="AB66" s="209">
        <f t="shared" si="13"/>
        <v>0</v>
      </c>
      <c r="AC66" s="211" t="str">
        <f t="shared" si="14"/>
        <v>#DIV/0!</v>
      </c>
    </row>
    <row r="67" ht="15.75" customHeight="1">
      <c r="A67" s="202" t="str">
        <f>+'PRIORIZACIÓN (2)'!B64</f>
        <v>Unidad Auditable 57</v>
      </c>
      <c r="B67" s="203" t="str">
        <f>+IF('PRIORIZACIÓN (2)'!I69&gt;0%,"YA CUENTA CON PONDERACIÓN DE RIESGOS, NO DILIGENCIAR ANALISIS OCI", "DILIGENCIE ANALISIS OCI PARA ESTA UNIDAD AUDITABLE")</f>
        <v>DILIGENCIE ANALISIS OCI PARA ESTA UNIDAD AUDITABLE</v>
      </c>
      <c r="C67" s="204"/>
      <c r="D67" s="205">
        <f t="shared" si="15"/>
        <v>0</v>
      </c>
      <c r="E67" s="205"/>
      <c r="F67" s="205">
        <f t="shared" si="16"/>
        <v>0</v>
      </c>
      <c r="G67" s="206"/>
      <c r="H67" s="205">
        <f t="shared" si="17"/>
        <v>0</v>
      </c>
      <c r="I67" s="206"/>
      <c r="J67" s="205">
        <f t="shared" si="18"/>
        <v>0</v>
      </c>
      <c r="K67" s="205"/>
      <c r="L67" s="205">
        <f t="shared" si="19"/>
        <v>0</v>
      </c>
      <c r="M67" s="205"/>
      <c r="N67" s="205">
        <f t="shared" si="20"/>
        <v>0</v>
      </c>
      <c r="O67" s="205"/>
      <c r="P67" s="210">
        <f t="shared" si="1"/>
        <v>0</v>
      </c>
      <c r="Q67" s="205">
        <f t="shared" si="2"/>
        <v>0</v>
      </c>
      <c r="R67" s="205">
        <f t="shared" si="3"/>
        <v>0</v>
      </c>
      <c r="S67" s="205">
        <f t="shared" si="4"/>
        <v>0</v>
      </c>
      <c r="T67" s="205">
        <f t="shared" si="5"/>
        <v>0</v>
      </c>
      <c r="U67" s="205">
        <f t="shared" si="6"/>
        <v>0</v>
      </c>
      <c r="V67" s="205">
        <f t="shared" si="7"/>
        <v>0</v>
      </c>
      <c r="W67" s="207">
        <f t="shared" si="8"/>
        <v>0</v>
      </c>
      <c r="X67" s="209">
        <f t="shared" si="9"/>
        <v>0</v>
      </c>
      <c r="Y67" s="205">
        <f t="shared" si="10"/>
        <v>0</v>
      </c>
      <c r="Z67" s="205">
        <f t="shared" si="11"/>
        <v>0</v>
      </c>
      <c r="AA67" s="210">
        <f t="shared" si="12"/>
        <v>0</v>
      </c>
      <c r="AB67" s="209">
        <f t="shared" si="13"/>
        <v>0</v>
      </c>
      <c r="AC67" s="211" t="str">
        <f t="shared" si="14"/>
        <v>#DIV/0!</v>
      </c>
    </row>
    <row r="68" ht="15.75" customHeight="1">
      <c r="A68" s="202" t="str">
        <f>+'PRIORIZACIÓN (2)'!B65</f>
        <v>Unidad Auditable 58</v>
      </c>
      <c r="B68" s="203" t="str">
        <f>+IF('PRIORIZACIÓN (2)'!I70&gt;0%,"YA CUENTA CON PONDERACIÓN DE RIESGOS, NO DILIGENCIAR ANALISIS OCI", "DILIGENCIE ANALISIS OCI PARA ESTA UNIDAD AUDITABLE")</f>
        <v>DILIGENCIE ANALISIS OCI PARA ESTA UNIDAD AUDITABLE</v>
      </c>
      <c r="C68" s="204"/>
      <c r="D68" s="205">
        <f t="shared" si="15"/>
        <v>0</v>
      </c>
      <c r="E68" s="205"/>
      <c r="F68" s="205">
        <f t="shared" si="16"/>
        <v>0</v>
      </c>
      <c r="G68" s="206"/>
      <c r="H68" s="205">
        <f t="shared" si="17"/>
        <v>0</v>
      </c>
      <c r="I68" s="206"/>
      <c r="J68" s="205">
        <f t="shared" si="18"/>
        <v>0</v>
      </c>
      <c r="K68" s="205"/>
      <c r="L68" s="205">
        <f t="shared" si="19"/>
        <v>0</v>
      </c>
      <c r="M68" s="205"/>
      <c r="N68" s="205">
        <f t="shared" si="20"/>
        <v>0</v>
      </c>
      <c r="O68" s="205"/>
      <c r="P68" s="210">
        <f t="shared" si="1"/>
        <v>0</v>
      </c>
      <c r="Q68" s="205">
        <f t="shared" si="2"/>
        <v>0</v>
      </c>
      <c r="R68" s="205">
        <f t="shared" si="3"/>
        <v>0</v>
      </c>
      <c r="S68" s="205">
        <f t="shared" si="4"/>
        <v>0</v>
      </c>
      <c r="T68" s="205">
        <f t="shared" si="5"/>
        <v>0</v>
      </c>
      <c r="U68" s="205">
        <f t="shared" si="6"/>
        <v>0</v>
      </c>
      <c r="V68" s="205">
        <f t="shared" si="7"/>
        <v>0</v>
      </c>
      <c r="W68" s="207">
        <f t="shared" si="8"/>
        <v>0</v>
      </c>
      <c r="X68" s="209">
        <f t="shared" si="9"/>
        <v>0</v>
      </c>
      <c r="Y68" s="205">
        <f t="shared" si="10"/>
        <v>0</v>
      </c>
      <c r="Z68" s="205">
        <f t="shared" si="11"/>
        <v>0</v>
      </c>
      <c r="AA68" s="210">
        <f t="shared" si="12"/>
        <v>0</v>
      </c>
      <c r="AB68" s="209">
        <f t="shared" si="13"/>
        <v>0</v>
      </c>
      <c r="AC68" s="211" t="str">
        <f t="shared" si="14"/>
        <v>#DIV/0!</v>
      </c>
    </row>
    <row r="69" ht="15.75" customHeight="1">
      <c r="A69" s="202" t="str">
        <f>+'PRIORIZACIÓN (2)'!B66</f>
        <v>Unidad Auditable 59</v>
      </c>
      <c r="B69" s="203" t="str">
        <f>+IF('PRIORIZACIÓN (2)'!I71&gt;0%,"YA CUENTA CON PONDERACIÓN DE RIESGOS, NO DILIGENCIAR ANALISIS OCI", "DILIGENCIE ANALISIS OCI PARA ESTA UNIDAD AUDITABLE")</f>
        <v>DILIGENCIE ANALISIS OCI PARA ESTA UNIDAD AUDITABLE</v>
      </c>
      <c r="C69" s="204"/>
      <c r="D69" s="205">
        <f t="shared" si="15"/>
        <v>0</v>
      </c>
      <c r="E69" s="205"/>
      <c r="F69" s="205">
        <f t="shared" si="16"/>
        <v>0</v>
      </c>
      <c r="G69" s="206"/>
      <c r="H69" s="205">
        <f t="shared" si="17"/>
        <v>0</v>
      </c>
      <c r="I69" s="206"/>
      <c r="J69" s="205">
        <f t="shared" si="18"/>
        <v>0</v>
      </c>
      <c r="K69" s="205"/>
      <c r="L69" s="205">
        <f t="shared" si="19"/>
        <v>0</v>
      </c>
      <c r="M69" s="205"/>
      <c r="N69" s="205">
        <f t="shared" si="20"/>
        <v>0</v>
      </c>
      <c r="O69" s="205"/>
      <c r="P69" s="210">
        <f t="shared" si="1"/>
        <v>0</v>
      </c>
      <c r="Q69" s="205">
        <f t="shared" si="2"/>
        <v>0</v>
      </c>
      <c r="R69" s="205">
        <f t="shared" si="3"/>
        <v>0</v>
      </c>
      <c r="S69" s="205">
        <f t="shared" si="4"/>
        <v>0</v>
      </c>
      <c r="T69" s="205">
        <f t="shared" si="5"/>
        <v>0</v>
      </c>
      <c r="U69" s="205">
        <f t="shared" si="6"/>
        <v>0</v>
      </c>
      <c r="V69" s="205">
        <f t="shared" si="7"/>
        <v>0</v>
      </c>
      <c r="W69" s="207">
        <f t="shared" si="8"/>
        <v>0</v>
      </c>
      <c r="X69" s="209">
        <f t="shared" si="9"/>
        <v>0</v>
      </c>
      <c r="Y69" s="205">
        <f t="shared" si="10"/>
        <v>0</v>
      </c>
      <c r="Z69" s="205">
        <f t="shared" si="11"/>
        <v>0</v>
      </c>
      <c r="AA69" s="210">
        <f t="shared" si="12"/>
        <v>0</v>
      </c>
      <c r="AB69" s="209">
        <f t="shared" si="13"/>
        <v>0</v>
      </c>
      <c r="AC69" s="211" t="str">
        <f t="shared" si="14"/>
        <v>#DIV/0!</v>
      </c>
    </row>
    <row r="70" ht="15.75" customHeight="1">
      <c r="A70" s="202" t="str">
        <f>+'PRIORIZACIÓN (2)'!B67</f>
        <v>Unidad Auditable 60</v>
      </c>
      <c r="B70" s="203" t="str">
        <f>+IF('PRIORIZACIÓN (2)'!I72&gt;0%,"YA CUENTA CON PONDERACIÓN DE RIESGOS, NO DILIGENCIAR ANALISIS OCI", "DILIGENCIE ANALISIS OCI PARA ESTA UNIDAD AUDITABLE")</f>
        <v>DILIGENCIE ANALISIS OCI PARA ESTA UNIDAD AUDITABLE</v>
      </c>
      <c r="C70" s="204"/>
      <c r="D70" s="205">
        <f t="shared" si="15"/>
        <v>0</v>
      </c>
      <c r="E70" s="205"/>
      <c r="F70" s="205">
        <f t="shared" si="16"/>
        <v>0</v>
      </c>
      <c r="G70" s="206"/>
      <c r="H70" s="205">
        <f t="shared" si="17"/>
        <v>0</v>
      </c>
      <c r="I70" s="206"/>
      <c r="J70" s="205">
        <f t="shared" si="18"/>
        <v>0</v>
      </c>
      <c r="K70" s="205"/>
      <c r="L70" s="205">
        <f t="shared" si="19"/>
        <v>0</v>
      </c>
      <c r="M70" s="205"/>
      <c r="N70" s="205">
        <f t="shared" si="20"/>
        <v>0</v>
      </c>
      <c r="O70" s="205"/>
      <c r="P70" s="210">
        <f t="shared" si="1"/>
        <v>0</v>
      </c>
      <c r="Q70" s="205">
        <f t="shared" si="2"/>
        <v>0</v>
      </c>
      <c r="R70" s="205">
        <f t="shared" si="3"/>
        <v>0</v>
      </c>
      <c r="S70" s="205">
        <f t="shared" si="4"/>
        <v>0</v>
      </c>
      <c r="T70" s="205">
        <f t="shared" si="5"/>
        <v>0</v>
      </c>
      <c r="U70" s="205">
        <f t="shared" si="6"/>
        <v>0</v>
      </c>
      <c r="V70" s="205">
        <f t="shared" si="7"/>
        <v>0</v>
      </c>
      <c r="W70" s="207">
        <f t="shared" si="8"/>
        <v>0</v>
      </c>
      <c r="X70" s="209">
        <f t="shared" si="9"/>
        <v>0</v>
      </c>
      <c r="Y70" s="205">
        <f t="shared" si="10"/>
        <v>0</v>
      </c>
      <c r="Z70" s="205">
        <f t="shared" si="11"/>
        <v>0</v>
      </c>
      <c r="AA70" s="210">
        <f t="shared" si="12"/>
        <v>0</v>
      </c>
      <c r="AB70" s="209">
        <f t="shared" si="13"/>
        <v>0</v>
      </c>
      <c r="AC70" s="211" t="str">
        <f t="shared" si="14"/>
        <v>#DIV/0!</v>
      </c>
    </row>
    <row r="71" ht="15.75" customHeight="1">
      <c r="A71" s="202" t="str">
        <f>+'PRIORIZACIÓN (2)'!B68</f>
        <v>Unidad Auditable 61</v>
      </c>
      <c r="B71" s="203" t="str">
        <f>+IF('PRIORIZACIÓN (2)'!I73&gt;0%,"YA CUENTA CON PONDERACIÓN DE RIESGOS, NO DILIGENCIAR ANALISIS OCI", "DILIGENCIE ANALISIS OCI PARA ESTA UNIDAD AUDITABLE")</f>
        <v>DILIGENCIE ANALISIS OCI PARA ESTA UNIDAD AUDITABLE</v>
      </c>
      <c r="C71" s="204"/>
      <c r="D71" s="205">
        <f t="shared" si="15"/>
        <v>0</v>
      </c>
      <c r="E71" s="205"/>
      <c r="F71" s="205">
        <f t="shared" si="16"/>
        <v>0</v>
      </c>
      <c r="G71" s="206"/>
      <c r="H71" s="205">
        <f t="shared" si="17"/>
        <v>0</v>
      </c>
      <c r="I71" s="206"/>
      <c r="J71" s="205">
        <f t="shared" si="18"/>
        <v>0</v>
      </c>
      <c r="K71" s="205"/>
      <c r="L71" s="205">
        <f t="shared" si="19"/>
        <v>0</v>
      </c>
      <c r="M71" s="205"/>
      <c r="N71" s="205">
        <f t="shared" si="20"/>
        <v>0</v>
      </c>
      <c r="O71" s="205"/>
      <c r="P71" s="210">
        <f t="shared" si="1"/>
        <v>0</v>
      </c>
      <c r="Q71" s="205">
        <f t="shared" si="2"/>
        <v>0</v>
      </c>
      <c r="R71" s="205">
        <f t="shared" si="3"/>
        <v>0</v>
      </c>
      <c r="S71" s="205">
        <f t="shared" si="4"/>
        <v>0</v>
      </c>
      <c r="T71" s="205">
        <f t="shared" si="5"/>
        <v>0</v>
      </c>
      <c r="U71" s="205">
        <f t="shared" si="6"/>
        <v>0</v>
      </c>
      <c r="V71" s="205">
        <f t="shared" si="7"/>
        <v>0</v>
      </c>
      <c r="W71" s="207">
        <f t="shared" si="8"/>
        <v>0</v>
      </c>
      <c r="X71" s="209">
        <f t="shared" si="9"/>
        <v>0</v>
      </c>
      <c r="Y71" s="205">
        <f t="shared" si="10"/>
        <v>0</v>
      </c>
      <c r="Z71" s="205">
        <f t="shared" si="11"/>
        <v>0</v>
      </c>
      <c r="AA71" s="210">
        <f t="shared" si="12"/>
        <v>0</v>
      </c>
      <c r="AB71" s="209">
        <f t="shared" si="13"/>
        <v>0</v>
      </c>
      <c r="AC71" s="211" t="str">
        <f t="shared" si="14"/>
        <v>#DIV/0!</v>
      </c>
    </row>
    <row r="72" ht="15.75" customHeight="1">
      <c r="A72" s="202" t="str">
        <f>+'PRIORIZACIÓN (2)'!B69</f>
        <v>Unidad Auditable 62</v>
      </c>
      <c r="B72" s="203" t="str">
        <f>+IF('PRIORIZACIÓN (2)'!I74&gt;0%,"YA CUENTA CON PONDERACIÓN DE RIESGOS, NO DILIGENCIAR ANALISIS OCI", "DILIGENCIE ANALISIS OCI PARA ESTA UNIDAD AUDITABLE")</f>
        <v>DILIGENCIE ANALISIS OCI PARA ESTA UNIDAD AUDITABLE</v>
      </c>
      <c r="C72" s="204"/>
      <c r="D72" s="205">
        <f t="shared" si="15"/>
        <v>0</v>
      </c>
      <c r="E72" s="205"/>
      <c r="F72" s="205">
        <f t="shared" si="16"/>
        <v>0</v>
      </c>
      <c r="G72" s="206"/>
      <c r="H72" s="205">
        <f t="shared" si="17"/>
        <v>0</v>
      </c>
      <c r="I72" s="206"/>
      <c r="J72" s="205">
        <f t="shared" si="18"/>
        <v>0</v>
      </c>
      <c r="K72" s="205"/>
      <c r="L72" s="205">
        <f t="shared" si="19"/>
        <v>0</v>
      </c>
      <c r="M72" s="205"/>
      <c r="N72" s="205">
        <f t="shared" si="20"/>
        <v>0</v>
      </c>
      <c r="O72" s="205"/>
      <c r="P72" s="210">
        <f t="shared" si="1"/>
        <v>0</v>
      </c>
      <c r="Q72" s="205">
        <f t="shared" si="2"/>
        <v>0</v>
      </c>
      <c r="R72" s="205">
        <f t="shared" si="3"/>
        <v>0</v>
      </c>
      <c r="S72" s="205">
        <f t="shared" si="4"/>
        <v>0</v>
      </c>
      <c r="T72" s="205">
        <f t="shared" si="5"/>
        <v>0</v>
      </c>
      <c r="U72" s="205">
        <f t="shared" si="6"/>
        <v>0</v>
      </c>
      <c r="V72" s="205">
        <f t="shared" si="7"/>
        <v>0</v>
      </c>
      <c r="W72" s="207">
        <f t="shared" si="8"/>
        <v>0</v>
      </c>
      <c r="X72" s="209">
        <f t="shared" si="9"/>
        <v>0</v>
      </c>
      <c r="Y72" s="205">
        <f t="shared" si="10"/>
        <v>0</v>
      </c>
      <c r="Z72" s="205">
        <f t="shared" si="11"/>
        <v>0</v>
      </c>
      <c r="AA72" s="210">
        <f t="shared" si="12"/>
        <v>0</v>
      </c>
      <c r="AB72" s="209">
        <f t="shared" si="13"/>
        <v>0</v>
      </c>
      <c r="AC72" s="211" t="str">
        <f t="shared" si="14"/>
        <v>#DIV/0!</v>
      </c>
    </row>
    <row r="73" ht="15.75" customHeight="1">
      <c r="A73" s="202" t="str">
        <f>+'PRIORIZACIÓN (2)'!B70</f>
        <v>Unidad Auditable 63</v>
      </c>
      <c r="B73" s="203" t="str">
        <f>+IF('PRIORIZACIÓN (2)'!I75&gt;0%,"YA CUENTA CON PONDERACIÓN DE RIESGOS, NO DILIGENCIAR ANALISIS OCI", "DILIGENCIE ANALISIS OCI PARA ESTA UNIDAD AUDITABLE")</f>
        <v>DILIGENCIE ANALISIS OCI PARA ESTA UNIDAD AUDITABLE</v>
      </c>
      <c r="C73" s="204"/>
      <c r="D73" s="205">
        <f t="shared" si="15"/>
        <v>0</v>
      </c>
      <c r="E73" s="205"/>
      <c r="F73" s="205">
        <f t="shared" si="16"/>
        <v>0</v>
      </c>
      <c r="G73" s="206"/>
      <c r="H73" s="205">
        <f t="shared" si="17"/>
        <v>0</v>
      </c>
      <c r="I73" s="206"/>
      <c r="J73" s="205">
        <f t="shared" si="18"/>
        <v>0</v>
      </c>
      <c r="K73" s="205"/>
      <c r="L73" s="205">
        <f t="shared" si="19"/>
        <v>0</v>
      </c>
      <c r="M73" s="205"/>
      <c r="N73" s="205">
        <f t="shared" si="20"/>
        <v>0</v>
      </c>
      <c r="O73" s="205"/>
      <c r="P73" s="210">
        <f t="shared" si="1"/>
        <v>0</v>
      </c>
      <c r="Q73" s="205">
        <f t="shared" si="2"/>
        <v>0</v>
      </c>
      <c r="R73" s="205">
        <f t="shared" si="3"/>
        <v>0</v>
      </c>
      <c r="S73" s="205">
        <f t="shared" si="4"/>
        <v>0</v>
      </c>
      <c r="T73" s="205">
        <f t="shared" si="5"/>
        <v>0</v>
      </c>
      <c r="U73" s="205">
        <f t="shared" si="6"/>
        <v>0</v>
      </c>
      <c r="V73" s="205">
        <f t="shared" si="7"/>
        <v>0</v>
      </c>
      <c r="W73" s="207">
        <f t="shared" si="8"/>
        <v>0</v>
      </c>
      <c r="X73" s="209">
        <f t="shared" si="9"/>
        <v>0</v>
      </c>
      <c r="Y73" s="205">
        <f t="shared" si="10"/>
        <v>0</v>
      </c>
      <c r="Z73" s="205">
        <f t="shared" si="11"/>
        <v>0</v>
      </c>
      <c r="AA73" s="210">
        <f t="shared" si="12"/>
        <v>0</v>
      </c>
      <c r="AB73" s="209">
        <f t="shared" si="13"/>
        <v>0</v>
      </c>
      <c r="AC73" s="211" t="str">
        <f t="shared" si="14"/>
        <v>#DIV/0!</v>
      </c>
    </row>
    <row r="74" ht="15.75" customHeight="1">
      <c r="A74" s="202" t="str">
        <f>+'PRIORIZACIÓN (2)'!B71</f>
        <v>Unidad Auditable 64</v>
      </c>
      <c r="B74" s="203" t="str">
        <f>+IF('PRIORIZACIÓN (2)'!I76&gt;0%,"YA CUENTA CON PONDERACIÓN DE RIESGOS, NO DILIGENCIAR ANALISIS OCI", "DILIGENCIE ANALISIS OCI PARA ESTA UNIDAD AUDITABLE")</f>
        <v>DILIGENCIE ANALISIS OCI PARA ESTA UNIDAD AUDITABLE</v>
      </c>
      <c r="C74" s="204"/>
      <c r="D74" s="205">
        <f t="shared" si="15"/>
        <v>0</v>
      </c>
      <c r="E74" s="205"/>
      <c r="F74" s="205">
        <f t="shared" si="16"/>
        <v>0</v>
      </c>
      <c r="G74" s="206"/>
      <c r="H74" s="205">
        <f t="shared" si="17"/>
        <v>0</v>
      </c>
      <c r="I74" s="206"/>
      <c r="J74" s="205">
        <f t="shared" si="18"/>
        <v>0</v>
      </c>
      <c r="K74" s="205"/>
      <c r="L74" s="205">
        <f t="shared" si="19"/>
        <v>0</v>
      </c>
      <c r="M74" s="205"/>
      <c r="N74" s="205">
        <f t="shared" si="20"/>
        <v>0</v>
      </c>
      <c r="O74" s="205"/>
      <c r="P74" s="210">
        <f t="shared" si="1"/>
        <v>0</v>
      </c>
      <c r="Q74" s="205">
        <f t="shared" si="2"/>
        <v>0</v>
      </c>
      <c r="R74" s="205">
        <f t="shared" si="3"/>
        <v>0</v>
      </c>
      <c r="S74" s="205">
        <f t="shared" si="4"/>
        <v>0</v>
      </c>
      <c r="T74" s="205">
        <f t="shared" si="5"/>
        <v>0</v>
      </c>
      <c r="U74" s="205">
        <f t="shared" si="6"/>
        <v>0</v>
      </c>
      <c r="V74" s="205">
        <f t="shared" si="7"/>
        <v>0</v>
      </c>
      <c r="W74" s="207">
        <f t="shared" si="8"/>
        <v>0</v>
      </c>
      <c r="X74" s="209">
        <f t="shared" si="9"/>
        <v>0</v>
      </c>
      <c r="Y74" s="205">
        <f t="shared" si="10"/>
        <v>0</v>
      </c>
      <c r="Z74" s="205">
        <f t="shared" si="11"/>
        <v>0</v>
      </c>
      <c r="AA74" s="210">
        <f t="shared" si="12"/>
        <v>0</v>
      </c>
      <c r="AB74" s="209">
        <f t="shared" si="13"/>
        <v>0</v>
      </c>
      <c r="AC74" s="211" t="str">
        <f t="shared" si="14"/>
        <v>#DIV/0!</v>
      </c>
    </row>
    <row r="75" ht="15.75" customHeight="1">
      <c r="A75" s="202" t="str">
        <f>+'PRIORIZACIÓN (2)'!B72</f>
        <v>Unidad Auditable 65</v>
      </c>
      <c r="B75" s="203" t="str">
        <f>+IF('PRIORIZACIÓN (2)'!I77&gt;0%,"YA CUENTA CON PONDERACIÓN DE RIESGOS, NO DILIGENCIAR ANALISIS OCI", "DILIGENCIE ANALISIS OCI PARA ESTA UNIDAD AUDITABLE")</f>
        <v>DILIGENCIE ANALISIS OCI PARA ESTA UNIDAD AUDITABLE</v>
      </c>
      <c r="C75" s="204"/>
      <c r="D75" s="205">
        <f t="shared" si="15"/>
        <v>0</v>
      </c>
      <c r="E75" s="205"/>
      <c r="F75" s="205">
        <f t="shared" si="16"/>
        <v>0</v>
      </c>
      <c r="G75" s="206"/>
      <c r="H75" s="205">
        <f t="shared" si="17"/>
        <v>0</v>
      </c>
      <c r="I75" s="206"/>
      <c r="J75" s="205">
        <f t="shared" si="18"/>
        <v>0</v>
      </c>
      <c r="K75" s="205"/>
      <c r="L75" s="205">
        <f t="shared" si="19"/>
        <v>0</v>
      </c>
      <c r="M75" s="205"/>
      <c r="N75" s="205">
        <f t="shared" si="20"/>
        <v>0</v>
      </c>
      <c r="O75" s="205"/>
      <c r="P75" s="210">
        <f t="shared" si="1"/>
        <v>0</v>
      </c>
      <c r="Q75" s="205">
        <f t="shared" si="2"/>
        <v>0</v>
      </c>
      <c r="R75" s="205">
        <f t="shared" si="3"/>
        <v>0</v>
      </c>
      <c r="S75" s="205">
        <f t="shared" si="4"/>
        <v>0</v>
      </c>
      <c r="T75" s="205">
        <f t="shared" si="5"/>
        <v>0</v>
      </c>
      <c r="U75" s="205">
        <f t="shared" si="6"/>
        <v>0</v>
      </c>
      <c r="V75" s="205">
        <f t="shared" si="7"/>
        <v>0</v>
      </c>
      <c r="W75" s="207">
        <f t="shared" si="8"/>
        <v>0</v>
      </c>
      <c r="X75" s="209">
        <f t="shared" si="9"/>
        <v>0</v>
      </c>
      <c r="Y75" s="205">
        <f t="shared" si="10"/>
        <v>0</v>
      </c>
      <c r="Z75" s="205">
        <f t="shared" si="11"/>
        <v>0</v>
      </c>
      <c r="AA75" s="210">
        <f t="shared" si="12"/>
        <v>0</v>
      </c>
      <c r="AB75" s="209">
        <f t="shared" si="13"/>
        <v>0</v>
      </c>
      <c r="AC75" s="211" t="str">
        <f t="shared" si="14"/>
        <v>#DIV/0!</v>
      </c>
    </row>
    <row r="76" ht="15.75" customHeight="1">
      <c r="A76" s="202" t="str">
        <f>+'PRIORIZACIÓN (2)'!B73</f>
        <v>Unidad Auditable 66</v>
      </c>
      <c r="B76" s="203" t="str">
        <f>+IF('PRIORIZACIÓN (2)'!I78&gt;0%,"YA CUENTA CON PONDERACIÓN DE RIESGOS, NO DILIGENCIAR ANALISIS OCI", "DILIGENCIE ANALISIS OCI PARA ESTA UNIDAD AUDITABLE")</f>
        <v>DILIGENCIE ANALISIS OCI PARA ESTA UNIDAD AUDITABLE</v>
      </c>
      <c r="C76" s="204"/>
      <c r="D76" s="205">
        <f t="shared" si="15"/>
        <v>0</v>
      </c>
      <c r="E76" s="205"/>
      <c r="F76" s="205">
        <f t="shared" si="16"/>
        <v>0</v>
      </c>
      <c r="G76" s="206"/>
      <c r="H76" s="205">
        <f t="shared" si="17"/>
        <v>0</v>
      </c>
      <c r="I76" s="206"/>
      <c r="J76" s="205">
        <f t="shared" si="18"/>
        <v>0</v>
      </c>
      <c r="K76" s="205"/>
      <c r="L76" s="205">
        <f t="shared" si="19"/>
        <v>0</v>
      </c>
      <c r="M76" s="205"/>
      <c r="N76" s="205">
        <f t="shared" si="20"/>
        <v>0</v>
      </c>
      <c r="O76" s="205"/>
      <c r="P76" s="210">
        <f t="shared" si="1"/>
        <v>0</v>
      </c>
      <c r="Q76" s="205">
        <f t="shared" si="2"/>
        <v>0</v>
      </c>
      <c r="R76" s="205">
        <f t="shared" si="3"/>
        <v>0</v>
      </c>
      <c r="S76" s="205">
        <f t="shared" si="4"/>
        <v>0</v>
      </c>
      <c r="T76" s="205">
        <f t="shared" si="5"/>
        <v>0</v>
      </c>
      <c r="U76" s="205">
        <f t="shared" si="6"/>
        <v>0</v>
      </c>
      <c r="V76" s="205">
        <f t="shared" si="7"/>
        <v>0</v>
      </c>
      <c r="W76" s="207">
        <f t="shared" si="8"/>
        <v>0</v>
      </c>
      <c r="X76" s="209">
        <f t="shared" si="9"/>
        <v>0</v>
      </c>
      <c r="Y76" s="205">
        <f t="shared" si="10"/>
        <v>0</v>
      </c>
      <c r="Z76" s="205">
        <f t="shared" si="11"/>
        <v>0</v>
      </c>
      <c r="AA76" s="210">
        <f t="shared" si="12"/>
        <v>0</v>
      </c>
      <c r="AB76" s="209">
        <f t="shared" si="13"/>
        <v>0</v>
      </c>
      <c r="AC76" s="211" t="str">
        <f t="shared" si="14"/>
        <v>#DIV/0!</v>
      </c>
    </row>
    <row r="77" ht="15.75" customHeight="1">
      <c r="A77" s="202" t="str">
        <f>+'PRIORIZACIÓN (2)'!B74</f>
        <v>Unidad Auditable 67</v>
      </c>
      <c r="B77" s="203" t="str">
        <f>+IF('PRIORIZACIÓN (2)'!I79&gt;0%,"YA CUENTA CON PONDERACIÓN DE RIESGOS, NO DILIGENCIAR ANALISIS OCI", "DILIGENCIE ANALISIS OCI PARA ESTA UNIDAD AUDITABLE")</f>
        <v>DILIGENCIE ANALISIS OCI PARA ESTA UNIDAD AUDITABLE</v>
      </c>
      <c r="C77" s="204"/>
      <c r="D77" s="205">
        <f t="shared" si="15"/>
        <v>0</v>
      </c>
      <c r="E77" s="205"/>
      <c r="F77" s="205">
        <f t="shared" si="16"/>
        <v>0</v>
      </c>
      <c r="G77" s="206"/>
      <c r="H77" s="205">
        <f t="shared" si="17"/>
        <v>0</v>
      </c>
      <c r="I77" s="206"/>
      <c r="J77" s="205">
        <f t="shared" si="18"/>
        <v>0</v>
      </c>
      <c r="K77" s="205"/>
      <c r="L77" s="205">
        <f t="shared" si="19"/>
        <v>0</v>
      </c>
      <c r="M77" s="205"/>
      <c r="N77" s="205">
        <f t="shared" si="20"/>
        <v>0</v>
      </c>
      <c r="O77" s="205"/>
      <c r="P77" s="210">
        <f t="shared" si="1"/>
        <v>0</v>
      </c>
      <c r="Q77" s="205">
        <f t="shared" si="2"/>
        <v>0</v>
      </c>
      <c r="R77" s="205">
        <f t="shared" si="3"/>
        <v>0</v>
      </c>
      <c r="S77" s="205">
        <f t="shared" si="4"/>
        <v>0</v>
      </c>
      <c r="T77" s="205">
        <f t="shared" si="5"/>
        <v>0</v>
      </c>
      <c r="U77" s="205">
        <f t="shared" si="6"/>
        <v>0</v>
      </c>
      <c r="V77" s="205">
        <f t="shared" si="7"/>
        <v>0</v>
      </c>
      <c r="W77" s="207">
        <f t="shared" si="8"/>
        <v>0</v>
      </c>
      <c r="X77" s="209">
        <f t="shared" si="9"/>
        <v>0</v>
      </c>
      <c r="Y77" s="205">
        <f t="shared" si="10"/>
        <v>0</v>
      </c>
      <c r="Z77" s="205">
        <f t="shared" si="11"/>
        <v>0</v>
      </c>
      <c r="AA77" s="210">
        <f t="shared" si="12"/>
        <v>0</v>
      </c>
      <c r="AB77" s="209">
        <f t="shared" si="13"/>
        <v>0</v>
      </c>
      <c r="AC77" s="211" t="str">
        <f t="shared" si="14"/>
        <v>#DIV/0!</v>
      </c>
    </row>
    <row r="78" ht="15.75" customHeight="1">
      <c r="A78" s="202" t="str">
        <f>+'PRIORIZACIÓN (2)'!B75</f>
        <v>Unidad Auditable 68</v>
      </c>
      <c r="B78" s="203" t="str">
        <f>+IF('PRIORIZACIÓN (2)'!I80&gt;0%,"YA CUENTA CON PONDERACIÓN DE RIESGOS, NO DILIGENCIAR ANALISIS OCI", "DILIGENCIE ANALISIS OCI PARA ESTA UNIDAD AUDITABLE")</f>
        <v>DILIGENCIE ANALISIS OCI PARA ESTA UNIDAD AUDITABLE</v>
      </c>
      <c r="C78" s="204"/>
      <c r="D78" s="205">
        <f t="shared" si="15"/>
        <v>0</v>
      </c>
      <c r="E78" s="205"/>
      <c r="F78" s="205">
        <f t="shared" si="16"/>
        <v>0</v>
      </c>
      <c r="G78" s="206"/>
      <c r="H78" s="205">
        <f t="shared" si="17"/>
        <v>0</v>
      </c>
      <c r="I78" s="206"/>
      <c r="J78" s="205">
        <f t="shared" si="18"/>
        <v>0</v>
      </c>
      <c r="K78" s="205"/>
      <c r="L78" s="205">
        <f t="shared" si="19"/>
        <v>0</v>
      </c>
      <c r="M78" s="205"/>
      <c r="N78" s="205">
        <f t="shared" si="20"/>
        <v>0</v>
      </c>
      <c r="O78" s="205"/>
      <c r="P78" s="210">
        <f t="shared" si="1"/>
        <v>0</v>
      </c>
      <c r="Q78" s="205">
        <f t="shared" si="2"/>
        <v>0</v>
      </c>
      <c r="R78" s="205">
        <f t="shared" si="3"/>
        <v>0</v>
      </c>
      <c r="S78" s="205">
        <f t="shared" si="4"/>
        <v>0</v>
      </c>
      <c r="T78" s="205">
        <f t="shared" si="5"/>
        <v>0</v>
      </c>
      <c r="U78" s="205">
        <f t="shared" si="6"/>
        <v>0</v>
      </c>
      <c r="V78" s="205">
        <f t="shared" si="7"/>
        <v>0</v>
      </c>
      <c r="W78" s="207">
        <f t="shared" si="8"/>
        <v>0</v>
      </c>
      <c r="X78" s="209">
        <f t="shared" si="9"/>
        <v>0</v>
      </c>
      <c r="Y78" s="205">
        <f t="shared" si="10"/>
        <v>0</v>
      </c>
      <c r="Z78" s="205">
        <f t="shared" si="11"/>
        <v>0</v>
      </c>
      <c r="AA78" s="210">
        <f t="shared" si="12"/>
        <v>0</v>
      </c>
      <c r="AB78" s="209">
        <f t="shared" si="13"/>
        <v>0</v>
      </c>
      <c r="AC78" s="211" t="str">
        <f t="shared" si="14"/>
        <v>#DIV/0!</v>
      </c>
    </row>
    <row r="79" ht="15.75" customHeight="1">
      <c r="A79" s="202" t="str">
        <f>+'PRIORIZACIÓN (2)'!B76</f>
        <v>Unidad Auditable 69</v>
      </c>
      <c r="B79" s="203" t="str">
        <f>+IF('PRIORIZACIÓN (2)'!I81&gt;0%,"YA CUENTA CON PONDERACIÓN DE RIESGOS, NO DILIGENCIAR ANALISIS OCI", "DILIGENCIE ANALISIS OCI PARA ESTA UNIDAD AUDITABLE")</f>
        <v>DILIGENCIE ANALISIS OCI PARA ESTA UNIDAD AUDITABLE</v>
      </c>
      <c r="C79" s="204"/>
      <c r="D79" s="205">
        <f t="shared" si="15"/>
        <v>0</v>
      </c>
      <c r="E79" s="205"/>
      <c r="F79" s="205">
        <f t="shared" si="16"/>
        <v>0</v>
      </c>
      <c r="G79" s="206"/>
      <c r="H79" s="205">
        <f t="shared" si="17"/>
        <v>0</v>
      </c>
      <c r="I79" s="206"/>
      <c r="J79" s="205">
        <f t="shared" si="18"/>
        <v>0</v>
      </c>
      <c r="K79" s="205"/>
      <c r="L79" s="205">
        <f t="shared" si="19"/>
        <v>0</v>
      </c>
      <c r="M79" s="205"/>
      <c r="N79" s="205">
        <f t="shared" si="20"/>
        <v>0</v>
      </c>
      <c r="O79" s="205"/>
      <c r="P79" s="210">
        <f t="shared" si="1"/>
        <v>0</v>
      </c>
      <c r="Q79" s="205">
        <f t="shared" si="2"/>
        <v>0</v>
      </c>
      <c r="R79" s="205">
        <f t="shared" si="3"/>
        <v>0</v>
      </c>
      <c r="S79" s="205">
        <f t="shared" si="4"/>
        <v>0</v>
      </c>
      <c r="T79" s="205">
        <f t="shared" si="5"/>
        <v>0</v>
      </c>
      <c r="U79" s="205">
        <f t="shared" si="6"/>
        <v>0</v>
      </c>
      <c r="V79" s="205">
        <f t="shared" si="7"/>
        <v>0</v>
      </c>
      <c r="W79" s="207">
        <f t="shared" si="8"/>
        <v>0</v>
      </c>
      <c r="X79" s="209">
        <f t="shared" si="9"/>
        <v>0</v>
      </c>
      <c r="Y79" s="205">
        <f t="shared" si="10"/>
        <v>0</v>
      </c>
      <c r="Z79" s="205">
        <f t="shared" si="11"/>
        <v>0</v>
      </c>
      <c r="AA79" s="210">
        <f t="shared" si="12"/>
        <v>0</v>
      </c>
      <c r="AB79" s="209">
        <f t="shared" si="13"/>
        <v>0</v>
      </c>
      <c r="AC79" s="211" t="str">
        <f t="shared" si="14"/>
        <v>#DIV/0!</v>
      </c>
    </row>
    <row r="80" ht="15.75" customHeight="1">
      <c r="A80" s="202" t="str">
        <f>+'PRIORIZACIÓN (2)'!B77</f>
        <v>Unidad Auditable 70</v>
      </c>
      <c r="B80" s="203" t="str">
        <f>+IF('PRIORIZACIÓN (2)'!I82&gt;0%,"YA CUENTA CON PONDERACIÓN DE RIESGOS, NO DILIGENCIAR ANALISIS OCI", "DILIGENCIE ANALISIS OCI PARA ESTA UNIDAD AUDITABLE")</f>
        <v>DILIGENCIE ANALISIS OCI PARA ESTA UNIDAD AUDITABLE</v>
      </c>
      <c r="C80" s="204"/>
      <c r="D80" s="205">
        <f t="shared" si="15"/>
        <v>0</v>
      </c>
      <c r="E80" s="205"/>
      <c r="F80" s="205">
        <f t="shared" si="16"/>
        <v>0</v>
      </c>
      <c r="G80" s="206"/>
      <c r="H80" s="205">
        <f t="shared" si="17"/>
        <v>0</v>
      </c>
      <c r="I80" s="206"/>
      <c r="J80" s="205">
        <f t="shared" si="18"/>
        <v>0</v>
      </c>
      <c r="K80" s="205"/>
      <c r="L80" s="205">
        <f t="shared" si="19"/>
        <v>0</v>
      </c>
      <c r="M80" s="205"/>
      <c r="N80" s="205">
        <f t="shared" si="20"/>
        <v>0</v>
      </c>
      <c r="O80" s="205"/>
      <c r="P80" s="210">
        <f t="shared" si="1"/>
        <v>0</v>
      </c>
      <c r="Q80" s="205">
        <f t="shared" si="2"/>
        <v>0</v>
      </c>
      <c r="R80" s="205">
        <f t="shared" si="3"/>
        <v>0</v>
      </c>
      <c r="S80" s="205">
        <f t="shared" si="4"/>
        <v>0</v>
      </c>
      <c r="T80" s="205">
        <f t="shared" si="5"/>
        <v>0</v>
      </c>
      <c r="U80" s="205">
        <f t="shared" si="6"/>
        <v>0</v>
      </c>
      <c r="V80" s="205">
        <f t="shared" si="7"/>
        <v>0</v>
      </c>
      <c r="W80" s="207">
        <f t="shared" si="8"/>
        <v>0</v>
      </c>
      <c r="X80" s="209">
        <f t="shared" si="9"/>
        <v>0</v>
      </c>
      <c r="Y80" s="205">
        <f t="shared" si="10"/>
        <v>0</v>
      </c>
      <c r="Z80" s="205">
        <f t="shared" si="11"/>
        <v>0</v>
      </c>
      <c r="AA80" s="210">
        <f t="shared" si="12"/>
        <v>0</v>
      </c>
      <c r="AB80" s="209">
        <f t="shared" si="13"/>
        <v>0</v>
      </c>
      <c r="AC80" s="211" t="str">
        <f t="shared" si="14"/>
        <v>#DIV/0!</v>
      </c>
    </row>
    <row r="81" ht="15.75" customHeight="1">
      <c r="A81" s="202" t="str">
        <f>+'PRIORIZACIÓN (2)'!B78</f>
        <v>Unidad Auditable 71</v>
      </c>
      <c r="B81" s="203" t="str">
        <f>+IF('PRIORIZACIÓN (2)'!I83&gt;0%,"YA CUENTA CON PONDERACIÓN DE RIESGOS, NO DILIGENCIAR ANALISIS OCI", "DILIGENCIE ANALISIS OCI PARA ESTA UNIDAD AUDITABLE")</f>
        <v>DILIGENCIE ANALISIS OCI PARA ESTA UNIDAD AUDITABLE</v>
      </c>
      <c r="C81" s="204"/>
      <c r="D81" s="205">
        <f t="shared" si="15"/>
        <v>0</v>
      </c>
      <c r="E81" s="205"/>
      <c r="F81" s="205">
        <f t="shared" si="16"/>
        <v>0</v>
      </c>
      <c r="G81" s="206"/>
      <c r="H81" s="205">
        <f t="shared" si="17"/>
        <v>0</v>
      </c>
      <c r="I81" s="206"/>
      <c r="J81" s="205">
        <f t="shared" si="18"/>
        <v>0</v>
      </c>
      <c r="K81" s="205"/>
      <c r="L81" s="205">
        <f t="shared" si="19"/>
        <v>0</v>
      </c>
      <c r="M81" s="205"/>
      <c r="N81" s="205">
        <f t="shared" si="20"/>
        <v>0</v>
      </c>
      <c r="O81" s="205"/>
      <c r="P81" s="210">
        <f t="shared" si="1"/>
        <v>0</v>
      </c>
      <c r="Q81" s="205">
        <f t="shared" si="2"/>
        <v>0</v>
      </c>
      <c r="R81" s="205">
        <f t="shared" si="3"/>
        <v>0</v>
      </c>
      <c r="S81" s="205">
        <f t="shared" si="4"/>
        <v>0</v>
      </c>
      <c r="T81" s="205">
        <f t="shared" si="5"/>
        <v>0</v>
      </c>
      <c r="U81" s="205">
        <f t="shared" si="6"/>
        <v>0</v>
      </c>
      <c r="V81" s="205">
        <f t="shared" si="7"/>
        <v>0</v>
      </c>
      <c r="W81" s="207">
        <f t="shared" si="8"/>
        <v>0</v>
      </c>
      <c r="X81" s="209">
        <f t="shared" si="9"/>
        <v>0</v>
      </c>
      <c r="Y81" s="205">
        <f t="shared" si="10"/>
        <v>0</v>
      </c>
      <c r="Z81" s="205">
        <f t="shared" si="11"/>
        <v>0</v>
      </c>
      <c r="AA81" s="210">
        <f t="shared" si="12"/>
        <v>0</v>
      </c>
      <c r="AB81" s="209">
        <f t="shared" si="13"/>
        <v>0</v>
      </c>
      <c r="AC81" s="211" t="str">
        <f t="shared" si="14"/>
        <v>#DIV/0!</v>
      </c>
    </row>
    <row r="82" ht="15.75" customHeight="1">
      <c r="A82" s="202" t="str">
        <f>+'PRIORIZACIÓN (2)'!B79</f>
        <v>Unidad Auditable 72</v>
      </c>
      <c r="B82" s="203" t="str">
        <f>+IF('PRIORIZACIÓN (2)'!I84&gt;0%,"YA CUENTA CON PONDERACIÓN DE RIESGOS, NO DILIGENCIAR ANALISIS OCI", "DILIGENCIE ANALISIS OCI PARA ESTA UNIDAD AUDITABLE")</f>
        <v>DILIGENCIE ANALISIS OCI PARA ESTA UNIDAD AUDITABLE</v>
      </c>
      <c r="C82" s="204"/>
      <c r="D82" s="205">
        <f t="shared" si="15"/>
        <v>0</v>
      </c>
      <c r="E82" s="205"/>
      <c r="F82" s="205">
        <f t="shared" si="16"/>
        <v>0</v>
      </c>
      <c r="G82" s="206"/>
      <c r="H82" s="205">
        <f t="shared" si="17"/>
        <v>0</v>
      </c>
      <c r="I82" s="206"/>
      <c r="J82" s="205">
        <f t="shared" si="18"/>
        <v>0</v>
      </c>
      <c r="K82" s="205"/>
      <c r="L82" s="205">
        <f t="shared" si="19"/>
        <v>0</v>
      </c>
      <c r="M82" s="205"/>
      <c r="N82" s="205">
        <f t="shared" si="20"/>
        <v>0</v>
      </c>
      <c r="O82" s="205"/>
      <c r="P82" s="210">
        <f t="shared" si="1"/>
        <v>0</v>
      </c>
      <c r="Q82" s="205">
        <f t="shared" si="2"/>
        <v>0</v>
      </c>
      <c r="R82" s="205">
        <f t="shared" si="3"/>
        <v>0</v>
      </c>
      <c r="S82" s="205">
        <f t="shared" si="4"/>
        <v>0</v>
      </c>
      <c r="T82" s="205">
        <f t="shared" si="5"/>
        <v>0</v>
      </c>
      <c r="U82" s="205">
        <f t="shared" si="6"/>
        <v>0</v>
      </c>
      <c r="V82" s="205">
        <f t="shared" si="7"/>
        <v>0</v>
      </c>
      <c r="W82" s="207">
        <f t="shared" si="8"/>
        <v>0</v>
      </c>
      <c r="X82" s="209">
        <f t="shared" si="9"/>
        <v>0</v>
      </c>
      <c r="Y82" s="205">
        <f t="shared" si="10"/>
        <v>0</v>
      </c>
      <c r="Z82" s="205">
        <f t="shared" si="11"/>
        <v>0</v>
      </c>
      <c r="AA82" s="210">
        <f t="shared" si="12"/>
        <v>0</v>
      </c>
      <c r="AB82" s="209">
        <f t="shared" si="13"/>
        <v>0</v>
      </c>
      <c r="AC82" s="211" t="str">
        <f t="shared" si="14"/>
        <v>#DIV/0!</v>
      </c>
    </row>
    <row r="83" ht="15.75" customHeight="1">
      <c r="A83" s="202" t="str">
        <f>+'PRIORIZACIÓN (2)'!B80</f>
        <v>Unidad Auditable 73</v>
      </c>
      <c r="B83" s="203" t="str">
        <f>+IF('PRIORIZACIÓN (2)'!I85&gt;0%,"YA CUENTA CON PONDERACIÓN DE RIESGOS, NO DILIGENCIAR ANALISIS OCI", "DILIGENCIE ANALISIS OCI PARA ESTA UNIDAD AUDITABLE")</f>
        <v>DILIGENCIE ANALISIS OCI PARA ESTA UNIDAD AUDITABLE</v>
      </c>
      <c r="C83" s="204"/>
      <c r="D83" s="205">
        <f t="shared" si="15"/>
        <v>0</v>
      </c>
      <c r="E83" s="205"/>
      <c r="F83" s="205">
        <f t="shared" si="16"/>
        <v>0</v>
      </c>
      <c r="G83" s="206"/>
      <c r="H83" s="205">
        <f t="shared" si="17"/>
        <v>0</v>
      </c>
      <c r="I83" s="206"/>
      <c r="J83" s="205">
        <f t="shared" si="18"/>
        <v>0</v>
      </c>
      <c r="K83" s="205"/>
      <c r="L83" s="205">
        <f t="shared" si="19"/>
        <v>0</v>
      </c>
      <c r="M83" s="205"/>
      <c r="N83" s="205">
        <f t="shared" si="20"/>
        <v>0</v>
      </c>
      <c r="O83" s="205"/>
      <c r="P83" s="210">
        <f t="shared" si="1"/>
        <v>0</v>
      </c>
      <c r="Q83" s="205">
        <f t="shared" si="2"/>
        <v>0</v>
      </c>
      <c r="R83" s="205">
        <f t="shared" si="3"/>
        <v>0</v>
      </c>
      <c r="S83" s="205">
        <f t="shared" si="4"/>
        <v>0</v>
      </c>
      <c r="T83" s="205">
        <f t="shared" si="5"/>
        <v>0</v>
      </c>
      <c r="U83" s="205">
        <f t="shared" si="6"/>
        <v>0</v>
      </c>
      <c r="V83" s="205">
        <f t="shared" si="7"/>
        <v>0</v>
      </c>
      <c r="W83" s="207">
        <f t="shared" si="8"/>
        <v>0</v>
      </c>
      <c r="X83" s="209">
        <f t="shared" si="9"/>
        <v>0</v>
      </c>
      <c r="Y83" s="205">
        <f t="shared" si="10"/>
        <v>0</v>
      </c>
      <c r="Z83" s="205">
        <f t="shared" si="11"/>
        <v>0</v>
      </c>
      <c r="AA83" s="210">
        <f t="shared" si="12"/>
        <v>0</v>
      </c>
      <c r="AB83" s="209">
        <f t="shared" si="13"/>
        <v>0</v>
      </c>
      <c r="AC83" s="211" t="str">
        <f t="shared" si="14"/>
        <v>#DIV/0!</v>
      </c>
    </row>
    <row r="84" ht="15.75" customHeight="1">
      <c r="A84" s="202" t="str">
        <f>+'PRIORIZACIÓN (2)'!B81</f>
        <v>Unidad Auditable 74</v>
      </c>
      <c r="B84" s="203" t="str">
        <f>+IF('PRIORIZACIÓN (2)'!I86&gt;0%,"YA CUENTA CON PONDERACIÓN DE RIESGOS, NO DILIGENCIAR ANALISIS OCI", "DILIGENCIE ANALISIS OCI PARA ESTA UNIDAD AUDITABLE")</f>
        <v>DILIGENCIE ANALISIS OCI PARA ESTA UNIDAD AUDITABLE</v>
      </c>
      <c r="C84" s="204"/>
      <c r="D84" s="205">
        <f t="shared" si="15"/>
        <v>0</v>
      </c>
      <c r="E84" s="205"/>
      <c r="F84" s="205">
        <f t="shared" si="16"/>
        <v>0</v>
      </c>
      <c r="G84" s="206"/>
      <c r="H84" s="205">
        <f t="shared" si="17"/>
        <v>0</v>
      </c>
      <c r="I84" s="206"/>
      <c r="J84" s="205">
        <f t="shared" si="18"/>
        <v>0</v>
      </c>
      <c r="K84" s="205"/>
      <c r="L84" s="205">
        <f t="shared" si="19"/>
        <v>0</v>
      </c>
      <c r="M84" s="205"/>
      <c r="N84" s="205">
        <f t="shared" si="20"/>
        <v>0</v>
      </c>
      <c r="O84" s="205"/>
      <c r="P84" s="210">
        <f t="shared" si="1"/>
        <v>0</v>
      </c>
      <c r="Q84" s="205">
        <f t="shared" si="2"/>
        <v>0</v>
      </c>
      <c r="R84" s="205">
        <f t="shared" si="3"/>
        <v>0</v>
      </c>
      <c r="S84" s="205">
        <f t="shared" si="4"/>
        <v>0</v>
      </c>
      <c r="T84" s="205">
        <f t="shared" si="5"/>
        <v>0</v>
      </c>
      <c r="U84" s="205">
        <f t="shared" si="6"/>
        <v>0</v>
      </c>
      <c r="V84" s="205">
        <f t="shared" si="7"/>
        <v>0</v>
      </c>
      <c r="W84" s="207">
        <f t="shared" si="8"/>
        <v>0</v>
      </c>
      <c r="X84" s="209">
        <f t="shared" si="9"/>
        <v>0</v>
      </c>
      <c r="Y84" s="205">
        <f t="shared" si="10"/>
        <v>0</v>
      </c>
      <c r="Z84" s="205">
        <f t="shared" si="11"/>
        <v>0</v>
      </c>
      <c r="AA84" s="210">
        <f t="shared" si="12"/>
        <v>0</v>
      </c>
      <c r="AB84" s="209">
        <f t="shared" si="13"/>
        <v>0</v>
      </c>
      <c r="AC84" s="211" t="str">
        <f t="shared" si="14"/>
        <v>#DIV/0!</v>
      </c>
    </row>
    <row r="85" ht="15.75" customHeight="1">
      <c r="A85" s="202" t="str">
        <f>+'PRIORIZACIÓN (2)'!B82</f>
        <v>Unidad Auditable 75</v>
      </c>
      <c r="B85" s="203" t="str">
        <f>+IF('PRIORIZACIÓN (2)'!I87&gt;0%,"YA CUENTA CON PONDERACIÓN DE RIESGOS, NO DILIGENCIAR ANALISIS OCI", "DILIGENCIE ANALISIS OCI PARA ESTA UNIDAD AUDITABLE")</f>
        <v>DILIGENCIE ANALISIS OCI PARA ESTA UNIDAD AUDITABLE</v>
      </c>
      <c r="C85" s="204"/>
      <c r="D85" s="205">
        <f t="shared" si="15"/>
        <v>0</v>
      </c>
      <c r="E85" s="205"/>
      <c r="F85" s="205">
        <f t="shared" si="16"/>
        <v>0</v>
      </c>
      <c r="G85" s="206"/>
      <c r="H85" s="205">
        <f t="shared" si="17"/>
        <v>0</v>
      </c>
      <c r="I85" s="206"/>
      <c r="J85" s="205">
        <f t="shared" si="18"/>
        <v>0</v>
      </c>
      <c r="K85" s="205"/>
      <c r="L85" s="205">
        <f t="shared" si="19"/>
        <v>0</v>
      </c>
      <c r="M85" s="205"/>
      <c r="N85" s="205">
        <f t="shared" si="20"/>
        <v>0</v>
      </c>
      <c r="O85" s="205"/>
      <c r="P85" s="210">
        <f t="shared" si="1"/>
        <v>0</v>
      </c>
      <c r="Q85" s="205">
        <f t="shared" si="2"/>
        <v>0</v>
      </c>
      <c r="R85" s="205">
        <f t="shared" si="3"/>
        <v>0</v>
      </c>
      <c r="S85" s="205">
        <f t="shared" si="4"/>
        <v>0</v>
      </c>
      <c r="T85" s="205">
        <f t="shared" si="5"/>
        <v>0</v>
      </c>
      <c r="U85" s="205">
        <f t="shared" si="6"/>
        <v>0</v>
      </c>
      <c r="V85" s="205">
        <f t="shared" si="7"/>
        <v>0</v>
      </c>
      <c r="W85" s="207">
        <f t="shared" si="8"/>
        <v>0</v>
      </c>
      <c r="X85" s="209">
        <f t="shared" si="9"/>
        <v>0</v>
      </c>
      <c r="Y85" s="205">
        <f t="shared" si="10"/>
        <v>0</v>
      </c>
      <c r="Z85" s="205">
        <f t="shared" si="11"/>
        <v>0</v>
      </c>
      <c r="AA85" s="210">
        <f t="shared" si="12"/>
        <v>0</v>
      </c>
      <c r="AB85" s="209">
        <f t="shared" si="13"/>
        <v>0</v>
      </c>
      <c r="AC85" s="211" t="str">
        <f t="shared" si="14"/>
        <v>#DIV/0!</v>
      </c>
    </row>
    <row r="86" ht="15.75" customHeight="1">
      <c r="A86" s="202" t="str">
        <f>+'PRIORIZACIÓN (2)'!B83</f>
        <v>Unidad Auditable 76</v>
      </c>
      <c r="B86" s="203" t="str">
        <f>+IF('PRIORIZACIÓN (2)'!I88&gt;0%,"YA CUENTA CON PONDERACIÓN DE RIESGOS, NO DILIGENCIAR ANALISIS OCI", "DILIGENCIE ANALISIS OCI PARA ESTA UNIDAD AUDITABLE")</f>
        <v>DILIGENCIE ANALISIS OCI PARA ESTA UNIDAD AUDITABLE</v>
      </c>
      <c r="C86" s="204"/>
      <c r="D86" s="205">
        <f t="shared" si="15"/>
        <v>0</v>
      </c>
      <c r="E86" s="205"/>
      <c r="F86" s="205">
        <f t="shared" si="16"/>
        <v>0</v>
      </c>
      <c r="G86" s="206"/>
      <c r="H86" s="205">
        <f t="shared" si="17"/>
        <v>0</v>
      </c>
      <c r="I86" s="206"/>
      <c r="J86" s="205">
        <f t="shared" si="18"/>
        <v>0</v>
      </c>
      <c r="K86" s="205"/>
      <c r="L86" s="205">
        <f t="shared" si="19"/>
        <v>0</v>
      </c>
      <c r="M86" s="205"/>
      <c r="N86" s="205">
        <f t="shared" si="20"/>
        <v>0</v>
      </c>
      <c r="O86" s="205"/>
      <c r="P86" s="210">
        <f t="shared" si="1"/>
        <v>0</v>
      </c>
      <c r="Q86" s="205">
        <f t="shared" si="2"/>
        <v>0</v>
      </c>
      <c r="R86" s="205">
        <f t="shared" si="3"/>
        <v>0</v>
      </c>
      <c r="S86" s="205">
        <f t="shared" si="4"/>
        <v>0</v>
      </c>
      <c r="T86" s="205">
        <f t="shared" si="5"/>
        <v>0</v>
      </c>
      <c r="U86" s="205">
        <f t="shared" si="6"/>
        <v>0</v>
      </c>
      <c r="V86" s="205">
        <f t="shared" si="7"/>
        <v>0</v>
      </c>
      <c r="W86" s="207">
        <f t="shared" si="8"/>
        <v>0</v>
      </c>
      <c r="X86" s="209">
        <f t="shared" si="9"/>
        <v>0</v>
      </c>
      <c r="Y86" s="205">
        <f t="shared" si="10"/>
        <v>0</v>
      </c>
      <c r="Z86" s="205">
        <f t="shared" si="11"/>
        <v>0</v>
      </c>
      <c r="AA86" s="210">
        <f t="shared" si="12"/>
        <v>0</v>
      </c>
      <c r="AB86" s="209">
        <f t="shared" si="13"/>
        <v>0</v>
      </c>
      <c r="AC86" s="211" t="str">
        <f t="shared" si="14"/>
        <v>#DIV/0!</v>
      </c>
    </row>
    <row r="87" ht="15.75" customHeight="1">
      <c r="A87" s="202" t="str">
        <f>+'PRIORIZACIÓN (2)'!B84</f>
        <v>Unidad Auditable 77</v>
      </c>
      <c r="B87" s="203" t="str">
        <f>+IF('PRIORIZACIÓN (2)'!I89&gt;0%,"YA CUENTA CON PONDERACIÓN DE RIESGOS, NO DILIGENCIAR ANALISIS OCI", "DILIGENCIE ANALISIS OCI PARA ESTA UNIDAD AUDITABLE")</f>
        <v>DILIGENCIE ANALISIS OCI PARA ESTA UNIDAD AUDITABLE</v>
      </c>
      <c r="C87" s="204"/>
      <c r="D87" s="205">
        <f t="shared" si="15"/>
        <v>0</v>
      </c>
      <c r="E87" s="205"/>
      <c r="F87" s="205">
        <f t="shared" si="16"/>
        <v>0</v>
      </c>
      <c r="G87" s="206"/>
      <c r="H87" s="205">
        <f t="shared" si="17"/>
        <v>0</v>
      </c>
      <c r="I87" s="206"/>
      <c r="J87" s="205">
        <f t="shared" si="18"/>
        <v>0</v>
      </c>
      <c r="K87" s="205"/>
      <c r="L87" s="205">
        <f t="shared" si="19"/>
        <v>0</v>
      </c>
      <c r="M87" s="205"/>
      <c r="N87" s="205">
        <f t="shared" si="20"/>
        <v>0</v>
      </c>
      <c r="O87" s="205"/>
      <c r="P87" s="210">
        <f t="shared" si="1"/>
        <v>0</v>
      </c>
      <c r="Q87" s="205">
        <f t="shared" si="2"/>
        <v>0</v>
      </c>
      <c r="R87" s="205">
        <f t="shared" si="3"/>
        <v>0</v>
      </c>
      <c r="S87" s="205">
        <f t="shared" si="4"/>
        <v>0</v>
      </c>
      <c r="T87" s="205">
        <f t="shared" si="5"/>
        <v>0</v>
      </c>
      <c r="U87" s="205">
        <f t="shared" si="6"/>
        <v>0</v>
      </c>
      <c r="V87" s="205">
        <f t="shared" si="7"/>
        <v>0</v>
      </c>
      <c r="W87" s="207">
        <f t="shared" si="8"/>
        <v>0</v>
      </c>
      <c r="X87" s="209">
        <f t="shared" si="9"/>
        <v>0</v>
      </c>
      <c r="Y87" s="205">
        <f t="shared" si="10"/>
        <v>0</v>
      </c>
      <c r="Z87" s="205">
        <f t="shared" si="11"/>
        <v>0</v>
      </c>
      <c r="AA87" s="210">
        <f t="shared" si="12"/>
        <v>0</v>
      </c>
      <c r="AB87" s="209">
        <f t="shared" si="13"/>
        <v>0</v>
      </c>
      <c r="AC87" s="211" t="str">
        <f t="shared" si="14"/>
        <v>#DIV/0!</v>
      </c>
    </row>
    <row r="88" ht="15.75" customHeight="1">
      <c r="A88" s="202" t="str">
        <f>+'PRIORIZACIÓN (2)'!B85</f>
        <v>Unidad Auditable 78</v>
      </c>
      <c r="B88" s="203" t="str">
        <f>+IF('PRIORIZACIÓN (2)'!I90&gt;0%,"YA CUENTA CON PONDERACIÓN DE RIESGOS, NO DILIGENCIAR ANALISIS OCI", "DILIGENCIE ANALISIS OCI PARA ESTA UNIDAD AUDITABLE")</f>
        <v>DILIGENCIE ANALISIS OCI PARA ESTA UNIDAD AUDITABLE</v>
      </c>
      <c r="C88" s="204"/>
      <c r="D88" s="205">
        <f t="shared" si="15"/>
        <v>0</v>
      </c>
      <c r="E88" s="205"/>
      <c r="F88" s="205">
        <f t="shared" si="16"/>
        <v>0</v>
      </c>
      <c r="G88" s="206"/>
      <c r="H88" s="205">
        <f t="shared" si="17"/>
        <v>0</v>
      </c>
      <c r="I88" s="206"/>
      <c r="J88" s="205">
        <f t="shared" si="18"/>
        <v>0</v>
      </c>
      <c r="K88" s="205"/>
      <c r="L88" s="205">
        <f t="shared" si="19"/>
        <v>0</v>
      </c>
      <c r="M88" s="205"/>
      <c r="N88" s="205">
        <f t="shared" si="20"/>
        <v>0</v>
      </c>
      <c r="O88" s="205"/>
      <c r="P88" s="210">
        <f t="shared" si="1"/>
        <v>0</v>
      </c>
      <c r="Q88" s="205">
        <f t="shared" si="2"/>
        <v>0</v>
      </c>
      <c r="R88" s="205">
        <f t="shared" si="3"/>
        <v>0</v>
      </c>
      <c r="S88" s="205">
        <f t="shared" si="4"/>
        <v>0</v>
      </c>
      <c r="T88" s="205">
        <f t="shared" si="5"/>
        <v>0</v>
      </c>
      <c r="U88" s="205">
        <f t="shared" si="6"/>
        <v>0</v>
      </c>
      <c r="V88" s="205">
        <f t="shared" si="7"/>
        <v>0</v>
      </c>
      <c r="W88" s="207">
        <f t="shared" si="8"/>
        <v>0</v>
      </c>
      <c r="X88" s="209">
        <f t="shared" si="9"/>
        <v>0</v>
      </c>
      <c r="Y88" s="205">
        <f t="shared" si="10"/>
        <v>0</v>
      </c>
      <c r="Z88" s="205">
        <f t="shared" si="11"/>
        <v>0</v>
      </c>
      <c r="AA88" s="210">
        <f t="shared" si="12"/>
        <v>0</v>
      </c>
      <c r="AB88" s="209">
        <f t="shared" si="13"/>
        <v>0</v>
      </c>
      <c r="AC88" s="211" t="str">
        <f t="shared" si="14"/>
        <v>#DIV/0!</v>
      </c>
    </row>
    <row r="89" ht="15.75" customHeight="1">
      <c r="A89" s="202" t="str">
        <f>+'PRIORIZACIÓN (2)'!B86</f>
        <v>Unidad Auditable 79</v>
      </c>
      <c r="B89" s="203" t="str">
        <f>+IF('PRIORIZACIÓN (2)'!I91&gt;0%,"YA CUENTA CON PONDERACIÓN DE RIESGOS, NO DILIGENCIAR ANALISIS OCI", "DILIGENCIE ANALISIS OCI PARA ESTA UNIDAD AUDITABLE")</f>
        <v>DILIGENCIE ANALISIS OCI PARA ESTA UNIDAD AUDITABLE</v>
      </c>
      <c r="C89" s="204"/>
      <c r="D89" s="205">
        <f t="shared" si="15"/>
        <v>0</v>
      </c>
      <c r="E89" s="205"/>
      <c r="F89" s="205">
        <f t="shared" si="16"/>
        <v>0</v>
      </c>
      <c r="G89" s="206"/>
      <c r="H89" s="205">
        <f t="shared" si="17"/>
        <v>0</v>
      </c>
      <c r="I89" s="206"/>
      <c r="J89" s="205">
        <f t="shared" si="18"/>
        <v>0</v>
      </c>
      <c r="K89" s="205"/>
      <c r="L89" s="205">
        <f t="shared" si="19"/>
        <v>0</v>
      </c>
      <c r="M89" s="205"/>
      <c r="N89" s="205">
        <f t="shared" si="20"/>
        <v>0</v>
      </c>
      <c r="O89" s="205"/>
      <c r="P89" s="210">
        <f t="shared" si="1"/>
        <v>0</v>
      </c>
      <c r="Q89" s="205">
        <f t="shared" si="2"/>
        <v>0</v>
      </c>
      <c r="R89" s="205">
        <f t="shared" si="3"/>
        <v>0</v>
      </c>
      <c r="S89" s="205">
        <f t="shared" si="4"/>
        <v>0</v>
      </c>
      <c r="T89" s="205">
        <f t="shared" si="5"/>
        <v>0</v>
      </c>
      <c r="U89" s="205">
        <f t="shared" si="6"/>
        <v>0</v>
      </c>
      <c r="V89" s="205">
        <f t="shared" si="7"/>
        <v>0</v>
      </c>
      <c r="W89" s="207">
        <f t="shared" si="8"/>
        <v>0</v>
      </c>
      <c r="X89" s="209">
        <f t="shared" si="9"/>
        <v>0</v>
      </c>
      <c r="Y89" s="205">
        <f t="shared" si="10"/>
        <v>0</v>
      </c>
      <c r="Z89" s="205">
        <f t="shared" si="11"/>
        <v>0</v>
      </c>
      <c r="AA89" s="210">
        <f t="shared" si="12"/>
        <v>0</v>
      </c>
      <c r="AB89" s="209">
        <f t="shared" si="13"/>
        <v>0</v>
      </c>
      <c r="AC89" s="211" t="str">
        <f t="shared" si="14"/>
        <v>#DIV/0!</v>
      </c>
    </row>
    <row r="90" ht="15.75" customHeight="1">
      <c r="A90" s="202" t="str">
        <f>+'PRIORIZACIÓN (2)'!B87</f>
        <v>Unidad Auditable 80</v>
      </c>
      <c r="B90" s="203" t="str">
        <f>+IF('PRIORIZACIÓN (2)'!I92&gt;0%,"YA CUENTA CON PONDERACIÓN DE RIESGOS, NO DILIGENCIAR ANALISIS OCI", "DILIGENCIE ANALISIS OCI PARA ESTA UNIDAD AUDITABLE")</f>
        <v>DILIGENCIE ANALISIS OCI PARA ESTA UNIDAD AUDITABLE</v>
      </c>
      <c r="C90" s="204"/>
      <c r="D90" s="205">
        <f t="shared" si="15"/>
        <v>0</v>
      </c>
      <c r="E90" s="205"/>
      <c r="F90" s="205">
        <f t="shared" si="16"/>
        <v>0</v>
      </c>
      <c r="G90" s="206"/>
      <c r="H90" s="205">
        <f t="shared" si="17"/>
        <v>0</v>
      </c>
      <c r="I90" s="206"/>
      <c r="J90" s="205">
        <f t="shared" si="18"/>
        <v>0</v>
      </c>
      <c r="K90" s="205"/>
      <c r="L90" s="205">
        <f t="shared" si="19"/>
        <v>0</v>
      </c>
      <c r="M90" s="205"/>
      <c r="N90" s="205">
        <f t="shared" si="20"/>
        <v>0</v>
      </c>
      <c r="O90" s="205"/>
      <c r="P90" s="210">
        <f t="shared" si="1"/>
        <v>0</v>
      </c>
      <c r="Q90" s="205">
        <f t="shared" si="2"/>
        <v>0</v>
      </c>
      <c r="R90" s="205">
        <f t="shared" si="3"/>
        <v>0</v>
      </c>
      <c r="S90" s="205">
        <f t="shared" si="4"/>
        <v>0</v>
      </c>
      <c r="T90" s="205">
        <f t="shared" si="5"/>
        <v>0</v>
      </c>
      <c r="U90" s="205">
        <f t="shared" si="6"/>
        <v>0</v>
      </c>
      <c r="V90" s="205">
        <f t="shared" si="7"/>
        <v>0</v>
      </c>
      <c r="W90" s="207">
        <f t="shared" si="8"/>
        <v>0</v>
      </c>
      <c r="X90" s="209">
        <f t="shared" si="9"/>
        <v>0</v>
      </c>
      <c r="Y90" s="205">
        <f t="shared" si="10"/>
        <v>0</v>
      </c>
      <c r="Z90" s="205">
        <f t="shared" si="11"/>
        <v>0</v>
      </c>
      <c r="AA90" s="210">
        <f t="shared" si="12"/>
        <v>0</v>
      </c>
      <c r="AB90" s="209">
        <f t="shared" si="13"/>
        <v>0</v>
      </c>
      <c r="AC90" s="211" t="str">
        <f t="shared" si="14"/>
        <v>#DIV/0!</v>
      </c>
    </row>
    <row r="91" ht="15.75" customHeight="1"/>
    <row r="92" ht="15.75" customHeight="1"/>
    <row r="93" ht="15.75" customHeight="1"/>
    <row r="94" ht="15.75" customHeight="1"/>
    <row r="95" ht="15.75" customHeight="1"/>
    <row r="96" ht="15.75" customHeight="1">
      <c r="A96" s="212" t="s">
        <v>252</v>
      </c>
      <c r="B96" s="213" t="s">
        <v>253</v>
      </c>
      <c r="C96" s="213" t="s">
        <v>254</v>
      </c>
    </row>
    <row r="97" ht="15.75" customHeight="1">
      <c r="A97" s="205" t="s">
        <v>242</v>
      </c>
      <c r="B97" s="214">
        <v>0.0</v>
      </c>
      <c r="C97" s="215" t="s">
        <v>255</v>
      </c>
    </row>
    <row r="98" ht="15.75" customHeight="1">
      <c r="A98" s="205" t="s">
        <v>247</v>
      </c>
      <c r="B98" s="215" t="s">
        <v>256</v>
      </c>
      <c r="C98" s="215" t="s">
        <v>257</v>
      </c>
    </row>
    <row r="99" ht="15.75" customHeight="1">
      <c r="A99" s="205" t="s">
        <v>238</v>
      </c>
      <c r="B99" s="215" t="s">
        <v>258</v>
      </c>
      <c r="C99" s="215" t="s">
        <v>259</v>
      </c>
    </row>
    <row r="100" ht="15.75" customHeight="1">
      <c r="A100" s="205" t="s">
        <v>236</v>
      </c>
      <c r="B100" s="215" t="s">
        <v>260</v>
      </c>
      <c r="C100" s="216"/>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A2:A5"/>
    <mergeCell ref="B2:O5"/>
    <mergeCell ref="Q2:Z2"/>
    <mergeCell ref="AA2:AC5"/>
    <mergeCell ref="Q3:Z3"/>
    <mergeCell ref="Q4:Z4"/>
    <mergeCell ref="Q5:Z5"/>
    <mergeCell ref="V7:V8"/>
    <mergeCell ref="W7:W8"/>
    <mergeCell ref="X7:X8"/>
    <mergeCell ref="Y7:Y8"/>
    <mergeCell ref="Z7:Z8"/>
    <mergeCell ref="AA7:AA8"/>
    <mergeCell ref="AB7:AB8"/>
    <mergeCell ref="AC7:AC8"/>
    <mergeCell ref="C8:D8"/>
    <mergeCell ref="E8:F8"/>
    <mergeCell ref="G8:H8"/>
    <mergeCell ref="I8:J8"/>
    <mergeCell ref="A7:A8"/>
    <mergeCell ref="B7:B8"/>
    <mergeCell ref="C7:D7"/>
    <mergeCell ref="E7:F7"/>
    <mergeCell ref="G7:H7"/>
    <mergeCell ref="I7:J7"/>
    <mergeCell ref="K7:L7"/>
    <mergeCell ref="K8:L8"/>
    <mergeCell ref="M8:N8"/>
    <mergeCell ref="O8:P8"/>
    <mergeCell ref="M7:N7"/>
    <mergeCell ref="O7:P7"/>
    <mergeCell ref="Q7:Q8"/>
    <mergeCell ref="R7:R8"/>
    <mergeCell ref="S7:S8"/>
    <mergeCell ref="T7:T8"/>
    <mergeCell ref="U7:U8"/>
  </mergeCells>
  <conditionalFormatting sqref="B9:B90">
    <cfRule type="cellIs" dxfId="4" priority="1" operator="equal">
      <formula>$AI$10</formula>
    </cfRule>
  </conditionalFormatting>
  <conditionalFormatting sqref="B9:B90">
    <cfRule type="cellIs" dxfId="2" priority="2" operator="equal">
      <formula>$AI$9</formula>
    </cfRule>
  </conditionalFormatting>
  <conditionalFormatting sqref="C9:O90">
    <cfRule type="expression" dxfId="5" priority="3">
      <formula>"(B9=""YA CUENTA CON PONDERACION DE RIESGOS, NO DILIGENCIARANALISIS;B9)"</formula>
    </cfRule>
  </conditionalFormatting>
  <conditionalFormatting sqref="D9:O9">
    <cfRule type="expression" dxfId="5" priority="4">
      <formula>"(B9=""YA CUENTA CON PONDERACION DE RIESGOS, NO DILIGENCIARANALISIS;B9)"</formula>
    </cfRule>
  </conditionalFormatting>
  <conditionalFormatting sqref="D22:O24">
    <cfRule type="expression" dxfId="5" priority="5">
      <formula>"(B9=""YA CUENTA CON PONDERACION DE RIESGOS, NO DILIGENCIARANALISIS;B9)"</formula>
    </cfRule>
  </conditionalFormatting>
  <conditionalFormatting sqref="D27:O27">
    <cfRule type="expression" dxfId="5" priority="6">
      <formula>"(B9=""YA CUENTA CON PONDERACION DE RIESGOS, NO DILIGENCIARANALISIS;B9)"</formula>
    </cfRule>
  </conditionalFormatting>
  <conditionalFormatting sqref="D31:O31">
    <cfRule type="expression" dxfId="5" priority="7">
      <formula>"(B9=""YA CUENTA CON PONDERACION DE RIESGOS, NO DILIGENCIARANALISIS;B9)"</formula>
    </cfRule>
  </conditionalFormatting>
  <conditionalFormatting sqref="D42:O42">
    <cfRule type="expression" dxfId="5" priority="8">
      <formula>"(B9=""YA CUENTA CON PONDERACION DE RIESGOS, NO DILIGENCIARANALISIS;B9)"</formula>
    </cfRule>
  </conditionalFormatting>
  <conditionalFormatting sqref="Q9:V90">
    <cfRule type="expression" dxfId="5" priority="9">
      <formula>"(B9=""YA CUENTA CON PONDERACION DE RIESGOS, NO DILIGENCIARANALISIS;B9)"</formula>
    </cfRule>
  </conditionalFormatting>
  <conditionalFormatting sqref="AC9:AC90">
    <cfRule type="containsText" dxfId="2" priority="10" operator="containsText" text="Moderado">
      <formula>NOT(ISERROR(SEARCH(("Moderado"),(AC9))))</formula>
    </cfRule>
  </conditionalFormatting>
  <conditionalFormatting sqref="AC9:AC90">
    <cfRule type="containsText" dxfId="1" priority="11" operator="containsText" text="Alto">
      <formula>NOT(ISERROR(SEARCH(("Alto"),(AC9))))</formula>
    </cfRule>
  </conditionalFormatting>
  <conditionalFormatting sqref="AC9:AC90">
    <cfRule type="containsText" dxfId="0" priority="12" operator="containsText" text="Muy Alto">
      <formula>NOT(ISERROR(SEARCH(("Muy Alto"),(AC9))))</formula>
    </cfRule>
  </conditionalFormatting>
  <conditionalFormatting sqref="AC9:AC90">
    <cfRule type="containsText" dxfId="3" priority="13" operator="containsText" text="Muy Bajo">
      <formula>NOT(ISERROR(SEARCH(("Muy Bajo"),(AC9))))</formula>
    </cfRule>
  </conditionalFormatting>
  <conditionalFormatting sqref="AC9:AC90">
    <cfRule type="containsText" dxfId="4" priority="14" operator="containsText" text="Bajo">
      <formula>NOT(ISERROR(SEARCH(("Bajo"),(AC9))))</formula>
    </cfRule>
  </conditionalFormatting>
  <conditionalFormatting sqref="AC9:AC90">
    <cfRule type="containsText" dxfId="0" priority="15" operator="containsText" text="Extremo">
      <formula>NOT(ISERROR(SEARCH(("Extremo"),(AC9))))</formula>
    </cfRule>
  </conditionalFormatting>
  <dataValidations>
    <dataValidation type="list" allowBlank="1" showErrorMessage="1" sqref="C22:C30 G22:G30 I22:I30 M22:M30">
      <formula1>$A$98:$A$101</formula1>
    </dataValidation>
    <dataValidation type="list" allowBlank="1" showErrorMessage="1" sqref="K9:K90">
      <formula1>"Hechos de Corrupción,Incumplimiento de servicios,Retrasos en los servicios,Quejas por incumplimientos o retrasos"</formula1>
    </dataValidation>
    <dataValidation type="list" allowBlank="1" showErrorMessage="1" sqref="E9:E90">
      <formula1>"3 días,2 días,1 día,Varias horas"</formula1>
    </dataValidation>
    <dataValidation type="list" allowBlank="1" showErrorMessage="1" sqref="O9:O90">
      <formula1>"Critica no recuperable,Critica con recuperación parcial,Falta de oportunidad para atención usuarios,Falta de oportunidad para gestión de los procesos"</formula1>
    </dataValidation>
    <dataValidation type="list" allowBlank="1" showErrorMessage="1" sqref="C48:C52 G48:G52 I48:I52 M48:M52">
      <formula1>$A$95:$A$98</formula1>
    </dataValidation>
    <dataValidation type="list" allowBlank="1" showErrorMessage="1" sqref="C9:C21 G9:G21 I9:I21 M9:M21 C31:C47 G31:G47 I31:I47 M31:M47 C53:C90 G53:G90 I53:I90 M53:M90">
      <formula1>$A$97:$A$100</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2019-03-03T03:38:53Z</dcterms:created>
  <dc:creator>FERNANDO AVELLA</dc:creator>
</cp:coreProperties>
</file>