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lujo6\Downloads\"/>
    </mc:Choice>
  </mc:AlternateContent>
  <bookViews>
    <workbookView xWindow="0" yWindow="0" windowWidth="19200" windowHeight="6640" tabRatio="882" firstSheet="2" activeTab="2"/>
  </bookViews>
  <sheets>
    <sheet name="Intructivo" sheetId="20" state="hidden" r:id="rId1"/>
    <sheet name="Matriz Calor Residual" sheetId="19" state="hidden" r:id="rId2"/>
    <sheet name="Mapa final" sheetId="1" r:id="rId3"/>
    <sheet name="Matriz Calor Inherente" sheetId="18" state="hidden" r:id="rId4"/>
    <sheet name="Tabla probabilidad" sheetId="12" state="hidden" r:id="rId5"/>
    <sheet name="Tabla Impacto" sheetId="13" state="hidden" r:id="rId6"/>
    <sheet name="Tabla Valoración controles" sheetId="15" state="hidden" r:id="rId7"/>
    <sheet name="Opciones Tratamiento" sheetId="16" state="hidden" r:id="rId8"/>
    <sheet name="Hoja1" sheetId="11" state="hidden" r:id="rId9"/>
  </sheets>
  <externalReferences>
    <externalReference r:id="rId10"/>
  </externalReferences>
  <definedNames>
    <definedName name="_xlnm._FilterDatabase" localSheetId="2" hidden="1">'Mapa final'!$A$6:$BT$47</definedName>
  </definedNames>
  <calcPr calcId="162913"/>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 l="1"/>
  <c r="A13" i="1" s="1"/>
  <c r="A16" i="1" s="1"/>
  <c r="A20" i="1" s="1"/>
  <c r="A23" i="1" s="1"/>
  <c r="A26" i="1" s="1"/>
  <c r="A29" i="1" s="1"/>
  <c r="A32" i="1" s="1"/>
  <c r="X225" i="19" l="1"/>
  <c r="W225" i="19"/>
  <c r="V225" i="19"/>
  <c r="X224" i="19"/>
  <c r="W224" i="19"/>
  <c r="V224" i="19"/>
  <c r="X223" i="19"/>
  <c r="W223" i="19"/>
  <c r="V223" i="19"/>
  <c r="X222" i="19"/>
  <c r="W222" i="19"/>
  <c r="V222" i="19"/>
  <c r="X221" i="19"/>
  <c r="W221" i="19"/>
  <c r="V221" i="19"/>
  <c r="X220" i="19"/>
  <c r="W220" i="19"/>
  <c r="V220" i="19"/>
  <c r="X219" i="19"/>
  <c r="W219" i="19"/>
  <c r="V219" i="19"/>
  <c r="X218" i="19"/>
  <c r="W218" i="19"/>
  <c r="V218" i="19"/>
  <c r="X215" i="19"/>
  <c r="W215" i="19"/>
  <c r="V215" i="19"/>
  <c r="X214" i="19"/>
  <c r="W214" i="19"/>
  <c r="V214" i="19"/>
  <c r="X213" i="19"/>
  <c r="W213" i="19"/>
  <c r="V213" i="19"/>
  <c r="X212" i="19"/>
  <c r="W212" i="19"/>
  <c r="V212" i="19"/>
  <c r="X211" i="19"/>
  <c r="W211" i="19"/>
  <c r="V211" i="19"/>
  <c r="X210" i="19"/>
  <c r="W210" i="19"/>
  <c r="V210" i="19"/>
  <c r="X209" i="19"/>
  <c r="W209" i="19"/>
  <c r="V209" i="19"/>
  <c r="X208" i="19"/>
  <c r="W208" i="19"/>
  <c r="V208" i="19"/>
  <c r="X207" i="19"/>
  <c r="W207" i="19"/>
  <c r="V207" i="19"/>
  <c r="X206" i="19"/>
  <c r="W206" i="19"/>
  <c r="V206" i="19"/>
  <c r="X205" i="19"/>
  <c r="W205" i="19"/>
  <c r="V205" i="19"/>
  <c r="X204" i="19"/>
  <c r="W204" i="19"/>
  <c r="V204" i="19"/>
  <c r="X203" i="19"/>
  <c r="W203" i="19"/>
  <c r="V203" i="19"/>
  <c r="X202" i="19"/>
  <c r="W202" i="19"/>
  <c r="V202" i="19"/>
  <c r="X201" i="19"/>
  <c r="W201" i="19"/>
  <c r="V201" i="19"/>
  <c r="X200" i="19"/>
  <c r="W200" i="19"/>
  <c r="V200" i="19"/>
  <c r="X199" i="19"/>
  <c r="W199" i="19"/>
  <c r="V199" i="19"/>
  <c r="X198" i="19"/>
  <c r="W198" i="19"/>
  <c r="V198" i="19"/>
  <c r="X197" i="19"/>
  <c r="W197" i="19"/>
  <c r="V197" i="19"/>
  <c r="X196" i="19"/>
  <c r="W196" i="19"/>
  <c r="V196" i="19"/>
  <c r="X195" i="19"/>
  <c r="W195" i="19"/>
  <c r="V195" i="19"/>
  <c r="X194" i="19"/>
  <c r="W194" i="19"/>
  <c r="V194" i="19"/>
  <c r="X193" i="19"/>
  <c r="W193" i="19"/>
  <c r="V193" i="19"/>
  <c r="X192" i="19"/>
  <c r="W192" i="19"/>
  <c r="V192" i="19"/>
  <c r="X191" i="19"/>
  <c r="W191" i="19"/>
  <c r="V191" i="19"/>
  <c r="X190" i="19"/>
  <c r="W190" i="19"/>
  <c r="V190" i="19"/>
  <c r="X189" i="19"/>
  <c r="W189" i="19"/>
  <c r="V189" i="19"/>
  <c r="X188" i="19"/>
  <c r="W188" i="19"/>
  <c r="V188" i="19"/>
  <c r="X187" i="19"/>
  <c r="W187" i="19"/>
  <c r="V187" i="19"/>
  <c r="X186" i="19"/>
  <c r="W186" i="19"/>
  <c r="V186" i="19"/>
  <c r="X185" i="19"/>
  <c r="W185" i="19"/>
  <c r="V185" i="19"/>
  <c r="X184" i="19"/>
  <c r="W184" i="19"/>
  <c r="V184" i="19"/>
  <c r="X183" i="19"/>
  <c r="W183" i="19"/>
  <c r="V183" i="19"/>
  <c r="X182" i="19"/>
  <c r="W182" i="19"/>
  <c r="V182" i="19"/>
  <c r="X181" i="19"/>
  <c r="W181" i="19"/>
  <c r="V181" i="19"/>
  <c r="X180" i="19"/>
  <c r="W180" i="19"/>
  <c r="V180" i="19"/>
  <c r="X179" i="19"/>
  <c r="W179" i="19"/>
  <c r="V179" i="19"/>
  <c r="X178" i="19"/>
  <c r="W178" i="19"/>
  <c r="V178" i="19"/>
  <c r="X177" i="19"/>
  <c r="W177" i="19"/>
  <c r="V177" i="19"/>
  <c r="X176" i="19"/>
  <c r="W176" i="19"/>
  <c r="V176" i="19"/>
  <c r="X175" i="19"/>
  <c r="W175" i="19"/>
  <c r="V175" i="19"/>
  <c r="X174" i="19"/>
  <c r="W174" i="19"/>
  <c r="V174" i="19"/>
  <c r="X171" i="19"/>
  <c r="W171" i="19"/>
  <c r="V171" i="19"/>
  <c r="X170" i="19"/>
  <c r="W170" i="19"/>
  <c r="V170" i="19"/>
  <c r="X169" i="19"/>
  <c r="W169" i="19"/>
  <c r="V169" i="19"/>
  <c r="X168" i="19"/>
  <c r="W168" i="19"/>
  <c r="V168" i="19"/>
  <c r="X167" i="19"/>
  <c r="W167" i="19"/>
  <c r="V167" i="19"/>
  <c r="X166" i="19"/>
  <c r="W166" i="19"/>
  <c r="V166" i="19"/>
  <c r="X165" i="19"/>
  <c r="W165" i="19"/>
  <c r="V165" i="19"/>
  <c r="X164" i="19"/>
  <c r="W164" i="19"/>
  <c r="V164" i="19"/>
  <c r="X163" i="19"/>
  <c r="W163" i="19"/>
  <c r="V163" i="19"/>
  <c r="X162" i="19"/>
  <c r="W162" i="19"/>
  <c r="V162" i="19"/>
  <c r="X161" i="19"/>
  <c r="W161" i="19"/>
  <c r="V161" i="19"/>
  <c r="X160" i="19"/>
  <c r="W160" i="19"/>
  <c r="V160" i="19"/>
  <c r="X159" i="19"/>
  <c r="W159" i="19"/>
  <c r="V159" i="19"/>
  <c r="X158" i="19"/>
  <c r="W158" i="19"/>
  <c r="V158" i="19"/>
  <c r="X157" i="19"/>
  <c r="W157" i="19"/>
  <c r="V157" i="19"/>
  <c r="X156" i="19"/>
  <c r="W156" i="19"/>
  <c r="V156" i="19"/>
  <c r="X155" i="19"/>
  <c r="W155" i="19"/>
  <c r="V155" i="19"/>
  <c r="X154" i="19"/>
  <c r="W154" i="19"/>
  <c r="V154" i="19"/>
  <c r="X153" i="19"/>
  <c r="W153" i="19"/>
  <c r="V153" i="19"/>
  <c r="X152" i="19"/>
  <c r="W152" i="19"/>
  <c r="V152" i="19"/>
  <c r="X151" i="19"/>
  <c r="W151" i="19"/>
  <c r="V151" i="19"/>
  <c r="X150" i="19"/>
  <c r="W150" i="19"/>
  <c r="V150" i="19"/>
  <c r="X149" i="19"/>
  <c r="W149" i="19"/>
  <c r="V149" i="19"/>
  <c r="X148" i="19"/>
  <c r="W148" i="19"/>
  <c r="V148" i="19"/>
  <c r="X147" i="19"/>
  <c r="W147" i="19"/>
  <c r="V147" i="19"/>
  <c r="X146" i="19"/>
  <c r="W146" i="19"/>
  <c r="V146" i="19"/>
  <c r="X145" i="19"/>
  <c r="W145" i="19"/>
  <c r="V145" i="19"/>
  <c r="X144" i="19"/>
  <c r="W144" i="19"/>
  <c r="V144" i="19"/>
  <c r="X143" i="19"/>
  <c r="W143" i="19"/>
  <c r="V143" i="19"/>
  <c r="X142" i="19"/>
  <c r="W142" i="19"/>
  <c r="V142" i="19"/>
  <c r="X141" i="19"/>
  <c r="W141" i="19"/>
  <c r="V141" i="19"/>
  <c r="X140" i="19"/>
  <c r="W140" i="19"/>
  <c r="V140" i="19"/>
  <c r="X139" i="19"/>
  <c r="W139" i="19"/>
  <c r="V139" i="19"/>
  <c r="X138" i="19"/>
  <c r="W138" i="19"/>
  <c r="V138" i="19"/>
  <c r="X137" i="19"/>
  <c r="W137" i="19"/>
  <c r="V137" i="19"/>
  <c r="X136" i="19"/>
  <c r="W136" i="19"/>
  <c r="V136" i="19"/>
  <c r="X135" i="19"/>
  <c r="W135" i="19"/>
  <c r="V135" i="19"/>
  <c r="X134" i="19"/>
  <c r="W134" i="19"/>
  <c r="V134" i="19"/>
  <c r="X133" i="19"/>
  <c r="W133" i="19"/>
  <c r="V133" i="19"/>
  <c r="X132" i="19"/>
  <c r="W132" i="19"/>
  <c r="V132" i="19"/>
  <c r="X131" i="19"/>
  <c r="W131" i="19"/>
  <c r="V131" i="19"/>
  <c r="X130" i="19"/>
  <c r="W130" i="19"/>
  <c r="V130" i="19"/>
  <c r="X127" i="19"/>
  <c r="W127" i="19"/>
  <c r="V127" i="19"/>
  <c r="X126" i="19"/>
  <c r="W126" i="19"/>
  <c r="V126" i="19"/>
  <c r="X125" i="19"/>
  <c r="W125" i="19"/>
  <c r="V125" i="19"/>
  <c r="X124" i="19"/>
  <c r="W124" i="19"/>
  <c r="V124" i="19"/>
  <c r="X123" i="19"/>
  <c r="W123" i="19"/>
  <c r="V123" i="19"/>
  <c r="X122" i="19"/>
  <c r="W122" i="19"/>
  <c r="V122" i="19"/>
  <c r="X121" i="19"/>
  <c r="W121" i="19"/>
  <c r="V121" i="19"/>
  <c r="X120" i="19"/>
  <c r="W120" i="19"/>
  <c r="V120" i="19"/>
  <c r="X119" i="19"/>
  <c r="W119" i="19"/>
  <c r="V119" i="19"/>
  <c r="X118" i="19"/>
  <c r="W118" i="19"/>
  <c r="V118" i="19"/>
  <c r="X117" i="19"/>
  <c r="W117" i="19"/>
  <c r="V117" i="19"/>
  <c r="X116" i="19"/>
  <c r="W116" i="19"/>
  <c r="V116" i="19"/>
  <c r="X115" i="19"/>
  <c r="W115" i="19"/>
  <c r="V115" i="19"/>
  <c r="X114" i="19"/>
  <c r="W114" i="19"/>
  <c r="V114" i="19"/>
  <c r="X113" i="19"/>
  <c r="W113" i="19"/>
  <c r="V113" i="19"/>
  <c r="X112" i="19"/>
  <c r="W112" i="19"/>
  <c r="V112" i="19"/>
  <c r="X111" i="19"/>
  <c r="W111" i="19"/>
  <c r="V111" i="19"/>
  <c r="X110" i="19"/>
  <c r="W110" i="19"/>
  <c r="V110" i="19"/>
  <c r="X109" i="19"/>
  <c r="W109" i="19"/>
  <c r="V109" i="19"/>
  <c r="X108" i="19"/>
  <c r="W108" i="19"/>
  <c r="V108" i="19"/>
  <c r="X107" i="19"/>
  <c r="W107" i="19"/>
  <c r="V107" i="19"/>
  <c r="X106" i="19"/>
  <c r="W106" i="19"/>
  <c r="V106" i="19"/>
  <c r="X105" i="19"/>
  <c r="W105" i="19"/>
  <c r="V105" i="19"/>
  <c r="X104" i="19"/>
  <c r="W104" i="19"/>
  <c r="V104" i="19"/>
  <c r="X103" i="19"/>
  <c r="W103" i="19"/>
  <c r="V103" i="19"/>
  <c r="X102" i="19"/>
  <c r="W102" i="19"/>
  <c r="V102" i="19"/>
  <c r="X101" i="19"/>
  <c r="W101" i="19"/>
  <c r="V101" i="19"/>
  <c r="X100" i="19"/>
  <c r="W100" i="19"/>
  <c r="V100" i="19"/>
  <c r="X99" i="19"/>
  <c r="W99" i="19"/>
  <c r="V99" i="19"/>
  <c r="X98" i="19"/>
  <c r="W98" i="19"/>
  <c r="V98" i="19"/>
  <c r="X97" i="19"/>
  <c r="W97" i="19"/>
  <c r="V97" i="19"/>
  <c r="X96" i="19"/>
  <c r="W96" i="19"/>
  <c r="V96" i="19"/>
  <c r="X95" i="19"/>
  <c r="W95" i="19"/>
  <c r="V95" i="19"/>
  <c r="X94" i="19"/>
  <c r="W94" i="19"/>
  <c r="V94" i="19"/>
  <c r="X93" i="19"/>
  <c r="W93" i="19"/>
  <c r="V93" i="19"/>
  <c r="X92" i="19"/>
  <c r="W92" i="19"/>
  <c r="V92" i="19"/>
  <c r="X91" i="19"/>
  <c r="W91" i="19"/>
  <c r="V91" i="19"/>
  <c r="X90" i="19"/>
  <c r="W90" i="19"/>
  <c r="V90" i="19"/>
  <c r="X89" i="19"/>
  <c r="W89" i="19"/>
  <c r="V89" i="19"/>
  <c r="X88" i="19"/>
  <c r="W88" i="19"/>
  <c r="V88" i="19"/>
  <c r="X87" i="19"/>
  <c r="W87" i="19"/>
  <c r="V87" i="19"/>
  <c r="X86" i="19"/>
  <c r="W86" i="19"/>
  <c r="V86" i="19"/>
  <c r="X83" i="19"/>
  <c r="W83" i="19"/>
  <c r="V83" i="19"/>
  <c r="X82" i="19"/>
  <c r="W82" i="19"/>
  <c r="V82" i="19"/>
  <c r="X81" i="19"/>
  <c r="W81" i="19"/>
  <c r="V81" i="19"/>
  <c r="X80" i="19"/>
  <c r="W80" i="19"/>
  <c r="V80" i="19"/>
  <c r="X79" i="19"/>
  <c r="W79" i="19"/>
  <c r="V79" i="19"/>
  <c r="X78" i="19"/>
  <c r="W78" i="19"/>
  <c r="V78" i="19"/>
  <c r="X77" i="19"/>
  <c r="W77" i="19"/>
  <c r="V77" i="19"/>
  <c r="X76" i="19"/>
  <c r="W76" i="19"/>
  <c r="V76" i="19"/>
  <c r="X75" i="19"/>
  <c r="W75" i="19"/>
  <c r="V75" i="19"/>
  <c r="X74" i="19"/>
  <c r="W74" i="19"/>
  <c r="V74" i="19"/>
  <c r="X73" i="19"/>
  <c r="W73" i="19"/>
  <c r="V73" i="19"/>
  <c r="X72" i="19"/>
  <c r="W72" i="19"/>
  <c r="V72" i="19"/>
  <c r="X71" i="19"/>
  <c r="W71" i="19"/>
  <c r="V71" i="19"/>
  <c r="X70" i="19"/>
  <c r="W70" i="19"/>
  <c r="V70" i="19"/>
  <c r="X69" i="19"/>
  <c r="W69" i="19"/>
  <c r="V69" i="19"/>
  <c r="X68" i="19"/>
  <c r="W68" i="19"/>
  <c r="V68" i="19"/>
  <c r="X67" i="19"/>
  <c r="W67" i="19"/>
  <c r="V67" i="19"/>
  <c r="X66" i="19"/>
  <c r="W66" i="19"/>
  <c r="V66" i="19"/>
  <c r="X65" i="19"/>
  <c r="W65" i="19"/>
  <c r="V65" i="19"/>
  <c r="X64" i="19"/>
  <c r="W64" i="19"/>
  <c r="V64" i="19"/>
  <c r="X63" i="19"/>
  <c r="W63" i="19"/>
  <c r="V63" i="19"/>
  <c r="X62" i="19"/>
  <c r="W62" i="19"/>
  <c r="V62" i="19"/>
  <c r="X61" i="19"/>
  <c r="W61" i="19"/>
  <c r="V61" i="19"/>
  <c r="X60" i="19"/>
  <c r="W60" i="19"/>
  <c r="V60" i="19"/>
  <c r="X59" i="19"/>
  <c r="W59" i="19"/>
  <c r="V59" i="19"/>
  <c r="X58" i="19"/>
  <c r="W58" i="19"/>
  <c r="V58" i="19"/>
  <c r="X57" i="19"/>
  <c r="W57" i="19"/>
  <c r="V57" i="19"/>
  <c r="X56" i="19"/>
  <c r="W56" i="19"/>
  <c r="V56" i="19"/>
  <c r="X55" i="19"/>
  <c r="W55" i="19"/>
  <c r="V55" i="19"/>
  <c r="X54" i="19"/>
  <c r="W54" i="19"/>
  <c r="V54" i="19"/>
  <c r="X53" i="19"/>
  <c r="W53" i="19"/>
  <c r="V53" i="19"/>
  <c r="X52" i="19"/>
  <c r="W52" i="19"/>
  <c r="V52" i="19"/>
  <c r="X51" i="19"/>
  <c r="W51" i="19"/>
  <c r="V51" i="19"/>
  <c r="X50" i="19"/>
  <c r="W50" i="19"/>
  <c r="V50" i="19"/>
  <c r="X49" i="19"/>
  <c r="W49" i="19"/>
  <c r="V49" i="19"/>
  <c r="X48" i="19"/>
  <c r="W48" i="19"/>
  <c r="V48" i="19"/>
  <c r="X47" i="19"/>
  <c r="W47" i="19"/>
  <c r="V47" i="19"/>
  <c r="X46" i="19"/>
  <c r="W46" i="19"/>
  <c r="V46" i="19"/>
  <c r="X45" i="19"/>
  <c r="W45" i="19"/>
  <c r="V45" i="19"/>
  <c r="X44" i="19"/>
  <c r="W44" i="19"/>
  <c r="V44" i="19"/>
  <c r="X43" i="19"/>
  <c r="W43" i="19"/>
  <c r="V43" i="19"/>
  <c r="X42" i="19"/>
  <c r="W42" i="19"/>
  <c r="V42" i="19"/>
  <c r="X39" i="19"/>
  <c r="W39" i="19"/>
  <c r="V39" i="19"/>
  <c r="X38" i="19"/>
  <c r="W38" i="19"/>
  <c r="V38" i="19"/>
  <c r="X37" i="19"/>
  <c r="W37" i="19"/>
  <c r="V37" i="19"/>
  <c r="X36" i="19"/>
  <c r="W36" i="19"/>
  <c r="V36" i="19"/>
  <c r="X35" i="19"/>
  <c r="W35" i="19"/>
  <c r="V35" i="19"/>
  <c r="X34" i="19"/>
  <c r="W34" i="19"/>
  <c r="V34" i="19"/>
  <c r="X33" i="19"/>
  <c r="W33" i="19"/>
  <c r="V33" i="19"/>
  <c r="X32" i="19"/>
  <c r="W32" i="19"/>
  <c r="V32" i="19"/>
  <c r="X31" i="19"/>
  <c r="W31" i="19"/>
  <c r="V31" i="19"/>
  <c r="X30" i="19"/>
  <c r="W30" i="19"/>
  <c r="V30" i="19"/>
  <c r="X29" i="19"/>
  <c r="W29" i="19"/>
  <c r="V29" i="19"/>
  <c r="X28" i="19"/>
  <c r="W28" i="19"/>
  <c r="V28" i="19"/>
  <c r="X27" i="19"/>
  <c r="W27" i="19"/>
  <c r="V27" i="19"/>
  <c r="X26" i="19"/>
  <c r="W26" i="19"/>
  <c r="V26" i="19"/>
  <c r="X25" i="19"/>
  <c r="W25" i="19"/>
  <c r="V25" i="19"/>
  <c r="X24" i="19"/>
  <c r="W24" i="19"/>
  <c r="V24" i="19"/>
  <c r="X23" i="19"/>
  <c r="W23" i="19"/>
  <c r="V23" i="19"/>
  <c r="X22" i="19"/>
  <c r="W22" i="19"/>
  <c r="V22" i="19"/>
  <c r="X21" i="19"/>
  <c r="W21" i="19"/>
  <c r="V21" i="19"/>
  <c r="X20" i="19"/>
  <c r="W20" i="19"/>
  <c r="V20" i="19"/>
  <c r="X19" i="19"/>
  <c r="W19" i="19"/>
  <c r="V19" i="19"/>
  <c r="X18" i="19"/>
  <c r="W18" i="19"/>
  <c r="V18" i="19"/>
  <c r="X17" i="19"/>
  <c r="W17" i="19"/>
  <c r="V17" i="19"/>
  <c r="X16" i="19"/>
  <c r="W16" i="19"/>
  <c r="V16" i="19"/>
  <c r="X15" i="19"/>
  <c r="W15" i="19"/>
  <c r="V15" i="19"/>
  <c r="X14" i="19"/>
  <c r="W14" i="19"/>
  <c r="V14" i="19"/>
  <c r="X13" i="19"/>
  <c r="W13" i="19"/>
  <c r="V13" i="19"/>
  <c r="X12" i="19"/>
  <c r="W12" i="19"/>
  <c r="V12" i="19"/>
  <c r="X11" i="19"/>
  <c r="W11" i="19"/>
  <c r="V11" i="19"/>
  <c r="X10" i="19"/>
  <c r="W10" i="19"/>
  <c r="V10" i="19"/>
  <c r="X9" i="19"/>
  <c r="W9" i="19"/>
  <c r="V9" i="19"/>
  <c r="X8" i="19"/>
  <c r="W8" i="19"/>
  <c r="V8" i="19"/>
  <c r="X7" i="19"/>
  <c r="W7" i="19"/>
  <c r="V7" i="19"/>
  <c r="X6" i="19"/>
  <c r="W6" i="19"/>
  <c r="V6" i="19"/>
  <c r="U225" i="19"/>
  <c r="T225" i="19"/>
  <c r="S225" i="19"/>
  <c r="U224" i="19"/>
  <c r="T224" i="19"/>
  <c r="S224" i="19"/>
  <c r="U223" i="19"/>
  <c r="T223" i="19"/>
  <c r="S223" i="19"/>
  <c r="U222" i="19"/>
  <c r="T222" i="19"/>
  <c r="S222" i="19"/>
  <c r="U221" i="19"/>
  <c r="T221" i="19"/>
  <c r="S221" i="19"/>
  <c r="U220" i="19"/>
  <c r="T220" i="19"/>
  <c r="S220" i="19"/>
  <c r="U219" i="19"/>
  <c r="T219" i="19"/>
  <c r="S219" i="19"/>
  <c r="U218" i="19"/>
  <c r="T218" i="19"/>
  <c r="S218" i="19"/>
  <c r="U215" i="19"/>
  <c r="T215" i="19"/>
  <c r="S215" i="19"/>
  <c r="U214" i="19"/>
  <c r="T214" i="19"/>
  <c r="S214" i="19"/>
  <c r="U213" i="19"/>
  <c r="T213" i="19"/>
  <c r="S213" i="19"/>
  <c r="U212" i="19"/>
  <c r="T212" i="19"/>
  <c r="S212" i="19"/>
  <c r="U211" i="19"/>
  <c r="T211" i="19"/>
  <c r="S211" i="19"/>
  <c r="U210" i="19"/>
  <c r="T210" i="19"/>
  <c r="S210" i="19"/>
  <c r="U209" i="19"/>
  <c r="T209" i="19"/>
  <c r="S209" i="19"/>
  <c r="U208" i="19"/>
  <c r="T208" i="19"/>
  <c r="S208" i="19"/>
  <c r="U207" i="19"/>
  <c r="T207" i="19"/>
  <c r="S207" i="19"/>
  <c r="U206" i="19"/>
  <c r="T206" i="19"/>
  <c r="S206" i="19"/>
  <c r="U205" i="19"/>
  <c r="T205" i="19"/>
  <c r="S205" i="19"/>
  <c r="U204" i="19"/>
  <c r="T204" i="19"/>
  <c r="S204" i="19"/>
  <c r="U203" i="19"/>
  <c r="T203" i="19"/>
  <c r="S203" i="19"/>
  <c r="U202" i="19"/>
  <c r="T202" i="19"/>
  <c r="S202" i="19"/>
  <c r="U201" i="19"/>
  <c r="T201" i="19"/>
  <c r="S201" i="19"/>
  <c r="U200" i="19"/>
  <c r="T200" i="19"/>
  <c r="S200" i="19"/>
  <c r="U199" i="19"/>
  <c r="T199" i="19"/>
  <c r="S199" i="19"/>
  <c r="U198" i="19"/>
  <c r="T198" i="19"/>
  <c r="S198" i="19"/>
  <c r="U197" i="19"/>
  <c r="T197" i="19"/>
  <c r="S197" i="19"/>
  <c r="U196" i="19"/>
  <c r="T196" i="19"/>
  <c r="S196" i="19"/>
  <c r="U195" i="19"/>
  <c r="T195" i="19"/>
  <c r="S195" i="19"/>
  <c r="U194" i="19"/>
  <c r="T194" i="19"/>
  <c r="S194" i="19"/>
  <c r="U193" i="19"/>
  <c r="T193" i="19"/>
  <c r="S193" i="19"/>
  <c r="U192" i="19"/>
  <c r="T192" i="19"/>
  <c r="S192" i="19"/>
  <c r="U191" i="19"/>
  <c r="T191" i="19"/>
  <c r="S191" i="19"/>
  <c r="U190" i="19"/>
  <c r="T190" i="19"/>
  <c r="S190" i="19"/>
  <c r="U189" i="19"/>
  <c r="T189" i="19"/>
  <c r="S189" i="19"/>
  <c r="U188" i="19"/>
  <c r="T188" i="19"/>
  <c r="S188" i="19"/>
  <c r="U187" i="19"/>
  <c r="T187" i="19"/>
  <c r="S187" i="19"/>
  <c r="U186" i="19"/>
  <c r="T186" i="19"/>
  <c r="S186" i="19"/>
  <c r="U185" i="19"/>
  <c r="T185" i="19"/>
  <c r="S185" i="19"/>
  <c r="U184" i="19"/>
  <c r="T184" i="19"/>
  <c r="S184" i="19"/>
  <c r="U183" i="19"/>
  <c r="T183" i="19"/>
  <c r="S183" i="19"/>
  <c r="U182" i="19"/>
  <c r="T182" i="19"/>
  <c r="S182" i="19"/>
  <c r="U181" i="19"/>
  <c r="T181" i="19"/>
  <c r="S181" i="19"/>
  <c r="U180" i="19"/>
  <c r="T180" i="19"/>
  <c r="S180" i="19"/>
  <c r="U179" i="19"/>
  <c r="T179" i="19"/>
  <c r="S179" i="19"/>
  <c r="U178" i="19"/>
  <c r="T178" i="19"/>
  <c r="S178" i="19"/>
  <c r="U177" i="19"/>
  <c r="T177" i="19"/>
  <c r="S177" i="19"/>
  <c r="U176" i="19"/>
  <c r="T176" i="19"/>
  <c r="S176" i="19"/>
  <c r="U175" i="19"/>
  <c r="T175" i="19"/>
  <c r="S175" i="19"/>
  <c r="U174" i="19"/>
  <c r="T174" i="19"/>
  <c r="S174" i="19"/>
  <c r="U171" i="19"/>
  <c r="T171" i="19"/>
  <c r="S171" i="19"/>
  <c r="U170" i="19"/>
  <c r="T170" i="19"/>
  <c r="S170" i="19"/>
  <c r="U169" i="19"/>
  <c r="T169" i="19"/>
  <c r="S169" i="19"/>
  <c r="U168" i="19"/>
  <c r="T168" i="19"/>
  <c r="S168" i="19"/>
  <c r="U167" i="19"/>
  <c r="T167" i="19"/>
  <c r="S167" i="19"/>
  <c r="U166" i="19"/>
  <c r="T166" i="19"/>
  <c r="S166" i="19"/>
  <c r="U165" i="19"/>
  <c r="T165" i="19"/>
  <c r="S165" i="19"/>
  <c r="U164" i="19"/>
  <c r="T164" i="19"/>
  <c r="S164" i="19"/>
  <c r="U163" i="19"/>
  <c r="T163" i="19"/>
  <c r="S163" i="19"/>
  <c r="U162" i="19"/>
  <c r="T162" i="19"/>
  <c r="S162" i="19"/>
  <c r="U161" i="19"/>
  <c r="T161" i="19"/>
  <c r="S161" i="19"/>
  <c r="U160" i="19"/>
  <c r="T160" i="19"/>
  <c r="S160" i="19"/>
  <c r="U159" i="19"/>
  <c r="T159" i="19"/>
  <c r="S159" i="19"/>
  <c r="U158" i="19"/>
  <c r="T158" i="19"/>
  <c r="S158" i="19"/>
  <c r="U157" i="19"/>
  <c r="T157" i="19"/>
  <c r="S157" i="19"/>
  <c r="U156" i="19"/>
  <c r="T156" i="19"/>
  <c r="S156" i="19"/>
  <c r="U155" i="19"/>
  <c r="T155" i="19"/>
  <c r="S155" i="19"/>
  <c r="U154" i="19"/>
  <c r="T154" i="19"/>
  <c r="S154" i="19"/>
  <c r="U153" i="19"/>
  <c r="T153" i="19"/>
  <c r="S153" i="19"/>
  <c r="U152" i="19"/>
  <c r="T152" i="19"/>
  <c r="S152" i="19"/>
  <c r="U151" i="19"/>
  <c r="T151" i="19"/>
  <c r="S151" i="19"/>
  <c r="U150" i="19"/>
  <c r="T150" i="19"/>
  <c r="S150" i="19"/>
  <c r="U149" i="19"/>
  <c r="T149" i="19"/>
  <c r="S149" i="19"/>
  <c r="U148" i="19"/>
  <c r="T148" i="19"/>
  <c r="S148" i="19"/>
  <c r="U147" i="19"/>
  <c r="T147" i="19"/>
  <c r="S147" i="19"/>
  <c r="U146" i="19"/>
  <c r="T146" i="19"/>
  <c r="S146" i="19"/>
  <c r="U145" i="19"/>
  <c r="T145" i="19"/>
  <c r="S145" i="19"/>
  <c r="U144" i="19"/>
  <c r="T144" i="19"/>
  <c r="S144" i="19"/>
  <c r="U143" i="19"/>
  <c r="T143" i="19"/>
  <c r="S143" i="19"/>
  <c r="U142" i="19"/>
  <c r="T142" i="19"/>
  <c r="S142" i="19"/>
  <c r="U141" i="19"/>
  <c r="T141" i="19"/>
  <c r="S141" i="19"/>
  <c r="U140" i="19"/>
  <c r="T140" i="19"/>
  <c r="S140" i="19"/>
  <c r="U139" i="19"/>
  <c r="T139" i="19"/>
  <c r="S139" i="19"/>
  <c r="U138" i="19"/>
  <c r="T138" i="19"/>
  <c r="S138" i="19"/>
  <c r="U137" i="19"/>
  <c r="T137" i="19"/>
  <c r="S137" i="19"/>
  <c r="U136" i="19"/>
  <c r="T136" i="19"/>
  <c r="S136" i="19"/>
  <c r="U135" i="19"/>
  <c r="T135" i="19"/>
  <c r="S135" i="19"/>
  <c r="U134" i="19"/>
  <c r="T134" i="19"/>
  <c r="S134" i="19"/>
  <c r="U133" i="19"/>
  <c r="T133" i="19"/>
  <c r="S133" i="19"/>
  <c r="U132" i="19"/>
  <c r="T132" i="19"/>
  <c r="S132" i="19"/>
  <c r="U131" i="19"/>
  <c r="T131" i="19"/>
  <c r="S131" i="19"/>
  <c r="U130" i="19"/>
  <c r="T130" i="19"/>
  <c r="S130" i="19"/>
  <c r="U127" i="19"/>
  <c r="T127" i="19"/>
  <c r="S127" i="19"/>
  <c r="U126" i="19"/>
  <c r="T126" i="19"/>
  <c r="S126" i="19"/>
  <c r="U125" i="19"/>
  <c r="T125" i="19"/>
  <c r="S125" i="19"/>
  <c r="U124" i="19"/>
  <c r="T124" i="19"/>
  <c r="S124" i="19"/>
  <c r="U123" i="19"/>
  <c r="T123" i="19"/>
  <c r="S123" i="19"/>
  <c r="U122" i="19"/>
  <c r="T122" i="19"/>
  <c r="S122" i="19"/>
  <c r="U121" i="19"/>
  <c r="T121" i="19"/>
  <c r="S121" i="19"/>
  <c r="U120" i="19"/>
  <c r="T120" i="19"/>
  <c r="S120" i="19"/>
  <c r="U119" i="19"/>
  <c r="T119" i="19"/>
  <c r="S119" i="19"/>
  <c r="U118" i="19"/>
  <c r="T118" i="19"/>
  <c r="S118" i="19"/>
  <c r="U117" i="19"/>
  <c r="T117" i="19"/>
  <c r="S117" i="19"/>
  <c r="U116" i="19"/>
  <c r="T116" i="19"/>
  <c r="S116" i="19"/>
  <c r="U115" i="19"/>
  <c r="T115" i="19"/>
  <c r="S115" i="19"/>
  <c r="U114" i="19"/>
  <c r="T114" i="19"/>
  <c r="S114" i="19"/>
  <c r="U113" i="19"/>
  <c r="T113" i="19"/>
  <c r="S113" i="19"/>
  <c r="U112" i="19"/>
  <c r="T112" i="19"/>
  <c r="S112" i="19"/>
  <c r="U111" i="19"/>
  <c r="T111" i="19"/>
  <c r="S111" i="19"/>
  <c r="U110" i="19"/>
  <c r="T110" i="19"/>
  <c r="S110" i="19"/>
  <c r="U109" i="19"/>
  <c r="T109" i="19"/>
  <c r="S109" i="19"/>
  <c r="U108" i="19"/>
  <c r="T108" i="19"/>
  <c r="S108" i="19"/>
  <c r="U107" i="19"/>
  <c r="T107" i="19"/>
  <c r="S107" i="19"/>
  <c r="U106" i="19"/>
  <c r="T106" i="19"/>
  <c r="S106" i="19"/>
  <c r="U105" i="19"/>
  <c r="T105" i="19"/>
  <c r="S105" i="19"/>
  <c r="U104" i="19"/>
  <c r="T104" i="19"/>
  <c r="S104" i="19"/>
  <c r="U103" i="19"/>
  <c r="T103" i="19"/>
  <c r="S103" i="19"/>
  <c r="U102" i="19"/>
  <c r="T102" i="19"/>
  <c r="S102" i="19"/>
  <c r="U101" i="19"/>
  <c r="T101" i="19"/>
  <c r="S101" i="19"/>
  <c r="U100" i="19"/>
  <c r="T100" i="19"/>
  <c r="S100" i="19"/>
  <c r="U99" i="19"/>
  <c r="T99" i="19"/>
  <c r="S99" i="19"/>
  <c r="U98" i="19"/>
  <c r="T98" i="19"/>
  <c r="S98" i="19"/>
  <c r="U97" i="19"/>
  <c r="T97" i="19"/>
  <c r="S97" i="19"/>
  <c r="U96" i="19"/>
  <c r="T96" i="19"/>
  <c r="S96" i="19"/>
  <c r="U95" i="19"/>
  <c r="T95" i="19"/>
  <c r="S95" i="19"/>
  <c r="U94" i="19"/>
  <c r="T94" i="19"/>
  <c r="S94" i="19"/>
  <c r="U93" i="19"/>
  <c r="T93" i="19"/>
  <c r="S93" i="19"/>
  <c r="U92" i="19"/>
  <c r="T92" i="19"/>
  <c r="S92" i="19"/>
  <c r="U91" i="19"/>
  <c r="T91" i="19"/>
  <c r="S91" i="19"/>
  <c r="U90" i="19"/>
  <c r="T90" i="19"/>
  <c r="S90" i="19"/>
  <c r="U89" i="19"/>
  <c r="T89" i="19"/>
  <c r="S89" i="19"/>
  <c r="U88" i="19"/>
  <c r="T88" i="19"/>
  <c r="S88" i="19"/>
  <c r="U87" i="19"/>
  <c r="T87" i="19"/>
  <c r="S87" i="19"/>
  <c r="U86" i="19"/>
  <c r="T86" i="19"/>
  <c r="S86" i="19"/>
  <c r="U83" i="19"/>
  <c r="T83" i="19"/>
  <c r="S83" i="19"/>
  <c r="U82" i="19"/>
  <c r="T82" i="19"/>
  <c r="S82" i="19"/>
  <c r="U81" i="19"/>
  <c r="T81" i="19"/>
  <c r="S81" i="19"/>
  <c r="U80" i="19"/>
  <c r="T80" i="19"/>
  <c r="S80" i="19"/>
  <c r="U79" i="19"/>
  <c r="T79" i="19"/>
  <c r="S79" i="19"/>
  <c r="U78" i="19"/>
  <c r="T78" i="19"/>
  <c r="S78" i="19"/>
  <c r="U77" i="19"/>
  <c r="T77" i="19"/>
  <c r="S77" i="19"/>
  <c r="U76" i="19"/>
  <c r="T76" i="19"/>
  <c r="S76" i="19"/>
  <c r="U75" i="19"/>
  <c r="T75" i="19"/>
  <c r="S75" i="19"/>
  <c r="U74" i="19"/>
  <c r="T74" i="19"/>
  <c r="S74" i="19"/>
  <c r="U73" i="19"/>
  <c r="T73" i="19"/>
  <c r="S73" i="19"/>
  <c r="U72" i="19"/>
  <c r="T72" i="19"/>
  <c r="S72" i="19"/>
  <c r="U71" i="19"/>
  <c r="T71" i="19"/>
  <c r="S71" i="19"/>
  <c r="U70" i="19"/>
  <c r="T70" i="19"/>
  <c r="S70" i="19"/>
  <c r="U69" i="19"/>
  <c r="T69" i="19"/>
  <c r="S69" i="19"/>
  <c r="U68" i="19"/>
  <c r="T68" i="19"/>
  <c r="S68" i="19"/>
  <c r="U67" i="19"/>
  <c r="T67" i="19"/>
  <c r="S67" i="19"/>
  <c r="U66" i="19"/>
  <c r="T66" i="19"/>
  <c r="S66" i="19"/>
  <c r="U65" i="19"/>
  <c r="T65" i="19"/>
  <c r="S65" i="19"/>
  <c r="U64" i="19"/>
  <c r="T64" i="19"/>
  <c r="S64" i="19"/>
  <c r="U63" i="19"/>
  <c r="T63" i="19"/>
  <c r="S63" i="19"/>
  <c r="U62" i="19"/>
  <c r="T62" i="19"/>
  <c r="S62" i="19"/>
  <c r="U61" i="19"/>
  <c r="T61" i="19"/>
  <c r="S61" i="19"/>
  <c r="U60" i="19"/>
  <c r="T60" i="19"/>
  <c r="S60" i="19"/>
  <c r="U59" i="19"/>
  <c r="T59" i="19"/>
  <c r="S59" i="19"/>
  <c r="U58" i="19"/>
  <c r="T58" i="19"/>
  <c r="S58" i="19"/>
  <c r="U57" i="19"/>
  <c r="T57" i="19"/>
  <c r="S57" i="19"/>
  <c r="U56" i="19"/>
  <c r="T56" i="19"/>
  <c r="S56" i="19"/>
  <c r="U55" i="19"/>
  <c r="T55" i="19"/>
  <c r="S55" i="19"/>
  <c r="U54" i="19"/>
  <c r="T54" i="19"/>
  <c r="S54" i="19"/>
  <c r="U53" i="19"/>
  <c r="T53" i="19"/>
  <c r="S53" i="19"/>
  <c r="U52" i="19"/>
  <c r="T52" i="19"/>
  <c r="S52" i="19"/>
  <c r="U51" i="19"/>
  <c r="T51" i="19"/>
  <c r="S51" i="19"/>
  <c r="U50" i="19"/>
  <c r="T50" i="19"/>
  <c r="S50" i="19"/>
  <c r="U49" i="19"/>
  <c r="T49" i="19"/>
  <c r="S49" i="19"/>
  <c r="U48" i="19"/>
  <c r="T48" i="19"/>
  <c r="S48" i="19"/>
  <c r="U47" i="19"/>
  <c r="T47" i="19"/>
  <c r="S47" i="19"/>
  <c r="U46" i="19"/>
  <c r="T46" i="19"/>
  <c r="S46" i="19"/>
  <c r="U45" i="19"/>
  <c r="T45" i="19"/>
  <c r="S45" i="19"/>
  <c r="U44" i="19"/>
  <c r="T44" i="19"/>
  <c r="S44" i="19"/>
  <c r="U43" i="19"/>
  <c r="T43" i="19"/>
  <c r="S43" i="19"/>
  <c r="U42" i="19"/>
  <c r="T42" i="19"/>
  <c r="S42" i="19"/>
  <c r="U39" i="19"/>
  <c r="T39" i="19"/>
  <c r="S39" i="19"/>
  <c r="U38" i="19"/>
  <c r="T38" i="19"/>
  <c r="S38" i="19"/>
  <c r="U37" i="19"/>
  <c r="T37" i="19"/>
  <c r="S37" i="19"/>
  <c r="U36" i="19"/>
  <c r="T36" i="19"/>
  <c r="S36" i="19"/>
  <c r="U35" i="19"/>
  <c r="T35" i="19"/>
  <c r="S35" i="19"/>
  <c r="U34" i="19"/>
  <c r="T34" i="19"/>
  <c r="S34" i="19"/>
  <c r="U33" i="19"/>
  <c r="T33" i="19"/>
  <c r="S33" i="19"/>
  <c r="U32" i="19"/>
  <c r="T32" i="19"/>
  <c r="S32" i="19"/>
  <c r="U31" i="19"/>
  <c r="T31" i="19"/>
  <c r="S31" i="19"/>
  <c r="U30" i="19"/>
  <c r="T30" i="19"/>
  <c r="S30" i="19"/>
  <c r="U29" i="19"/>
  <c r="T29" i="19"/>
  <c r="S29" i="19"/>
  <c r="U28" i="19"/>
  <c r="T28" i="19"/>
  <c r="S28" i="19"/>
  <c r="U27" i="19"/>
  <c r="T27" i="19"/>
  <c r="S27" i="19"/>
  <c r="U26" i="19"/>
  <c r="T26" i="19"/>
  <c r="S26" i="19"/>
  <c r="U25" i="19"/>
  <c r="T25" i="19"/>
  <c r="S25" i="19"/>
  <c r="U24" i="19"/>
  <c r="T24" i="19"/>
  <c r="S24" i="19"/>
  <c r="U23" i="19"/>
  <c r="T23" i="19"/>
  <c r="S23" i="19"/>
  <c r="U22" i="19"/>
  <c r="T22" i="19"/>
  <c r="S22" i="19"/>
  <c r="U21" i="19"/>
  <c r="T21" i="19"/>
  <c r="S21" i="19"/>
  <c r="U20" i="19"/>
  <c r="T20" i="19"/>
  <c r="S20" i="19"/>
  <c r="U19" i="19"/>
  <c r="T19" i="19"/>
  <c r="S19" i="19"/>
  <c r="U18" i="19"/>
  <c r="T18" i="19"/>
  <c r="S18" i="19"/>
  <c r="U17" i="19"/>
  <c r="T17" i="19"/>
  <c r="S17" i="19"/>
  <c r="U16" i="19"/>
  <c r="T16" i="19"/>
  <c r="S16" i="19"/>
  <c r="U15" i="19"/>
  <c r="T15" i="19"/>
  <c r="S15" i="19"/>
  <c r="U14" i="19"/>
  <c r="T14" i="19"/>
  <c r="S14" i="19"/>
  <c r="U13" i="19"/>
  <c r="T13" i="19"/>
  <c r="S13" i="19"/>
  <c r="U12" i="19"/>
  <c r="T12" i="19"/>
  <c r="S12" i="19"/>
  <c r="U11" i="19"/>
  <c r="T11" i="19"/>
  <c r="S11" i="19"/>
  <c r="U10" i="19"/>
  <c r="T10" i="19"/>
  <c r="S10" i="19"/>
  <c r="U9" i="19"/>
  <c r="T9" i="19"/>
  <c r="S9" i="19"/>
  <c r="U8" i="19"/>
  <c r="T8" i="19"/>
  <c r="S8" i="19"/>
  <c r="U7" i="19"/>
  <c r="T7" i="19"/>
  <c r="S7" i="19"/>
  <c r="U6" i="19"/>
  <c r="T6" i="19"/>
  <c r="S6" i="19"/>
  <c r="R225" i="19"/>
  <c r="Q225" i="19"/>
  <c r="P225" i="19"/>
  <c r="R224" i="19"/>
  <c r="Q224" i="19"/>
  <c r="P224" i="19"/>
  <c r="R223" i="19"/>
  <c r="Q223" i="19"/>
  <c r="P223" i="19"/>
  <c r="R222" i="19"/>
  <c r="Q222" i="19"/>
  <c r="P222" i="19"/>
  <c r="R221" i="19"/>
  <c r="Q221" i="19"/>
  <c r="P221" i="19"/>
  <c r="R220" i="19"/>
  <c r="Q220" i="19"/>
  <c r="P220" i="19"/>
  <c r="R219" i="19"/>
  <c r="Q219" i="19"/>
  <c r="P219" i="19"/>
  <c r="R218" i="19"/>
  <c r="Q218" i="19"/>
  <c r="P218" i="19"/>
  <c r="R215" i="19"/>
  <c r="Q215" i="19"/>
  <c r="P215" i="19"/>
  <c r="R214" i="19"/>
  <c r="Q214" i="19"/>
  <c r="P214" i="19"/>
  <c r="R213" i="19"/>
  <c r="Q213" i="19"/>
  <c r="P213" i="19"/>
  <c r="R212" i="19"/>
  <c r="Q212" i="19"/>
  <c r="P212" i="19"/>
  <c r="R211" i="19"/>
  <c r="Q211" i="19"/>
  <c r="P211" i="19"/>
  <c r="R210" i="19"/>
  <c r="Q210" i="19"/>
  <c r="P210" i="19"/>
  <c r="R209" i="19"/>
  <c r="Q209" i="19"/>
  <c r="P209" i="19"/>
  <c r="R208" i="19"/>
  <c r="Q208" i="19"/>
  <c r="P208" i="19"/>
  <c r="R207" i="19"/>
  <c r="Q207" i="19"/>
  <c r="P207" i="19"/>
  <c r="R206" i="19"/>
  <c r="Q206" i="19"/>
  <c r="P206" i="19"/>
  <c r="R205" i="19"/>
  <c r="Q205" i="19"/>
  <c r="P205" i="19"/>
  <c r="R204" i="19"/>
  <c r="Q204" i="19"/>
  <c r="P204" i="19"/>
  <c r="R203" i="19"/>
  <c r="Q203" i="19"/>
  <c r="P203" i="19"/>
  <c r="R202" i="19"/>
  <c r="Q202" i="19"/>
  <c r="P202" i="19"/>
  <c r="R201" i="19"/>
  <c r="Q201" i="19"/>
  <c r="P201" i="19"/>
  <c r="R200" i="19"/>
  <c r="Q200" i="19"/>
  <c r="P200" i="19"/>
  <c r="R199" i="19"/>
  <c r="Q199" i="19"/>
  <c r="P199" i="19"/>
  <c r="R198" i="19"/>
  <c r="Q198" i="19"/>
  <c r="P198" i="19"/>
  <c r="R197" i="19"/>
  <c r="Q197" i="19"/>
  <c r="P197" i="19"/>
  <c r="R196" i="19"/>
  <c r="Q196" i="19"/>
  <c r="P196" i="19"/>
  <c r="R195" i="19"/>
  <c r="Q195" i="19"/>
  <c r="P195" i="19"/>
  <c r="R194" i="19"/>
  <c r="Q194" i="19"/>
  <c r="P194" i="19"/>
  <c r="R193" i="19"/>
  <c r="Q193" i="19"/>
  <c r="P193" i="19"/>
  <c r="R192" i="19"/>
  <c r="Q192" i="19"/>
  <c r="P192" i="19"/>
  <c r="R191" i="19"/>
  <c r="Q191" i="19"/>
  <c r="P191" i="19"/>
  <c r="R190" i="19"/>
  <c r="Q190" i="19"/>
  <c r="P190" i="19"/>
  <c r="R189" i="19"/>
  <c r="Q189" i="19"/>
  <c r="P189" i="19"/>
  <c r="R188" i="19"/>
  <c r="Q188" i="19"/>
  <c r="P188" i="19"/>
  <c r="R187" i="19"/>
  <c r="Q187" i="19"/>
  <c r="P187" i="19"/>
  <c r="R186" i="19"/>
  <c r="Q186" i="19"/>
  <c r="P186" i="19"/>
  <c r="R185" i="19"/>
  <c r="Q185" i="19"/>
  <c r="P185" i="19"/>
  <c r="R184" i="19"/>
  <c r="Q184" i="19"/>
  <c r="P184" i="19"/>
  <c r="R183" i="19"/>
  <c r="Q183" i="19"/>
  <c r="P183" i="19"/>
  <c r="R182" i="19"/>
  <c r="Q182" i="19"/>
  <c r="P182" i="19"/>
  <c r="R181" i="19"/>
  <c r="Q181" i="19"/>
  <c r="P181" i="19"/>
  <c r="R180" i="19"/>
  <c r="Q180" i="19"/>
  <c r="P180" i="19"/>
  <c r="R179" i="19"/>
  <c r="Q179" i="19"/>
  <c r="P179" i="19"/>
  <c r="R178" i="19"/>
  <c r="Q178" i="19"/>
  <c r="P178" i="19"/>
  <c r="R177" i="19"/>
  <c r="Q177" i="19"/>
  <c r="P177" i="19"/>
  <c r="R176" i="19"/>
  <c r="Q176" i="19"/>
  <c r="P176" i="19"/>
  <c r="R175" i="19"/>
  <c r="Q175" i="19"/>
  <c r="P175" i="19"/>
  <c r="R174" i="19"/>
  <c r="Q174" i="19"/>
  <c r="P174" i="19"/>
  <c r="R171" i="19"/>
  <c r="Q171" i="19"/>
  <c r="P171" i="19"/>
  <c r="R170" i="19"/>
  <c r="Q170" i="19"/>
  <c r="P170" i="19"/>
  <c r="R169" i="19"/>
  <c r="Q169" i="19"/>
  <c r="P169" i="19"/>
  <c r="R168" i="19"/>
  <c r="Q168" i="19"/>
  <c r="P168" i="19"/>
  <c r="R167" i="19"/>
  <c r="Q167" i="19"/>
  <c r="P167" i="19"/>
  <c r="R166" i="19"/>
  <c r="Q166" i="19"/>
  <c r="P166" i="19"/>
  <c r="R165" i="19"/>
  <c r="Q165" i="19"/>
  <c r="P165" i="19"/>
  <c r="R164" i="19"/>
  <c r="Q164" i="19"/>
  <c r="P164" i="19"/>
  <c r="R163" i="19"/>
  <c r="Q163" i="19"/>
  <c r="P163" i="19"/>
  <c r="R162" i="19"/>
  <c r="Q162" i="19"/>
  <c r="P162" i="19"/>
  <c r="R161" i="19"/>
  <c r="Q161" i="19"/>
  <c r="P161" i="19"/>
  <c r="R160" i="19"/>
  <c r="Q160" i="19"/>
  <c r="P160" i="19"/>
  <c r="R159" i="19"/>
  <c r="Q159" i="19"/>
  <c r="P159" i="19"/>
  <c r="R158" i="19"/>
  <c r="Q158" i="19"/>
  <c r="P158" i="19"/>
  <c r="R157" i="19"/>
  <c r="Q157" i="19"/>
  <c r="P157" i="19"/>
  <c r="R156" i="19"/>
  <c r="Q156" i="19"/>
  <c r="P156" i="19"/>
  <c r="R155" i="19"/>
  <c r="Q155" i="19"/>
  <c r="P155" i="19"/>
  <c r="R154" i="19"/>
  <c r="Q154" i="19"/>
  <c r="P154" i="19"/>
  <c r="R153" i="19"/>
  <c r="Q153" i="19"/>
  <c r="P153" i="19"/>
  <c r="R152" i="19"/>
  <c r="Q152" i="19"/>
  <c r="P152" i="19"/>
  <c r="R151" i="19"/>
  <c r="Q151" i="19"/>
  <c r="P151" i="19"/>
  <c r="R150" i="19"/>
  <c r="Q150" i="19"/>
  <c r="P150" i="19"/>
  <c r="R149" i="19"/>
  <c r="Q149" i="19"/>
  <c r="P149" i="19"/>
  <c r="R148" i="19"/>
  <c r="Q148" i="19"/>
  <c r="P148" i="19"/>
  <c r="R147" i="19"/>
  <c r="Q147" i="19"/>
  <c r="P147" i="19"/>
  <c r="R146" i="19"/>
  <c r="Q146" i="19"/>
  <c r="P146" i="19"/>
  <c r="R145" i="19"/>
  <c r="Q145" i="19"/>
  <c r="P145" i="19"/>
  <c r="R144" i="19"/>
  <c r="Q144" i="19"/>
  <c r="P144" i="19"/>
  <c r="R143" i="19"/>
  <c r="Q143" i="19"/>
  <c r="P143" i="19"/>
  <c r="R142" i="19"/>
  <c r="Q142" i="19"/>
  <c r="P142" i="19"/>
  <c r="R141" i="19"/>
  <c r="Q141" i="19"/>
  <c r="P141" i="19"/>
  <c r="R140" i="19"/>
  <c r="Q140" i="19"/>
  <c r="P140" i="19"/>
  <c r="R139" i="19"/>
  <c r="Q139" i="19"/>
  <c r="P139" i="19"/>
  <c r="R138" i="19"/>
  <c r="Q138" i="19"/>
  <c r="P138" i="19"/>
  <c r="R137" i="19"/>
  <c r="Q137" i="19"/>
  <c r="P137" i="19"/>
  <c r="R136" i="19"/>
  <c r="Q136" i="19"/>
  <c r="P136" i="19"/>
  <c r="R135" i="19"/>
  <c r="Q135" i="19"/>
  <c r="P135" i="19"/>
  <c r="R134" i="19"/>
  <c r="Q134" i="19"/>
  <c r="P134" i="19"/>
  <c r="R133" i="19"/>
  <c r="Q133" i="19"/>
  <c r="P133" i="19"/>
  <c r="R132" i="19"/>
  <c r="Q132" i="19"/>
  <c r="P132" i="19"/>
  <c r="R131" i="19"/>
  <c r="Q131" i="19"/>
  <c r="P131" i="19"/>
  <c r="R130" i="19"/>
  <c r="Q130" i="19"/>
  <c r="P130" i="19"/>
  <c r="R127" i="19"/>
  <c r="Q127" i="19"/>
  <c r="P127" i="19"/>
  <c r="R126" i="19"/>
  <c r="Q126" i="19"/>
  <c r="P126" i="19"/>
  <c r="R125" i="19"/>
  <c r="Q125" i="19"/>
  <c r="P125" i="19"/>
  <c r="R124" i="19"/>
  <c r="Q124" i="19"/>
  <c r="P124" i="19"/>
  <c r="R123" i="19"/>
  <c r="Q123" i="19"/>
  <c r="P123" i="19"/>
  <c r="R122" i="19"/>
  <c r="Q122" i="19"/>
  <c r="P122" i="19"/>
  <c r="R121" i="19"/>
  <c r="Q121" i="19"/>
  <c r="P121" i="19"/>
  <c r="R120" i="19"/>
  <c r="Q120" i="19"/>
  <c r="P120" i="19"/>
  <c r="R119" i="19"/>
  <c r="Q119" i="19"/>
  <c r="P119" i="19"/>
  <c r="R118" i="19"/>
  <c r="Q118" i="19"/>
  <c r="P118" i="19"/>
  <c r="R117" i="19"/>
  <c r="Q117" i="19"/>
  <c r="P117" i="19"/>
  <c r="R116" i="19"/>
  <c r="Q116" i="19"/>
  <c r="P116" i="19"/>
  <c r="R115" i="19"/>
  <c r="Q115" i="19"/>
  <c r="P115" i="19"/>
  <c r="R114" i="19"/>
  <c r="Q114" i="19"/>
  <c r="P114" i="19"/>
  <c r="R113" i="19"/>
  <c r="Q113" i="19"/>
  <c r="P113" i="19"/>
  <c r="R112" i="19"/>
  <c r="Q112" i="19"/>
  <c r="P112" i="19"/>
  <c r="R111" i="19"/>
  <c r="Q111" i="19"/>
  <c r="P111" i="19"/>
  <c r="R110" i="19"/>
  <c r="Q110" i="19"/>
  <c r="P110" i="19"/>
  <c r="R109" i="19"/>
  <c r="Q109" i="19"/>
  <c r="P109" i="19"/>
  <c r="R108" i="19"/>
  <c r="Q108" i="19"/>
  <c r="P108" i="19"/>
  <c r="R107" i="19"/>
  <c r="Q107" i="19"/>
  <c r="P107" i="19"/>
  <c r="R106" i="19"/>
  <c r="Q106" i="19"/>
  <c r="P106" i="19"/>
  <c r="R105" i="19"/>
  <c r="Q105" i="19"/>
  <c r="P105" i="19"/>
  <c r="R104" i="19"/>
  <c r="Q104" i="19"/>
  <c r="P104" i="19"/>
  <c r="R103" i="19"/>
  <c r="Q103" i="19"/>
  <c r="P103" i="19"/>
  <c r="R102" i="19"/>
  <c r="Q102" i="19"/>
  <c r="P102" i="19"/>
  <c r="R101" i="19"/>
  <c r="Q101" i="19"/>
  <c r="P101" i="19"/>
  <c r="R100" i="19"/>
  <c r="Q100" i="19"/>
  <c r="P100" i="19"/>
  <c r="R99" i="19"/>
  <c r="Q99" i="19"/>
  <c r="P99" i="19"/>
  <c r="R98" i="19"/>
  <c r="Q98" i="19"/>
  <c r="P98" i="19"/>
  <c r="R97" i="19"/>
  <c r="Q97" i="19"/>
  <c r="P97" i="19"/>
  <c r="R96" i="19"/>
  <c r="Q96" i="19"/>
  <c r="P96" i="19"/>
  <c r="R95" i="19"/>
  <c r="Q95" i="19"/>
  <c r="P95" i="19"/>
  <c r="R94" i="19"/>
  <c r="Q94" i="19"/>
  <c r="P94" i="19"/>
  <c r="R93" i="19"/>
  <c r="Q93" i="19"/>
  <c r="P93" i="19"/>
  <c r="R92" i="19"/>
  <c r="Q92" i="19"/>
  <c r="P92" i="19"/>
  <c r="R91" i="19"/>
  <c r="Q91" i="19"/>
  <c r="P91" i="19"/>
  <c r="R90" i="19"/>
  <c r="Q90" i="19"/>
  <c r="P90" i="19"/>
  <c r="R89" i="19"/>
  <c r="Q89" i="19"/>
  <c r="P89" i="19"/>
  <c r="R88" i="19"/>
  <c r="Q88" i="19"/>
  <c r="P88" i="19"/>
  <c r="R87" i="19"/>
  <c r="Q87" i="19"/>
  <c r="P87" i="19"/>
  <c r="R86" i="19"/>
  <c r="Q86" i="19"/>
  <c r="P86" i="19"/>
  <c r="R83" i="19"/>
  <c r="Q83" i="19"/>
  <c r="P83" i="19"/>
  <c r="R82" i="19"/>
  <c r="Q82" i="19"/>
  <c r="P82" i="19"/>
  <c r="R81" i="19"/>
  <c r="Q81" i="19"/>
  <c r="P81" i="19"/>
  <c r="R80" i="19"/>
  <c r="Q80" i="19"/>
  <c r="P80" i="19"/>
  <c r="R79" i="19"/>
  <c r="Q79" i="19"/>
  <c r="P79" i="19"/>
  <c r="R78" i="19"/>
  <c r="Q78" i="19"/>
  <c r="P78" i="19"/>
  <c r="R77" i="19"/>
  <c r="Q77" i="19"/>
  <c r="P77" i="19"/>
  <c r="R76" i="19"/>
  <c r="Q76" i="19"/>
  <c r="P76" i="19"/>
  <c r="R75" i="19"/>
  <c r="Q75" i="19"/>
  <c r="P75" i="19"/>
  <c r="R74" i="19"/>
  <c r="Q74" i="19"/>
  <c r="P74" i="19"/>
  <c r="R73" i="19"/>
  <c r="Q73" i="19"/>
  <c r="P73" i="19"/>
  <c r="R72" i="19"/>
  <c r="Q72" i="19"/>
  <c r="P72" i="19"/>
  <c r="R71" i="19"/>
  <c r="Q71" i="19"/>
  <c r="P71" i="19"/>
  <c r="R70" i="19"/>
  <c r="Q70" i="19"/>
  <c r="P70" i="19"/>
  <c r="R69" i="19"/>
  <c r="Q69" i="19"/>
  <c r="P69" i="19"/>
  <c r="R68" i="19"/>
  <c r="Q68" i="19"/>
  <c r="P68" i="19"/>
  <c r="R67" i="19"/>
  <c r="Q67" i="19"/>
  <c r="P67" i="19"/>
  <c r="R66" i="19"/>
  <c r="Q66" i="19"/>
  <c r="P66" i="19"/>
  <c r="R65" i="19"/>
  <c r="Q65" i="19"/>
  <c r="P65" i="19"/>
  <c r="R64" i="19"/>
  <c r="Q64" i="19"/>
  <c r="P64" i="19"/>
  <c r="R63" i="19"/>
  <c r="Q63" i="19"/>
  <c r="P63" i="19"/>
  <c r="R62" i="19"/>
  <c r="Q62" i="19"/>
  <c r="P62" i="19"/>
  <c r="R61" i="19"/>
  <c r="Q61" i="19"/>
  <c r="P61" i="19"/>
  <c r="R60" i="19"/>
  <c r="Q60" i="19"/>
  <c r="P60" i="19"/>
  <c r="R59" i="19"/>
  <c r="Q59" i="19"/>
  <c r="P59" i="19"/>
  <c r="R58" i="19"/>
  <c r="Q58" i="19"/>
  <c r="P58" i="19"/>
  <c r="R57" i="19"/>
  <c r="Q57" i="19"/>
  <c r="P57" i="19"/>
  <c r="R56" i="19"/>
  <c r="Q56" i="19"/>
  <c r="P56" i="19"/>
  <c r="R55" i="19"/>
  <c r="Q55" i="19"/>
  <c r="P55" i="19"/>
  <c r="R54" i="19"/>
  <c r="Q54" i="19"/>
  <c r="P54" i="19"/>
  <c r="R53" i="19"/>
  <c r="Q53" i="19"/>
  <c r="P53" i="19"/>
  <c r="R52" i="19"/>
  <c r="Q52" i="19"/>
  <c r="P52" i="19"/>
  <c r="R51" i="19"/>
  <c r="Q51" i="19"/>
  <c r="P51" i="19"/>
  <c r="R50" i="19"/>
  <c r="Q50" i="19"/>
  <c r="P50" i="19"/>
  <c r="R49" i="19"/>
  <c r="Q49" i="19"/>
  <c r="P49" i="19"/>
  <c r="R48" i="19"/>
  <c r="Q48" i="19"/>
  <c r="P48" i="19"/>
  <c r="R47" i="19"/>
  <c r="Q47" i="19"/>
  <c r="P47" i="19"/>
  <c r="R46" i="19"/>
  <c r="Q46" i="19"/>
  <c r="P46" i="19"/>
  <c r="R45" i="19"/>
  <c r="Q45" i="19"/>
  <c r="P45" i="19"/>
  <c r="R44" i="19"/>
  <c r="Q44" i="19"/>
  <c r="P44" i="19"/>
  <c r="R43" i="19"/>
  <c r="Q43" i="19"/>
  <c r="P43" i="19"/>
  <c r="R42" i="19"/>
  <c r="Q42" i="19"/>
  <c r="P42" i="19"/>
  <c r="R39" i="19"/>
  <c r="Q39" i="19"/>
  <c r="P39" i="19"/>
  <c r="R38" i="19"/>
  <c r="Q38" i="19"/>
  <c r="P38" i="19"/>
  <c r="R37" i="19"/>
  <c r="Q37" i="19"/>
  <c r="P37" i="19"/>
  <c r="R36" i="19"/>
  <c r="Q36" i="19"/>
  <c r="P36" i="19"/>
  <c r="R35" i="19"/>
  <c r="Q35" i="19"/>
  <c r="P35" i="19"/>
  <c r="R34" i="19"/>
  <c r="Q34" i="19"/>
  <c r="P34" i="19"/>
  <c r="R33" i="19"/>
  <c r="Q33" i="19"/>
  <c r="P33" i="19"/>
  <c r="R32" i="19"/>
  <c r="Q32" i="19"/>
  <c r="P32" i="19"/>
  <c r="R31" i="19"/>
  <c r="Q31" i="19"/>
  <c r="P31" i="19"/>
  <c r="R30" i="19"/>
  <c r="Q30" i="19"/>
  <c r="P30" i="19"/>
  <c r="R29" i="19"/>
  <c r="Q29" i="19"/>
  <c r="P29" i="19"/>
  <c r="R28" i="19"/>
  <c r="Q28" i="19"/>
  <c r="P28" i="19"/>
  <c r="R27" i="19"/>
  <c r="Q27" i="19"/>
  <c r="P27" i="19"/>
  <c r="R26" i="19"/>
  <c r="Q26" i="19"/>
  <c r="P26" i="19"/>
  <c r="R25" i="19"/>
  <c r="Q25" i="19"/>
  <c r="P25" i="19"/>
  <c r="R24" i="19"/>
  <c r="Q24" i="19"/>
  <c r="P24" i="19"/>
  <c r="R23" i="19"/>
  <c r="Q23" i="19"/>
  <c r="P23" i="19"/>
  <c r="R22" i="19"/>
  <c r="Q22" i="19"/>
  <c r="P22" i="19"/>
  <c r="R21" i="19"/>
  <c r="Q21" i="19"/>
  <c r="P21" i="19"/>
  <c r="R20" i="19"/>
  <c r="Q20" i="19"/>
  <c r="P20" i="19"/>
  <c r="R19" i="19"/>
  <c r="Q19" i="19"/>
  <c r="P19" i="19"/>
  <c r="R18" i="19"/>
  <c r="Q18" i="19"/>
  <c r="P18" i="19"/>
  <c r="R17" i="19"/>
  <c r="Q17" i="19"/>
  <c r="P17" i="19"/>
  <c r="R16" i="19"/>
  <c r="Q16" i="19"/>
  <c r="P16" i="19"/>
  <c r="R15" i="19"/>
  <c r="Q15" i="19"/>
  <c r="P15" i="19"/>
  <c r="R14" i="19"/>
  <c r="Q14" i="19"/>
  <c r="P14" i="19"/>
  <c r="R13" i="19"/>
  <c r="Q13" i="19"/>
  <c r="P13" i="19"/>
  <c r="R12" i="19"/>
  <c r="Q12" i="19"/>
  <c r="P12" i="19"/>
  <c r="R11" i="19"/>
  <c r="Q11" i="19"/>
  <c r="P11" i="19"/>
  <c r="R10" i="19"/>
  <c r="Q10" i="19"/>
  <c r="P10" i="19"/>
  <c r="R9" i="19"/>
  <c r="Q9" i="19"/>
  <c r="P9" i="19"/>
  <c r="R8" i="19"/>
  <c r="Q8" i="19"/>
  <c r="P8" i="19"/>
  <c r="R7" i="19"/>
  <c r="Q7" i="19"/>
  <c r="P7" i="19"/>
  <c r="R6" i="19"/>
  <c r="Q6" i="19"/>
  <c r="P6" i="19"/>
  <c r="O225" i="19"/>
  <c r="N225" i="19"/>
  <c r="M225" i="19"/>
  <c r="O224" i="19"/>
  <c r="N224" i="19"/>
  <c r="M224" i="19"/>
  <c r="O223" i="19"/>
  <c r="N223" i="19"/>
  <c r="M223" i="19"/>
  <c r="O222" i="19"/>
  <c r="N222" i="19"/>
  <c r="M222" i="19"/>
  <c r="O221" i="19"/>
  <c r="N221" i="19"/>
  <c r="M221" i="19"/>
  <c r="O220" i="19"/>
  <c r="N220" i="19"/>
  <c r="M220" i="19"/>
  <c r="O219" i="19"/>
  <c r="N219" i="19"/>
  <c r="M219" i="19"/>
  <c r="O218" i="19"/>
  <c r="N218" i="19"/>
  <c r="M218" i="19"/>
  <c r="O215" i="19"/>
  <c r="N215" i="19"/>
  <c r="M215" i="19"/>
  <c r="O214" i="19"/>
  <c r="N214" i="19"/>
  <c r="M214" i="19"/>
  <c r="O213" i="19"/>
  <c r="N213" i="19"/>
  <c r="M213" i="19"/>
  <c r="O212" i="19"/>
  <c r="N212" i="19"/>
  <c r="M212" i="19"/>
  <c r="O211" i="19"/>
  <c r="N211" i="19"/>
  <c r="M211" i="19"/>
  <c r="O210" i="19"/>
  <c r="N210" i="19"/>
  <c r="M210" i="19"/>
  <c r="O209" i="19"/>
  <c r="N209" i="19"/>
  <c r="M209" i="19"/>
  <c r="O208" i="19"/>
  <c r="N208" i="19"/>
  <c r="M208" i="19"/>
  <c r="O207" i="19"/>
  <c r="N207" i="19"/>
  <c r="M207" i="19"/>
  <c r="O206" i="19"/>
  <c r="N206" i="19"/>
  <c r="M206" i="19"/>
  <c r="O205" i="19"/>
  <c r="N205" i="19"/>
  <c r="M205" i="19"/>
  <c r="O204" i="19"/>
  <c r="N204" i="19"/>
  <c r="M204" i="19"/>
  <c r="O203" i="19"/>
  <c r="N203" i="19"/>
  <c r="M203" i="19"/>
  <c r="O202" i="19"/>
  <c r="N202" i="19"/>
  <c r="M202" i="19"/>
  <c r="O201" i="19"/>
  <c r="N201" i="19"/>
  <c r="M201" i="19"/>
  <c r="O200" i="19"/>
  <c r="N200" i="19"/>
  <c r="M200" i="19"/>
  <c r="O199" i="19"/>
  <c r="N199" i="19"/>
  <c r="M199" i="19"/>
  <c r="O198" i="19"/>
  <c r="N198" i="19"/>
  <c r="M198" i="19"/>
  <c r="O197" i="19"/>
  <c r="N197" i="19"/>
  <c r="M197" i="19"/>
  <c r="O196" i="19"/>
  <c r="N196" i="19"/>
  <c r="M196" i="19"/>
  <c r="O195" i="19"/>
  <c r="N195" i="19"/>
  <c r="M195" i="19"/>
  <c r="O194" i="19"/>
  <c r="N194" i="19"/>
  <c r="M194" i="19"/>
  <c r="O193" i="19"/>
  <c r="N193" i="19"/>
  <c r="M193" i="19"/>
  <c r="O192" i="19"/>
  <c r="N192" i="19"/>
  <c r="M192" i="19"/>
  <c r="O191" i="19"/>
  <c r="N191" i="19"/>
  <c r="M191" i="19"/>
  <c r="O190" i="19"/>
  <c r="N190" i="19"/>
  <c r="M190" i="19"/>
  <c r="O189" i="19"/>
  <c r="N189" i="19"/>
  <c r="M189" i="19"/>
  <c r="O188" i="19"/>
  <c r="N188" i="19"/>
  <c r="M188" i="19"/>
  <c r="O187" i="19"/>
  <c r="N187" i="19"/>
  <c r="M187" i="19"/>
  <c r="O186" i="19"/>
  <c r="N186" i="19"/>
  <c r="M186" i="19"/>
  <c r="O185" i="19"/>
  <c r="N185" i="19"/>
  <c r="M185" i="19"/>
  <c r="O184" i="19"/>
  <c r="N184" i="19"/>
  <c r="M184" i="19"/>
  <c r="O183" i="19"/>
  <c r="N183" i="19"/>
  <c r="M183" i="19"/>
  <c r="O182" i="19"/>
  <c r="N182" i="19"/>
  <c r="M182" i="19"/>
  <c r="O181" i="19"/>
  <c r="N181" i="19"/>
  <c r="M181" i="19"/>
  <c r="O180" i="19"/>
  <c r="N180" i="19"/>
  <c r="M180" i="19"/>
  <c r="O179" i="19"/>
  <c r="N179" i="19"/>
  <c r="M179" i="19"/>
  <c r="O178" i="19"/>
  <c r="N178" i="19"/>
  <c r="M178" i="19"/>
  <c r="O177" i="19"/>
  <c r="N177" i="19"/>
  <c r="M177" i="19"/>
  <c r="O176" i="19"/>
  <c r="N176" i="19"/>
  <c r="M176" i="19"/>
  <c r="O175" i="19"/>
  <c r="N175" i="19"/>
  <c r="M175" i="19"/>
  <c r="O174" i="19"/>
  <c r="N174" i="19"/>
  <c r="M174" i="19"/>
  <c r="O171" i="19"/>
  <c r="N171" i="19"/>
  <c r="M171" i="19"/>
  <c r="O170" i="19"/>
  <c r="N170" i="19"/>
  <c r="M170" i="19"/>
  <c r="O169" i="19"/>
  <c r="N169" i="19"/>
  <c r="M169" i="19"/>
  <c r="O168" i="19"/>
  <c r="N168" i="19"/>
  <c r="M168" i="19"/>
  <c r="O167" i="19"/>
  <c r="N167" i="19"/>
  <c r="M167" i="19"/>
  <c r="O166" i="19"/>
  <c r="N166" i="19"/>
  <c r="M166" i="19"/>
  <c r="O165" i="19"/>
  <c r="N165" i="19"/>
  <c r="M165" i="19"/>
  <c r="O164" i="19"/>
  <c r="N164" i="19"/>
  <c r="M164" i="19"/>
  <c r="O163" i="19"/>
  <c r="N163" i="19"/>
  <c r="M163" i="19"/>
  <c r="O162" i="19"/>
  <c r="N162" i="19"/>
  <c r="M162" i="19"/>
  <c r="O161" i="19"/>
  <c r="N161" i="19"/>
  <c r="M161" i="19"/>
  <c r="O160" i="19"/>
  <c r="N160" i="19"/>
  <c r="M160" i="19"/>
  <c r="O159" i="19"/>
  <c r="N159" i="19"/>
  <c r="M159" i="19"/>
  <c r="O158" i="19"/>
  <c r="N158" i="19"/>
  <c r="M158" i="19"/>
  <c r="O157" i="19"/>
  <c r="N157" i="19"/>
  <c r="M157" i="19"/>
  <c r="O156" i="19"/>
  <c r="N156" i="19"/>
  <c r="M156" i="19"/>
  <c r="O155" i="19"/>
  <c r="N155" i="19"/>
  <c r="M155" i="19"/>
  <c r="O154" i="19"/>
  <c r="N154" i="19"/>
  <c r="M154" i="19"/>
  <c r="O153" i="19"/>
  <c r="N153" i="19"/>
  <c r="M153" i="19"/>
  <c r="O152" i="19"/>
  <c r="N152" i="19"/>
  <c r="M152" i="19"/>
  <c r="O151" i="19"/>
  <c r="N151" i="19"/>
  <c r="M151" i="19"/>
  <c r="O150" i="19"/>
  <c r="N150" i="19"/>
  <c r="M150" i="19"/>
  <c r="O149" i="19"/>
  <c r="N149" i="19"/>
  <c r="M149" i="19"/>
  <c r="O148" i="19"/>
  <c r="N148" i="19"/>
  <c r="M148" i="19"/>
  <c r="O147" i="19"/>
  <c r="N147" i="19"/>
  <c r="M147" i="19"/>
  <c r="O146" i="19"/>
  <c r="N146" i="19"/>
  <c r="M146" i="19"/>
  <c r="O145" i="19"/>
  <c r="N145" i="19"/>
  <c r="M145" i="19"/>
  <c r="O144" i="19"/>
  <c r="N144" i="19"/>
  <c r="M144" i="19"/>
  <c r="O143" i="19"/>
  <c r="N143" i="19"/>
  <c r="M143" i="19"/>
  <c r="O142" i="19"/>
  <c r="N142" i="19"/>
  <c r="M142" i="19"/>
  <c r="O141" i="19"/>
  <c r="N141" i="19"/>
  <c r="M141" i="19"/>
  <c r="O140" i="19"/>
  <c r="N140" i="19"/>
  <c r="M140" i="19"/>
  <c r="O139" i="19"/>
  <c r="N139" i="19"/>
  <c r="M139" i="19"/>
  <c r="O138" i="19"/>
  <c r="N138" i="19"/>
  <c r="M138" i="19"/>
  <c r="O137" i="19"/>
  <c r="N137" i="19"/>
  <c r="M137" i="19"/>
  <c r="O136" i="19"/>
  <c r="N136" i="19"/>
  <c r="M136" i="19"/>
  <c r="O135" i="19"/>
  <c r="N135" i="19"/>
  <c r="M135" i="19"/>
  <c r="O134" i="19"/>
  <c r="N134" i="19"/>
  <c r="M134" i="19"/>
  <c r="O133" i="19"/>
  <c r="N133" i="19"/>
  <c r="M133" i="19"/>
  <c r="O132" i="19"/>
  <c r="N132" i="19"/>
  <c r="M132" i="19"/>
  <c r="O131" i="19"/>
  <c r="N131" i="19"/>
  <c r="M131" i="19"/>
  <c r="O130" i="19"/>
  <c r="N130" i="19"/>
  <c r="M130" i="19"/>
  <c r="O127" i="19"/>
  <c r="N127" i="19"/>
  <c r="M127" i="19"/>
  <c r="O126" i="19"/>
  <c r="N126" i="19"/>
  <c r="M126" i="19"/>
  <c r="O125" i="19"/>
  <c r="N125" i="19"/>
  <c r="M125" i="19"/>
  <c r="O124" i="19"/>
  <c r="N124" i="19"/>
  <c r="M124" i="19"/>
  <c r="O123" i="19"/>
  <c r="N123" i="19"/>
  <c r="M123" i="19"/>
  <c r="O122" i="19"/>
  <c r="N122" i="19"/>
  <c r="M122" i="19"/>
  <c r="O121" i="19"/>
  <c r="N121" i="19"/>
  <c r="M121" i="19"/>
  <c r="O120" i="19"/>
  <c r="N120" i="19"/>
  <c r="M120" i="19"/>
  <c r="O119" i="19"/>
  <c r="N119" i="19"/>
  <c r="M119" i="19"/>
  <c r="O118" i="19"/>
  <c r="N118" i="19"/>
  <c r="M118" i="19"/>
  <c r="O117" i="19"/>
  <c r="N117" i="19"/>
  <c r="M117" i="19"/>
  <c r="O116" i="19"/>
  <c r="N116" i="19"/>
  <c r="M116" i="19"/>
  <c r="O115" i="19"/>
  <c r="N115" i="19"/>
  <c r="M115" i="19"/>
  <c r="O114" i="19"/>
  <c r="N114" i="19"/>
  <c r="M114" i="19"/>
  <c r="O113" i="19"/>
  <c r="N113" i="19"/>
  <c r="M113" i="19"/>
  <c r="O112" i="19"/>
  <c r="N112" i="19"/>
  <c r="M112" i="19"/>
  <c r="O111" i="19"/>
  <c r="N111" i="19"/>
  <c r="M111" i="19"/>
  <c r="O110" i="19"/>
  <c r="N110" i="19"/>
  <c r="M110" i="19"/>
  <c r="O109" i="19"/>
  <c r="N109" i="19"/>
  <c r="M109" i="19"/>
  <c r="O108" i="19"/>
  <c r="N108" i="19"/>
  <c r="M108" i="19"/>
  <c r="O107" i="19"/>
  <c r="N107" i="19"/>
  <c r="M107" i="19"/>
  <c r="O106" i="19"/>
  <c r="N106" i="19"/>
  <c r="M106" i="19"/>
  <c r="O105" i="19"/>
  <c r="N105" i="19"/>
  <c r="M105" i="19"/>
  <c r="O104" i="19"/>
  <c r="N104" i="19"/>
  <c r="M104" i="19"/>
  <c r="O103" i="19"/>
  <c r="N103" i="19"/>
  <c r="M103" i="19"/>
  <c r="O102" i="19"/>
  <c r="N102" i="19"/>
  <c r="M102" i="19"/>
  <c r="O101" i="19"/>
  <c r="N101" i="19"/>
  <c r="M101" i="19"/>
  <c r="O100" i="19"/>
  <c r="N100" i="19"/>
  <c r="M100" i="19"/>
  <c r="O99" i="19"/>
  <c r="N99" i="19"/>
  <c r="M99" i="19"/>
  <c r="O98" i="19"/>
  <c r="N98" i="19"/>
  <c r="M98" i="19"/>
  <c r="O97" i="19"/>
  <c r="N97" i="19"/>
  <c r="M97" i="19"/>
  <c r="O96" i="19"/>
  <c r="N96" i="19"/>
  <c r="M96" i="19"/>
  <c r="O95" i="19"/>
  <c r="N95" i="19"/>
  <c r="M95" i="19"/>
  <c r="O94" i="19"/>
  <c r="N94" i="19"/>
  <c r="M94" i="19"/>
  <c r="O93" i="19"/>
  <c r="N93" i="19"/>
  <c r="M93" i="19"/>
  <c r="O92" i="19"/>
  <c r="N92" i="19"/>
  <c r="M92" i="19"/>
  <c r="O91" i="19"/>
  <c r="N91" i="19"/>
  <c r="M91" i="19"/>
  <c r="O90" i="19"/>
  <c r="N90" i="19"/>
  <c r="M90" i="19"/>
  <c r="O89" i="19"/>
  <c r="N89" i="19"/>
  <c r="M89" i="19"/>
  <c r="O88" i="19"/>
  <c r="N88" i="19"/>
  <c r="M88" i="19"/>
  <c r="O87" i="19"/>
  <c r="N87" i="19"/>
  <c r="M87" i="19"/>
  <c r="O86" i="19"/>
  <c r="N86" i="19"/>
  <c r="M86" i="19"/>
  <c r="O83" i="19"/>
  <c r="N83" i="19"/>
  <c r="M83" i="19"/>
  <c r="O82" i="19"/>
  <c r="N82" i="19"/>
  <c r="M82" i="19"/>
  <c r="O81" i="19"/>
  <c r="N81" i="19"/>
  <c r="M81" i="19"/>
  <c r="O80" i="19"/>
  <c r="N80" i="19"/>
  <c r="M80" i="19"/>
  <c r="O79" i="19"/>
  <c r="N79" i="19"/>
  <c r="M79" i="19"/>
  <c r="O78" i="19"/>
  <c r="N78" i="19"/>
  <c r="M78" i="19"/>
  <c r="O77" i="19"/>
  <c r="N77" i="19"/>
  <c r="M77" i="19"/>
  <c r="O76" i="19"/>
  <c r="N76" i="19"/>
  <c r="M76" i="19"/>
  <c r="O75" i="19"/>
  <c r="N75" i="19"/>
  <c r="M75" i="19"/>
  <c r="O74" i="19"/>
  <c r="N74" i="19"/>
  <c r="M74" i="19"/>
  <c r="O73" i="19"/>
  <c r="N73" i="19"/>
  <c r="M73" i="19"/>
  <c r="O72" i="19"/>
  <c r="N72" i="19"/>
  <c r="M72" i="19"/>
  <c r="O71" i="19"/>
  <c r="N71" i="19"/>
  <c r="M71" i="19"/>
  <c r="O70" i="19"/>
  <c r="N70" i="19"/>
  <c r="M70" i="19"/>
  <c r="O69" i="19"/>
  <c r="N69" i="19"/>
  <c r="M69" i="19"/>
  <c r="O68" i="19"/>
  <c r="N68" i="19"/>
  <c r="M68" i="19"/>
  <c r="O67" i="19"/>
  <c r="N67" i="19"/>
  <c r="M67" i="19"/>
  <c r="O66" i="19"/>
  <c r="N66" i="19"/>
  <c r="M66" i="19"/>
  <c r="O65" i="19"/>
  <c r="N65" i="19"/>
  <c r="M65" i="19"/>
  <c r="O64" i="19"/>
  <c r="N64" i="19"/>
  <c r="M64" i="19"/>
  <c r="O63" i="19"/>
  <c r="N63" i="19"/>
  <c r="M63" i="19"/>
  <c r="O62" i="19"/>
  <c r="N62" i="19"/>
  <c r="M62" i="19"/>
  <c r="O61" i="19"/>
  <c r="N61" i="19"/>
  <c r="M61" i="19"/>
  <c r="O60" i="19"/>
  <c r="N60" i="19"/>
  <c r="M60" i="19"/>
  <c r="O59" i="19"/>
  <c r="N59" i="19"/>
  <c r="M59" i="19"/>
  <c r="O58" i="19"/>
  <c r="N58" i="19"/>
  <c r="M58" i="19"/>
  <c r="O57" i="19"/>
  <c r="N57" i="19"/>
  <c r="M57" i="19"/>
  <c r="O56" i="19"/>
  <c r="N56" i="19"/>
  <c r="M56" i="19"/>
  <c r="O55" i="19"/>
  <c r="N55" i="19"/>
  <c r="M55" i="19"/>
  <c r="O54" i="19"/>
  <c r="N54" i="19"/>
  <c r="M54" i="19"/>
  <c r="O53" i="19"/>
  <c r="N53" i="19"/>
  <c r="M53" i="19"/>
  <c r="O52" i="19"/>
  <c r="N52" i="19"/>
  <c r="M52" i="19"/>
  <c r="O51" i="19"/>
  <c r="N51" i="19"/>
  <c r="M51" i="19"/>
  <c r="O50" i="19"/>
  <c r="N50" i="19"/>
  <c r="M50" i="19"/>
  <c r="O49" i="19"/>
  <c r="N49" i="19"/>
  <c r="M49" i="19"/>
  <c r="O48" i="19"/>
  <c r="N48" i="19"/>
  <c r="M48" i="19"/>
  <c r="O47" i="19"/>
  <c r="N47" i="19"/>
  <c r="M47" i="19"/>
  <c r="O46" i="19"/>
  <c r="N46" i="19"/>
  <c r="M46" i="19"/>
  <c r="O45" i="19"/>
  <c r="N45" i="19"/>
  <c r="M45" i="19"/>
  <c r="O44" i="19"/>
  <c r="N44" i="19"/>
  <c r="M44" i="19"/>
  <c r="O43" i="19"/>
  <c r="N43" i="19"/>
  <c r="M43" i="19"/>
  <c r="O42" i="19"/>
  <c r="N42" i="19"/>
  <c r="M42" i="19"/>
  <c r="O39" i="19"/>
  <c r="N39" i="19"/>
  <c r="M39" i="19"/>
  <c r="O38" i="19"/>
  <c r="N38" i="19"/>
  <c r="M38" i="19"/>
  <c r="O37" i="19"/>
  <c r="N37" i="19"/>
  <c r="M37" i="19"/>
  <c r="O36" i="19"/>
  <c r="N36" i="19"/>
  <c r="M36" i="19"/>
  <c r="O35" i="19"/>
  <c r="N35" i="19"/>
  <c r="M35" i="19"/>
  <c r="O34" i="19"/>
  <c r="N34" i="19"/>
  <c r="M34" i="19"/>
  <c r="O33" i="19"/>
  <c r="N33" i="19"/>
  <c r="M33" i="19"/>
  <c r="O32" i="19"/>
  <c r="N32" i="19"/>
  <c r="M32" i="19"/>
  <c r="O31" i="19"/>
  <c r="N31" i="19"/>
  <c r="M31" i="19"/>
  <c r="O30" i="19"/>
  <c r="N30" i="19"/>
  <c r="M30" i="19"/>
  <c r="O29" i="19"/>
  <c r="N29" i="19"/>
  <c r="M29" i="19"/>
  <c r="O28" i="19"/>
  <c r="N28" i="19"/>
  <c r="M28" i="19"/>
  <c r="O27" i="19"/>
  <c r="N27" i="19"/>
  <c r="M27" i="19"/>
  <c r="O26" i="19"/>
  <c r="N26" i="19"/>
  <c r="M26" i="19"/>
  <c r="O25" i="19"/>
  <c r="N25" i="19"/>
  <c r="M25" i="19"/>
  <c r="O24" i="19"/>
  <c r="N24" i="19"/>
  <c r="M24" i="19"/>
  <c r="O23" i="19"/>
  <c r="N23" i="19"/>
  <c r="M23" i="19"/>
  <c r="O22" i="19"/>
  <c r="N22" i="19"/>
  <c r="M22" i="19"/>
  <c r="O21" i="19"/>
  <c r="N21" i="19"/>
  <c r="M21" i="19"/>
  <c r="O20" i="19"/>
  <c r="N20" i="19"/>
  <c r="M20" i="19"/>
  <c r="O19" i="19"/>
  <c r="N19" i="19"/>
  <c r="M19" i="19"/>
  <c r="O18" i="19"/>
  <c r="N18" i="19"/>
  <c r="M18" i="19"/>
  <c r="O17" i="19"/>
  <c r="N17" i="19"/>
  <c r="M17" i="19"/>
  <c r="O16" i="19"/>
  <c r="N16" i="19"/>
  <c r="M16" i="19"/>
  <c r="O15" i="19"/>
  <c r="N15" i="19"/>
  <c r="M15" i="19"/>
  <c r="O14" i="19"/>
  <c r="N14" i="19"/>
  <c r="M14" i="19"/>
  <c r="O13" i="19"/>
  <c r="N13" i="19"/>
  <c r="M13" i="19"/>
  <c r="O12" i="19"/>
  <c r="N12" i="19"/>
  <c r="M12" i="19"/>
  <c r="O11" i="19"/>
  <c r="N11" i="19"/>
  <c r="M11" i="19"/>
  <c r="O10" i="19"/>
  <c r="N10" i="19"/>
  <c r="M10" i="19"/>
  <c r="O9" i="19"/>
  <c r="N9" i="19"/>
  <c r="M9" i="19"/>
  <c r="O8" i="19"/>
  <c r="N8" i="19"/>
  <c r="M8" i="19"/>
  <c r="O7" i="19"/>
  <c r="N7" i="19"/>
  <c r="M7" i="19"/>
  <c r="O6" i="19"/>
  <c r="N6" i="19"/>
  <c r="M6" i="19"/>
  <c r="L225" i="19"/>
  <c r="K225" i="19"/>
  <c r="J225" i="19"/>
  <c r="L224" i="19"/>
  <c r="K224" i="19"/>
  <c r="J224" i="19"/>
  <c r="L223" i="19"/>
  <c r="K223" i="19"/>
  <c r="J223" i="19"/>
  <c r="L222" i="19"/>
  <c r="K222" i="19"/>
  <c r="J222" i="19"/>
  <c r="L221" i="19"/>
  <c r="K221" i="19"/>
  <c r="J221" i="19"/>
  <c r="L220" i="19"/>
  <c r="K220" i="19"/>
  <c r="J220" i="19"/>
  <c r="L219" i="19"/>
  <c r="K219" i="19"/>
  <c r="J219" i="19"/>
  <c r="L218" i="19"/>
  <c r="K218" i="19"/>
  <c r="J218" i="19"/>
  <c r="L215" i="19"/>
  <c r="K215" i="19"/>
  <c r="J215" i="19"/>
  <c r="L214" i="19"/>
  <c r="K214" i="19"/>
  <c r="J214" i="19"/>
  <c r="L213" i="19"/>
  <c r="K213" i="19"/>
  <c r="J213" i="19"/>
  <c r="L212" i="19"/>
  <c r="K212" i="19"/>
  <c r="J212" i="19"/>
  <c r="L211" i="19"/>
  <c r="K211" i="19"/>
  <c r="J211" i="19"/>
  <c r="L210" i="19"/>
  <c r="K210" i="19"/>
  <c r="J210" i="19"/>
  <c r="L209" i="19"/>
  <c r="K209" i="19"/>
  <c r="J209" i="19"/>
  <c r="L208" i="19"/>
  <c r="K208" i="19"/>
  <c r="J208" i="19"/>
  <c r="L207" i="19"/>
  <c r="K207" i="19"/>
  <c r="J207" i="19"/>
  <c r="L206" i="19"/>
  <c r="K206" i="19"/>
  <c r="J206" i="19"/>
  <c r="L205" i="19"/>
  <c r="K205" i="19"/>
  <c r="J205" i="19"/>
  <c r="L204" i="19"/>
  <c r="K204" i="19"/>
  <c r="J204" i="19"/>
  <c r="L203" i="19"/>
  <c r="K203" i="19"/>
  <c r="J203" i="19"/>
  <c r="L202" i="19"/>
  <c r="K202" i="19"/>
  <c r="J202" i="19"/>
  <c r="L201" i="19"/>
  <c r="K201" i="19"/>
  <c r="J201" i="19"/>
  <c r="L200" i="19"/>
  <c r="K200" i="19"/>
  <c r="J200" i="19"/>
  <c r="L199" i="19"/>
  <c r="K199" i="19"/>
  <c r="J199" i="19"/>
  <c r="L198" i="19"/>
  <c r="K198" i="19"/>
  <c r="J198" i="19"/>
  <c r="L197" i="19"/>
  <c r="K197" i="19"/>
  <c r="J197" i="19"/>
  <c r="L196" i="19"/>
  <c r="K196" i="19"/>
  <c r="J196" i="19"/>
  <c r="L195" i="19"/>
  <c r="K195" i="19"/>
  <c r="J195" i="19"/>
  <c r="L194" i="19"/>
  <c r="K194" i="19"/>
  <c r="J194" i="19"/>
  <c r="L193" i="19"/>
  <c r="K193" i="19"/>
  <c r="J193" i="19"/>
  <c r="L192" i="19"/>
  <c r="K192" i="19"/>
  <c r="J192" i="19"/>
  <c r="L191" i="19"/>
  <c r="K191" i="19"/>
  <c r="J191" i="19"/>
  <c r="L190" i="19"/>
  <c r="K190" i="19"/>
  <c r="J190" i="19"/>
  <c r="L189" i="19"/>
  <c r="K189" i="19"/>
  <c r="J189" i="19"/>
  <c r="L188" i="19"/>
  <c r="K188" i="19"/>
  <c r="J188" i="19"/>
  <c r="L187" i="19"/>
  <c r="K187" i="19"/>
  <c r="J187" i="19"/>
  <c r="L186" i="19"/>
  <c r="K186" i="19"/>
  <c r="J186" i="19"/>
  <c r="L185" i="19"/>
  <c r="K185" i="19"/>
  <c r="J185" i="19"/>
  <c r="L184" i="19"/>
  <c r="K184" i="19"/>
  <c r="J184" i="19"/>
  <c r="L183" i="19"/>
  <c r="K183" i="19"/>
  <c r="J183" i="19"/>
  <c r="L182" i="19"/>
  <c r="K182" i="19"/>
  <c r="J182" i="19"/>
  <c r="L181" i="19"/>
  <c r="K181" i="19"/>
  <c r="J181" i="19"/>
  <c r="L180" i="19"/>
  <c r="K180" i="19"/>
  <c r="J180" i="19"/>
  <c r="L179" i="19"/>
  <c r="K179" i="19"/>
  <c r="J179" i="19"/>
  <c r="L178" i="19"/>
  <c r="K178" i="19"/>
  <c r="J178" i="19"/>
  <c r="L177" i="19"/>
  <c r="K177" i="19"/>
  <c r="J177" i="19"/>
  <c r="L176" i="19"/>
  <c r="K176" i="19"/>
  <c r="J176" i="19"/>
  <c r="L175" i="19"/>
  <c r="K175" i="19"/>
  <c r="J175" i="19"/>
  <c r="L174" i="19"/>
  <c r="K174" i="19"/>
  <c r="J174" i="19"/>
  <c r="L171" i="19"/>
  <c r="K171" i="19"/>
  <c r="J171" i="19"/>
  <c r="L170" i="19"/>
  <c r="K170" i="19"/>
  <c r="J170" i="19"/>
  <c r="L169" i="19"/>
  <c r="K169" i="19"/>
  <c r="J169" i="19"/>
  <c r="L168" i="19"/>
  <c r="K168" i="19"/>
  <c r="J168" i="19"/>
  <c r="L167" i="19"/>
  <c r="K167" i="19"/>
  <c r="J167" i="19"/>
  <c r="L166" i="19"/>
  <c r="K166" i="19"/>
  <c r="J166" i="19"/>
  <c r="L165" i="19"/>
  <c r="K165" i="19"/>
  <c r="J165" i="19"/>
  <c r="L164" i="19"/>
  <c r="K164" i="19"/>
  <c r="J164" i="19"/>
  <c r="L163" i="19"/>
  <c r="K163" i="19"/>
  <c r="J163" i="19"/>
  <c r="L162" i="19"/>
  <c r="K162" i="19"/>
  <c r="J162" i="19"/>
  <c r="L161" i="19"/>
  <c r="K161" i="19"/>
  <c r="J161" i="19"/>
  <c r="L160" i="19"/>
  <c r="K160" i="19"/>
  <c r="J160" i="19"/>
  <c r="L159" i="19"/>
  <c r="K159" i="19"/>
  <c r="J159" i="19"/>
  <c r="L158" i="19"/>
  <c r="K158" i="19"/>
  <c r="J158" i="19"/>
  <c r="L157" i="19"/>
  <c r="K157" i="19"/>
  <c r="J157" i="19"/>
  <c r="L156" i="19"/>
  <c r="K156" i="19"/>
  <c r="J156" i="19"/>
  <c r="L155" i="19"/>
  <c r="K155" i="19"/>
  <c r="J155" i="19"/>
  <c r="L154" i="19"/>
  <c r="K154" i="19"/>
  <c r="J154" i="19"/>
  <c r="L153" i="19"/>
  <c r="K153" i="19"/>
  <c r="J153" i="19"/>
  <c r="L152" i="19"/>
  <c r="K152" i="19"/>
  <c r="J152" i="19"/>
  <c r="L151" i="19"/>
  <c r="K151" i="19"/>
  <c r="J151" i="19"/>
  <c r="L150" i="19"/>
  <c r="K150" i="19"/>
  <c r="J150" i="19"/>
  <c r="L149" i="19"/>
  <c r="K149" i="19"/>
  <c r="J149" i="19"/>
  <c r="L148" i="19"/>
  <c r="K148" i="19"/>
  <c r="J148" i="19"/>
  <c r="L147" i="19"/>
  <c r="K147" i="19"/>
  <c r="J147" i="19"/>
  <c r="L146" i="19"/>
  <c r="K146" i="19"/>
  <c r="J146" i="19"/>
  <c r="L145" i="19"/>
  <c r="K145" i="19"/>
  <c r="J145" i="19"/>
  <c r="L144" i="19"/>
  <c r="K144" i="19"/>
  <c r="J144" i="19"/>
  <c r="L143" i="19"/>
  <c r="K143" i="19"/>
  <c r="J143" i="19"/>
  <c r="L142" i="19"/>
  <c r="K142" i="19"/>
  <c r="J142" i="19"/>
  <c r="L141" i="19"/>
  <c r="K141" i="19"/>
  <c r="J141" i="19"/>
  <c r="L140" i="19"/>
  <c r="K140" i="19"/>
  <c r="J140" i="19"/>
  <c r="L139" i="19"/>
  <c r="K139" i="19"/>
  <c r="J139" i="19"/>
  <c r="L138" i="19"/>
  <c r="K138" i="19"/>
  <c r="J138" i="19"/>
  <c r="L137" i="19"/>
  <c r="K137" i="19"/>
  <c r="J137" i="19"/>
  <c r="L136" i="19"/>
  <c r="K136" i="19"/>
  <c r="J136" i="19"/>
  <c r="L135" i="19"/>
  <c r="K135" i="19"/>
  <c r="J135" i="19"/>
  <c r="L134" i="19"/>
  <c r="K134" i="19"/>
  <c r="J134" i="19"/>
  <c r="L133" i="19"/>
  <c r="K133" i="19"/>
  <c r="J133" i="19"/>
  <c r="L132" i="19"/>
  <c r="K132" i="19"/>
  <c r="J132" i="19"/>
  <c r="L131" i="19"/>
  <c r="K131" i="19"/>
  <c r="J131" i="19"/>
  <c r="L130" i="19"/>
  <c r="K130" i="19"/>
  <c r="J130" i="19"/>
  <c r="L127" i="19"/>
  <c r="K127" i="19"/>
  <c r="J127" i="19"/>
  <c r="L126" i="19"/>
  <c r="K126" i="19"/>
  <c r="J126" i="19"/>
  <c r="L125" i="19"/>
  <c r="K125" i="19"/>
  <c r="J125" i="19"/>
  <c r="L124" i="19"/>
  <c r="K124" i="19"/>
  <c r="J124" i="19"/>
  <c r="L123" i="19"/>
  <c r="K123" i="19"/>
  <c r="J123" i="19"/>
  <c r="L122" i="19"/>
  <c r="K122" i="19"/>
  <c r="J122" i="19"/>
  <c r="L121" i="19"/>
  <c r="K121" i="19"/>
  <c r="J121" i="19"/>
  <c r="L120" i="19"/>
  <c r="K120" i="19"/>
  <c r="J120" i="19"/>
  <c r="L119" i="19"/>
  <c r="K119" i="19"/>
  <c r="J119" i="19"/>
  <c r="L118" i="19"/>
  <c r="K118" i="19"/>
  <c r="J118" i="19"/>
  <c r="L117" i="19"/>
  <c r="K117" i="19"/>
  <c r="J117" i="19"/>
  <c r="L116" i="19"/>
  <c r="K116" i="19"/>
  <c r="J116" i="19"/>
  <c r="L115" i="19"/>
  <c r="K115" i="19"/>
  <c r="J115" i="19"/>
  <c r="L114" i="19"/>
  <c r="K114" i="19"/>
  <c r="J114" i="19"/>
  <c r="L113" i="19"/>
  <c r="K113" i="19"/>
  <c r="J113" i="19"/>
  <c r="L112" i="19"/>
  <c r="K112" i="19"/>
  <c r="J112" i="19"/>
  <c r="L111" i="19"/>
  <c r="K111" i="19"/>
  <c r="J111" i="19"/>
  <c r="L110" i="19"/>
  <c r="K110" i="19"/>
  <c r="J110" i="19"/>
  <c r="L109" i="19"/>
  <c r="K109" i="19"/>
  <c r="J109" i="19"/>
  <c r="L108" i="19"/>
  <c r="K108" i="19"/>
  <c r="J108" i="19"/>
  <c r="L107" i="19"/>
  <c r="K107" i="19"/>
  <c r="J107" i="19"/>
  <c r="L106" i="19"/>
  <c r="K106" i="19"/>
  <c r="J106" i="19"/>
  <c r="L105" i="19"/>
  <c r="K105" i="19"/>
  <c r="J105" i="19"/>
  <c r="L104" i="19"/>
  <c r="K104" i="19"/>
  <c r="J104" i="19"/>
  <c r="L103" i="19"/>
  <c r="K103" i="19"/>
  <c r="J103" i="19"/>
  <c r="L102" i="19"/>
  <c r="K102" i="19"/>
  <c r="J102" i="19"/>
  <c r="L101" i="19"/>
  <c r="K101" i="19"/>
  <c r="J101" i="19"/>
  <c r="L100" i="19"/>
  <c r="K100" i="19"/>
  <c r="J100" i="19"/>
  <c r="L99" i="19"/>
  <c r="K99" i="19"/>
  <c r="J99" i="19"/>
  <c r="L98" i="19"/>
  <c r="K98" i="19"/>
  <c r="J98" i="19"/>
  <c r="L97" i="19"/>
  <c r="K97" i="19"/>
  <c r="J97" i="19"/>
  <c r="L96" i="19"/>
  <c r="K96" i="19"/>
  <c r="J96" i="19"/>
  <c r="L95" i="19"/>
  <c r="K95" i="19"/>
  <c r="J95" i="19"/>
  <c r="L94" i="19"/>
  <c r="K94" i="19"/>
  <c r="J94" i="19"/>
  <c r="L93" i="19"/>
  <c r="K93" i="19"/>
  <c r="J93" i="19"/>
  <c r="L92" i="19"/>
  <c r="K92" i="19"/>
  <c r="J92" i="19"/>
  <c r="L91" i="19"/>
  <c r="K91" i="19"/>
  <c r="J91" i="19"/>
  <c r="L90" i="19"/>
  <c r="K90" i="19"/>
  <c r="J90" i="19"/>
  <c r="L89" i="19"/>
  <c r="K89" i="19"/>
  <c r="J89" i="19"/>
  <c r="L88" i="19"/>
  <c r="K88" i="19"/>
  <c r="J88" i="19"/>
  <c r="L87" i="19"/>
  <c r="K87" i="19"/>
  <c r="J87" i="19"/>
  <c r="L86" i="19"/>
  <c r="K86" i="19"/>
  <c r="J86" i="19"/>
  <c r="L83" i="19"/>
  <c r="K83" i="19"/>
  <c r="J83" i="19"/>
  <c r="L82" i="19"/>
  <c r="K82" i="19"/>
  <c r="J82" i="19"/>
  <c r="L81" i="19"/>
  <c r="K81" i="19"/>
  <c r="J81" i="19"/>
  <c r="L80" i="19"/>
  <c r="K80" i="19"/>
  <c r="J80" i="19"/>
  <c r="L79" i="19"/>
  <c r="K79" i="19"/>
  <c r="J79" i="19"/>
  <c r="L78" i="19"/>
  <c r="K78" i="19"/>
  <c r="J78" i="19"/>
  <c r="L77" i="19"/>
  <c r="K77" i="19"/>
  <c r="J77" i="19"/>
  <c r="L76" i="19"/>
  <c r="K76" i="19"/>
  <c r="J76" i="19"/>
  <c r="L75" i="19"/>
  <c r="K75" i="19"/>
  <c r="J75" i="19"/>
  <c r="L74" i="19"/>
  <c r="K74" i="19"/>
  <c r="J74" i="19"/>
  <c r="L73" i="19"/>
  <c r="K73" i="19"/>
  <c r="J73" i="19"/>
  <c r="L72" i="19"/>
  <c r="K72" i="19"/>
  <c r="J72" i="19"/>
  <c r="L71" i="19"/>
  <c r="K71" i="19"/>
  <c r="J71" i="19"/>
  <c r="L70" i="19"/>
  <c r="K70" i="19"/>
  <c r="J70" i="19"/>
  <c r="L69" i="19"/>
  <c r="K69" i="19"/>
  <c r="J69" i="19"/>
  <c r="L68" i="19"/>
  <c r="K68" i="19"/>
  <c r="J68" i="19"/>
  <c r="L67" i="19"/>
  <c r="K67" i="19"/>
  <c r="J67" i="19"/>
  <c r="L66" i="19"/>
  <c r="K66" i="19"/>
  <c r="J66" i="19"/>
  <c r="L65" i="19"/>
  <c r="K65" i="19"/>
  <c r="J65" i="19"/>
  <c r="L64" i="19"/>
  <c r="K64" i="19"/>
  <c r="J64" i="19"/>
  <c r="L63" i="19"/>
  <c r="K63" i="19"/>
  <c r="J63" i="19"/>
  <c r="L62" i="19"/>
  <c r="K62" i="19"/>
  <c r="J62" i="19"/>
  <c r="L61" i="19"/>
  <c r="K61" i="19"/>
  <c r="J61" i="19"/>
  <c r="L60" i="19"/>
  <c r="K60" i="19"/>
  <c r="J60" i="19"/>
  <c r="L59" i="19"/>
  <c r="K59" i="19"/>
  <c r="J59" i="19"/>
  <c r="L58" i="19"/>
  <c r="K58" i="19"/>
  <c r="J58" i="19"/>
  <c r="L57" i="19"/>
  <c r="K57" i="19"/>
  <c r="J57" i="19"/>
  <c r="L56" i="19"/>
  <c r="K56" i="19"/>
  <c r="J56" i="19"/>
  <c r="L55" i="19"/>
  <c r="K55" i="19"/>
  <c r="J55" i="19"/>
  <c r="L54" i="19"/>
  <c r="K54" i="19"/>
  <c r="J54" i="19"/>
  <c r="L53" i="19"/>
  <c r="K53" i="19"/>
  <c r="J53" i="19"/>
  <c r="L52" i="19"/>
  <c r="K52" i="19"/>
  <c r="J52" i="19"/>
  <c r="L51" i="19"/>
  <c r="K51" i="19"/>
  <c r="J51" i="19"/>
  <c r="L50" i="19"/>
  <c r="K50" i="19"/>
  <c r="J50" i="19"/>
  <c r="L49" i="19"/>
  <c r="L48" i="19"/>
  <c r="L47" i="19"/>
  <c r="L46" i="19"/>
  <c r="L45" i="19"/>
  <c r="L44" i="19"/>
  <c r="L43" i="19"/>
  <c r="L42" i="19"/>
  <c r="L39" i="19"/>
  <c r="L38" i="19"/>
  <c r="L37" i="19"/>
  <c r="L36" i="19"/>
  <c r="L35" i="19"/>
  <c r="L34" i="19"/>
  <c r="K49" i="19"/>
  <c r="K48" i="19"/>
  <c r="K47" i="19"/>
  <c r="K46" i="19"/>
  <c r="K45" i="19"/>
  <c r="K44" i="19"/>
  <c r="K43" i="19"/>
  <c r="K42" i="19"/>
  <c r="K39" i="19"/>
  <c r="K38" i="19"/>
  <c r="K37" i="19"/>
  <c r="K36" i="19"/>
  <c r="K35" i="19"/>
  <c r="K34" i="19"/>
  <c r="J49" i="19"/>
  <c r="J48" i="19"/>
  <c r="J47" i="19"/>
  <c r="J46" i="19"/>
  <c r="J45" i="19"/>
  <c r="J44" i="19"/>
  <c r="J43" i="19"/>
  <c r="J42" i="19"/>
  <c r="J39" i="19"/>
  <c r="J38" i="19"/>
  <c r="J37" i="19"/>
  <c r="J36" i="19"/>
  <c r="J35" i="19"/>
  <c r="J34" i="19"/>
  <c r="L33" i="19"/>
  <c r="K33" i="19"/>
  <c r="J33" i="19"/>
  <c r="L32" i="19"/>
  <c r="K32" i="19"/>
  <c r="J32" i="19"/>
  <c r="L31" i="19"/>
  <c r="K31" i="19"/>
  <c r="J31" i="19"/>
  <c r="L30" i="19"/>
  <c r="K30" i="19"/>
  <c r="J30" i="19"/>
  <c r="L29" i="19"/>
  <c r="K29" i="19"/>
  <c r="J29" i="19"/>
  <c r="L28" i="19"/>
  <c r="K28" i="19"/>
  <c r="J28" i="19"/>
  <c r="L27" i="19"/>
  <c r="K27" i="19"/>
  <c r="J27" i="19"/>
  <c r="L26" i="19"/>
  <c r="K26" i="19"/>
  <c r="J26" i="19"/>
  <c r="L25" i="19"/>
  <c r="K25" i="19"/>
  <c r="J25" i="19"/>
  <c r="L24" i="19"/>
  <c r="K24" i="19"/>
  <c r="J24" i="19"/>
  <c r="L23" i="19"/>
  <c r="K23" i="19"/>
  <c r="J23" i="19"/>
  <c r="L22" i="19"/>
  <c r="K22" i="19"/>
  <c r="J22" i="19"/>
  <c r="L21" i="19"/>
  <c r="K21" i="19"/>
  <c r="J21" i="19"/>
  <c r="L20" i="19"/>
  <c r="K20" i="19"/>
  <c r="J20" i="19"/>
  <c r="L19" i="19"/>
  <c r="K19" i="19"/>
  <c r="J19" i="19"/>
  <c r="L18" i="19"/>
  <c r="K18" i="19"/>
  <c r="J18" i="19"/>
  <c r="L17" i="19"/>
  <c r="K17" i="19"/>
  <c r="J17" i="19"/>
  <c r="L16" i="19"/>
  <c r="K16" i="19"/>
  <c r="J16" i="19"/>
  <c r="L15" i="19"/>
  <c r="K15" i="19"/>
  <c r="J15" i="19"/>
  <c r="L14" i="19"/>
  <c r="K14" i="19"/>
  <c r="J14" i="19"/>
  <c r="L13" i="19"/>
  <c r="K13" i="19"/>
  <c r="J13" i="19"/>
  <c r="L12" i="19"/>
  <c r="K12" i="19"/>
  <c r="J12" i="19"/>
  <c r="L11" i="19"/>
  <c r="K11" i="19"/>
  <c r="J11" i="19"/>
  <c r="L10" i="19"/>
  <c r="K10" i="19"/>
  <c r="J10" i="19"/>
  <c r="L9" i="19"/>
  <c r="K9" i="19"/>
  <c r="J9" i="19"/>
  <c r="BF94" i="18"/>
  <c r="BD94" i="18"/>
  <c r="BF76" i="18"/>
  <c r="BD76" i="18"/>
  <c r="BF58" i="18"/>
  <c r="BD58" i="18"/>
  <c r="BF40" i="18"/>
  <c r="BD40" i="18"/>
  <c r="BF22" i="18"/>
  <c r="BD22" i="18"/>
  <c r="AV94" i="18"/>
  <c r="AT94" i="18"/>
  <c r="AV76" i="18"/>
  <c r="AT76" i="18"/>
  <c r="AV58" i="18"/>
  <c r="AT58" i="18"/>
  <c r="AV40" i="18"/>
  <c r="AT40" i="18"/>
  <c r="AV22" i="18"/>
  <c r="AT22" i="18"/>
  <c r="AL94" i="18"/>
  <c r="AJ94" i="18"/>
  <c r="AL76" i="18"/>
  <c r="AJ76" i="18"/>
  <c r="AL58" i="18"/>
  <c r="AJ58" i="18"/>
  <c r="AL40" i="18"/>
  <c r="AJ40" i="18"/>
  <c r="AL22" i="18"/>
  <c r="AJ22" i="18"/>
  <c r="AB94" i="18"/>
  <c r="Z94" i="18"/>
  <c r="AB76" i="18"/>
  <c r="Z76" i="18"/>
  <c r="AB58" i="18"/>
  <c r="Z58" i="18"/>
  <c r="AB40" i="18"/>
  <c r="Z40" i="18"/>
  <c r="AB22" i="18"/>
  <c r="Z22" i="18"/>
  <c r="R94" i="18"/>
  <c r="P94" i="18"/>
  <c r="R76" i="18"/>
  <c r="P76" i="18"/>
  <c r="R58" i="18"/>
  <c r="P58" i="18"/>
  <c r="R40" i="18"/>
  <c r="P40" i="18"/>
  <c r="R22" i="18"/>
  <c r="P22" i="18"/>
  <c r="J8" i="19"/>
  <c r="L8" i="19"/>
  <c r="K8" i="19"/>
  <c r="K7" i="1" l="1"/>
  <c r="K29" i="1" l="1"/>
  <c r="L29" i="1" l="1"/>
  <c r="K41" i="1" l="1"/>
  <c r="K44" i="1"/>
  <c r="L41" i="1" l="1"/>
  <c r="L44" i="1"/>
  <c r="F221" i="13" l="1"/>
  <c r="F220" i="13"/>
  <c r="F219" i="13"/>
  <c r="F218" i="13"/>
  <c r="F217" i="13"/>
  <c r="F216" i="13"/>
  <c r="F215" i="13"/>
  <c r="F214" i="13"/>
  <c r="F213" i="13"/>
  <c r="F212" i="13"/>
  <c r="F211" i="13"/>
  <c r="F210" i="13"/>
  <c r="K38" i="1" l="1"/>
  <c r="K35" i="1"/>
  <c r="K32" i="1"/>
  <c r="K26" i="1"/>
  <c r="K23" i="1"/>
  <c r="K20" i="1"/>
  <c r="K16" i="1"/>
  <c r="K13" i="1"/>
  <c r="K10" i="1"/>
  <c r="L38" i="1" l="1"/>
  <c r="L35" i="1"/>
  <c r="L32" i="1"/>
  <c r="L26" i="1"/>
  <c r="L23" i="1"/>
  <c r="L20" i="1"/>
  <c r="L16" i="1"/>
  <c r="L13" i="1"/>
  <c r="L10" i="1"/>
  <c r="W172" i="19" l="1"/>
  <c r="W84" i="19"/>
  <c r="T216" i="19"/>
  <c r="T128" i="19"/>
  <c r="T40" i="19"/>
  <c r="Q172" i="19"/>
  <c r="Q84" i="19"/>
  <c r="N216" i="19"/>
  <c r="N128" i="19"/>
  <c r="N40" i="19"/>
  <c r="K172" i="19"/>
  <c r="K84" i="19"/>
  <c r="K40" i="19"/>
  <c r="W216" i="19"/>
  <c r="W128" i="19"/>
  <c r="W40" i="19"/>
  <c r="T172" i="19"/>
  <c r="T84" i="19"/>
  <c r="Q216" i="19"/>
  <c r="Q128" i="19"/>
  <c r="Q40" i="19"/>
  <c r="N172" i="19"/>
  <c r="N84" i="19"/>
  <c r="K216" i="19"/>
  <c r="K128" i="19"/>
  <c r="L40" i="19"/>
  <c r="X216" i="19"/>
  <c r="X128" i="19"/>
  <c r="X40" i="19"/>
  <c r="U172" i="19"/>
  <c r="U84" i="19"/>
  <c r="R216" i="19"/>
  <c r="R128" i="19"/>
  <c r="R40" i="19"/>
  <c r="O172" i="19"/>
  <c r="O84" i="19"/>
  <c r="L216" i="19"/>
  <c r="L128" i="19"/>
  <c r="L84" i="19"/>
  <c r="X172" i="19"/>
  <c r="X84" i="19"/>
  <c r="U216" i="19"/>
  <c r="U128" i="19"/>
  <c r="U40" i="19"/>
  <c r="R172" i="19"/>
  <c r="R84" i="19"/>
  <c r="O216" i="19"/>
  <c r="O128" i="19"/>
  <c r="O40" i="19"/>
  <c r="L172" i="19"/>
  <c r="W217" i="19" l="1"/>
  <c r="W173" i="19"/>
  <c r="W129" i="19"/>
  <c r="W85" i="19"/>
  <c r="W41" i="19"/>
  <c r="T217" i="19"/>
  <c r="T173" i="19"/>
  <c r="T129" i="19"/>
  <c r="T85" i="19"/>
  <c r="T41" i="19"/>
  <c r="Q217" i="19"/>
  <c r="Q173" i="19"/>
  <c r="Q129" i="19"/>
  <c r="Q85" i="19"/>
  <c r="Q41" i="19"/>
  <c r="N217" i="19"/>
  <c r="N173" i="19"/>
  <c r="N129" i="19"/>
  <c r="N85" i="19"/>
  <c r="N41" i="19"/>
  <c r="K217" i="19"/>
  <c r="K173" i="19"/>
  <c r="K129" i="19"/>
  <c r="K85" i="19"/>
  <c r="K41" i="19"/>
  <c r="L7" i="1"/>
  <c r="B221" i="13" a="1"/>
  <c r="X217" i="19" l="1"/>
  <c r="X173" i="19"/>
  <c r="X129" i="19"/>
  <c r="X85" i="19"/>
  <c r="X41" i="19"/>
  <c r="U217" i="19"/>
  <c r="U173" i="19"/>
  <c r="U129" i="19"/>
  <c r="U85" i="19"/>
  <c r="U41" i="19"/>
  <c r="R217" i="19"/>
  <c r="R173" i="19"/>
  <c r="R129" i="19"/>
  <c r="R85" i="19"/>
  <c r="R41" i="19"/>
  <c r="O217" i="19"/>
  <c r="O173" i="19"/>
  <c r="O129" i="19"/>
  <c r="O85" i="19"/>
  <c r="O41" i="19"/>
  <c r="L217" i="19"/>
  <c r="L173" i="19"/>
  <c r="L129" i="19"/>
  <c r="L85" i="19"/>
  <c r="L41" i="19"/>
  <c r="B221" i="13"/>
  <c r="K7" i="19" l="1"/>
  <c r="L7" i="19" l="1"/>
  <c r="L6" i="19" l="1"/>
  <c r="B223" i="13"/>
  <c r="B222" i="13"/>
  <c r="H210" i="13" s="1"/>
  <c r="N29" i="1" l="1"/>
  <c r="O29" i="1" s="1"/>
  <c r="N38" i="1"/>
  <c r="O38" i="1" s="1"/>
  <c r="N32" i="1"/>
  <c r="O32" i="1" s="1"/>
  <c r="N20" i="1"/>
  <c r="O20" i="1" s="1"/>
  <c r="N35" i="1"/>
  <c r="O35" i="1" s="1"/>
  <c r="N41" i="1"/>
  <c r="O41" i="1" s="1"/>
  <c r="N26" i="1"/>
  <c r="O26" i="1" s="1"/>
  <c r="N10" i="1"/>
  <c r="O10" i="1" s="1"/>
  <c r="N16" i="1"/>
  <c r="O16" i="1" s="1"/>
  <c r="N44" i="1"/>
  <c r="O44" i="1" s="1"/>
  <c r="N23" i="1"/>
  <c r="O23" i="1" s="1"/>
  <c r="N13" i="1"/>
  <c r="O13" i="1" s="1"/>
  <c r="N7" i="1"/>
  <c r="O7" i="1" s="1"/>
  <c r="AX60" i="18" l="1"/>
  <c r="AD6" i="18"/>
  <c r="T60" i="18"/>
  <c r="AX24" i="18"/>
  <c r="AX42" i="18"/>
  <c r="T6" i="18"/>
  <c r="T42" i="18"/>
  <c r="AN6" i="18"/>
  <c r="AD78" i="18"/>
  <c r="AX6" i="18"/>
  <c r="J24" i="18"/>
  <c r="J60" i="18"/>
  <c r="AN78" i="18"/>
  <c r="T78" i="18"/>
  <c r="J78" i="18"/>
  <c r="J42" i="18"/>
  <c r="AN60" i="18"/>
  <c r="AD42" i="18"/>
  <c r="AN24" i="18"/>
  <c r="AX78" i="18"/>
  <c r="AN42" i="18"/>
  <c r="AD60" i="18"/>
  <c r="AD24" i="18"/>
  <c r="T24" i="18"/>
  <c r="Z30" i="18"/>
  <c r="P84" i="18"/>
  <c r="Z12" i="18"/>
  <c r="AT30" i="18"/>
  <c r="BD84" i="18"/>
  <c r="BD30" i="18"/>
  <c r="AJ12" i="18"/>
  <c r="AJ30" i="18"/>
  <c r="BD66" i="18"/>
  <c r="P48" i="18"/>
  <c r="BD48" i="18"/>
  <c r="AJ84" i="18"/>
  <c r="P12" i="18"/>
  <c r="AJ66" i="18"/>
  <c r="P66" i="18"/>
  <c r="AT84" i="18"/>
  <c r="P30" i="18"/>
  <c r="AJ48" i="18"/>
  <c r="AT12" i="18"/>
  <c r="Z84" i="18"/>
  <c r="Z66" i="18"/>
  <c r="BD12" i="18"/>
  <c r="AT66" i="18"/>
  <c r="Z48" i="18"/>
  <c r="X94" i="18"/>
  <c r="AR40" i="18"/>
  <c r="AH58" i="18"/>
  <c r="X58" i="18"/>
  <c r="AR76" i="18"/>
  <c r="N40" i="18"/>
  <c r="AH94" i="18"/>
  <c r="BB22" i="18"/>
  <c r="BB40" i="18"/>
  <c r="AH40" i="18"/>
  <c r="BB94" i="18"/>
  <c r="AH76" i="18"/>
  <c r="AH22" i="18"/>
  <c r="N58" i="18"/>
  <c r="N22" i="18"/>
  <c r="X76" i="18"/>
  <c r="N76" i="18"/>
  <c r="AR22" i="18"/>
  <c r="BB58" i="18"/>
  <c r="X22" i="18"/>
  <c r="X40" i="18"/>
  <c r="AR94" i="18"/>
  <c r="N94" i="18"/>
  <c r="AR58" i="18"/>
  <c r="BB76" i="18"/>
  <c r="AV86" i="18"/>
  <c r="AB14" i="18"/>
  <c r="AL86" i="18"/>
  <c r="AV50" i="18"/>
  <c r="BF14" i="18"/>
  <c r="AV14" i="18"/>
  <c r="AL14" i="18"/>
  <c r="AB32" i="18"/>
  <c r="AL68" i="18"/>
  <c r="AV68" i="18"/>
  <c r="R68" i="18"/>
  <c r="AL32" i="18"/>
  <c r="BF50" i="18"/>
  <c r="AB68" i="18"/>
  <c r="AB86" i="18"/>
  <c r="R50" i="18"/>
  <c r="AV32" i="18"/>
  <c r="BF32" i="18"/>
  <c r="BF86" i="18"/>
  <c r="AB50" i="18"/>
  <c r="BF68" i="18"/>
  <c r="R14" i="18"/>
  <c r="R86" i="18"/>
  <c r="R32" i="18"/>
  <c r="AJ18" i="18"/>
  <c r="BD18" i="18"/>
  <c r="AJ72" i="18"/>
  <c r="BD72" i="18"/>
  <c r="BD54" i="18"/>
  <c r="AT72" i="18"/>
  <c r="P18" i="18"/>
  <c r="AJ90" i="18"/>
  <c r="AT18" i="18"/>
  <c r="AT36" i="18"/>
  <c r="Z54" i="18"/>
  <c r="Z72" i="18"/>
  <c r="AJ36" i="18"/>
  <c r="Z18" i="18"/>
  <c r="Z36" i="18"/>
  <c r="AT90" i="18"/>
  <c r="BD36" i="18"/>
  <c r="P90" i="18"/>
  <c r="Z90" i="18"/>
  <c r="BD90" i="18"/>
  <c r="P72" i="18"/>
  <c r="AT54" i="18"/>
  <c r="P54" i="18"/>
  <c r="P36" i="18"/>
  <c r="BD20" i="18"/>
  <c r="P38" i="18"/>
  <c r="BD56" i="18"/>
  <c r="AJ56" i="18"/>
  <c r="AT38" i="18"/>
  <c r="BD74" i="18"/>
  <c r="P74" i="18"/>
  <c r="AJ20" i="18"/>
  <c r="AT74" i="18"/>
  <c r="Z92" i="18"/>
  <c r="Z74" i="18"/>
  <c r="Z56" i="18"/>
  <c r="AT92" i="18"/>
  <c r="Z38" i="18"/>
  <c r="Z20" i="18"/>
  <c r="P56" i="18"/>
  <c r="AJ38" i="18"/>
  <c r="BD92" i="18"/>
  <c r="AJ92" i="18"/>
  <c r="P20" i="18"/>
  <c r="AT20" i="18"/>
  <c r="P92" i="18"/>
  <c r="BD38" i="18"/>
  <c r="AJ74" i="18"/>
  <c r="AB56" i="18"/>
  <c r="AV92" i="18"/>
  <c r="AL92" i="18"/>
  <c r="AB20" i="18"/>
  <c r="AL20" i="18"/>
  <c r="BF92" i="18"/>
  <c r="BF74" i="18"/>
  <c r="AB92" i="18"/>
  <c r="AL56" i="18"/>
  <c r="AV74" i="18"/>
  <c r="AV20" i="18"/>
  <c r="AV38" i="18"/>
  <c r="BF38" i="18"/>
  <c r="AB74" i="18"/>
  <c r="AL38" i="18"/>
  <c r="R74" i="18"/>
  <c r="R56" i="18"/>
  <c r="R92" i="18"/>
  <c r="BF56" i="18"/>
  <c r="R38" i="18"/>
  <c r="R20" i="18"/>
  <c r="AL74" i="18"/>
  <c r="BF20" i="18"/>
  <c r="AB38" i="18"/>
  <c r="BB80" i="18"/>
  <c r="AR80" i="18"/>
  <c r="X80" i="18"/>
  <c r="N62" i="18"/>
  <c r="BB44" i="18"/>
  <c r="AR44" i="18"/>
  <c r="AH8" i="18"/>
  <c r="BB8" i="18"/>
  <c r="AR8" i="18"/>
  <c r="X26" i="18"/>
  <c r="AR62" i="18"/>
  <c r="AH26" i="18"/>
  <c r="X8" i="18"/>
  <c r="AR26" i="18"/>
  <c r="AH62" i="18"/>
  <c r="N44" i="18"/>
  <c r="AH80" i="18"/>
  <c r="X62" i="18"/>
  <c r="N26" i="18"/>
  <c r="BB62" i="18"/>
  <c r="AH44" i="18"/>
  <c r="X44" i="18"/>
  <c r="BB26" i="18"/>
  <c r="N80" i="18"/>
  <c r="N8" i="18"/>
  <c r="AX76" i="18"/>
  <c r="T76" i="18"/>
  <c r="J40" i="18"/>
  <c r="T22" i="18"/>
  <c r="AD40" i="18"/>
  <c r="T40" i="18"/>
  <c r="AD76" i="18"/>
  <c r="J94" i="18"/>
  <c r="AX40" i="18"/>
  <c r="J58" i="18"/>
  <c r="AD22" i="18"/>
  <c r="AX58" i="18"/>
  <c r="AX94" i="18"/>
  <c r="AN94" i="18"/>
  <c r="J76" i="18"/>
  <c r="AN58" i="18"/>
  <c r="AN22" i="18"/>
  <c r="AD58" i="18"/>
  <c r="AX22" i="18"/>
  <c r="T94" i="18"/>
  <c r="T58" i="18"/>
  <c r="AN40" i="18"/>
  <c r="J22" i="18"/>
  <c r="AD94" i="18"/>
  <c r="BD86" i="18"/>
  <c r="AT86" i="18"/>
  <c r="P50" i="18"/>
  <c r="P14" i="18"/>
  <c r="AT50" i="18"/>
  <c r="BD68" i="18"/>
  <c r="BD50" i="18"/>
  <c r="Z14" i="18"/>
  <c r="AJ32" i="18"/>
  <c r="BD32" i="18"/>
  <c r="BD14" i="18"/>
  <c r="AT14" i="18"/>
  <c r="P86" i="18"/>
  <c r="AT68" i="18"/>
  <c r="AJ68" i="18"/>
  <c r="AJ50" i="18"/>
  <c r="AT32" i="18"/>
  <c r="Z32" i="18"/>
  <c r="P68" i="18"/>
  <c r="Z68" i="18"/>
  <c r="Z86" i="18"/>
  <c r="P32" i="18"/>
  <c r="AJ14" i="18"/>
  <c r="AJ86" i="18"/>
  <c r="BF6" i="18"/>
  <c r="AB24" i="18"/>
  <c r="R24" i="18"/>
  <c r="AV60" i="18"/>
  <c r="BF24" i="18"/>
  <c r="AV42" i="18"/>
  <c r="AV24" i="18"/>
  <c r="AV78" i="18"/>
  <c r="R78" i="18"/>
  <c r="AL78" i="18"/>
  <c r="AL24" i="18"/>
  <c r="R42" i="18"/>
  <c r="AL42" i="18"/>
  <c r="AV6" i="18"/>
  <c r="AB42" i="18"/>
  <c r="AL6" i="18"/>
  <c r="BF60" i="18"/>
  <c r="AB6" i="18"/>
  <c r="BF78" i="18"/>
  <c r="AL60" i="18"/>
  <c r="AB78" i="18"/>
  <c r="R6" i="18"/>
  <c r="BF42" i="18"/>
  <c r="AB60" i="18"/>
  <c r="R60" i="18"/>
  <c r="AP86" i="18"/>
  <c r="V14" i="18"/>
  <c r="AZ68" i="18"/>
  <c r="AF50" i="18"/>
  <c r="AZ14" i="18"/>
  <c r="L14" i="18"/>
  <c r="AZ86" i="18"/>
  <c r="AP68" i="18"/>
  <c r="L86" i="18"/>
  <c r="AP14" i="18"/>
  <c r="AP32" i="18"/>
  <c r="AP50" i="18"/>
  <c r="AZ32" i="18"/>
  <c r="AZ50" i="18"/>
  <c r="L68" i="18"/>
  <c r="AF14" i="18"/>
  <c r="AF86" i="18"/>
  <c r="AF68" i="18"/>
  <c r="L32" i="18"/>
  <c r="V68" i="18"/>
  <c r="V86" i="18"/>
  <c r="AF32" i="18"/>
  <c r="V32" i="18"/>
  <c r="L50" i="18"/>
  <c r="AZ82" i="18"/>
  <c r="AF64" i="18"/>
  <c r="L28" i="18"/>
  <c r="AZ46" i="18"/>
  <c r="AF10" i="18"/>
  <c r="L10" i="18"/>
  <c r="AZ10" i="18"/>
  <c r="V10" i="18"/>
  <c r="V64" i="18"/>
  <c r="AZ64" i="18"/>
  <c r="AP64" i="18"/>
  <c r="V28" i="18"/>
  <c r="V82" i="18"/>
  <c r="AZ28" i="18"/>
  <c r="AP28" i="18"/>
  <c r="L64" i="18"/>
  <c r="AP82" i="18"/>
  <c r="AF82" i="18"/>
  <c r="V46" i="18"/>
  <c r="AP46" i="18"/>
  <c r="AF28" i="18"/>
  <c r="L46" i="18"/>
  <c r="AP10" i="18"/>
  <c r="AF46" i="18"/>
  <c r="L82" i="18"/>
  <c r="AV80" i="18"/>
  <c r="BF80" i="18"/>
  <c r="R62" i="18"/>
  <c r="BF44" i="18"/>
  <c r="BF62" i="18"/>
  <c r="R26" i="18"/>
  <c r="AV8" i="18"/>
  <c r="AL80" i="18"/>
  <c r="AL26" i="18"/>
  <c r="BF26" i="18"/>
  <c r="AL44" i="18"/>
  <c r="R80" i="18"/>
  <c r="AL62" i="18"/>
  <c r="AL8" i="18"/>
  <c r="BF8" i="18"/>
  <c r="R44" i="18"/>
  <c r="AB80" i="18"/>
  <c r="AB62" i="18"/>
  <c r="R8" i="18"/>
  <c r="AB44" i="18"/>
  <c r="AB26" i="18"/>
  <c r="AV62" i="18"/>
  <c r="AB8" i="18"/>
  <c r="AV26" i="18"/>
  <c r="AV44" i="18"/>
  <c r="AT42" i="18"/>
  <c r="AJ42" i="18"/>
  <c r="AJ6" i="18"/>
  <c r="AT6" i="18"/>
  <c r="Z42" i="18"/>
  <c r="P78" i="18"/>
  <c r="BD78" i="18"/>
  <c r="Z6" i="18"/>
  <c r="P42" i="18"/>
  <c r="BD42" i="18"/>
  <c r="P60" i="18"/>
  <c r="P24" i="18"/>
  <c r="BD6" i="18"/>
  <c r="AJ60" i="18"/>
  <c r="Z24" i="18"/>
  <c r="BD60" i="18"/>
  <c r="AT60" i="18"/>
  <c r="AJ24" i="18"/>
  <c r="P6" i="18"/>
  <c r="BD24" i="18"/>
  <c r="AT78" i="18"/>
  <c r="AT24" i="18"/>
  <c r="AJ78" i="18"/>
  <c r="Z60" i="18"/>
  <c r="Z78" i="18"/>
  <c r="V44" i="18"/>
  <c r="AF44" i="18"/>
  <c r="V26" i="18"/>
  <c r="AF8" i="18"/>
  <c r="AZ44" i="18"/>
  <c r="AZ62" i="18"/>
  <c r="AZ80" i="18"/>
  <c r="L80" i="18"/>
  <c r="V8" i="18"/>
  <c r="AP8" i="18"/>
  <c r="L44" i="18"/>
  <c r="AZ26" i="18"/>
  <c r="AF26" i="18"/>
  <c r="L8" i="18"/>
  <c r="AF80" i="18"/>
  <c r="L62" i="18"/>
  <c r="AP44" i="18"/>
  <c r="L26" i="18"/>
  <c r="AP80" i="18"/>
  <c r="AF62" i="18"/>
  <c r="V62" i="18"/>
  <c r="AP26" i="18"/>
  <c r="V80" i="18"/>
  <c r="AZ8" i="18"/>
  <c r="AP62" i="18"/>
  <c r="BD62" i="18"/>
  <c r="AJ8" i="18"/>
  <c r="P8" i="18"/>
  <c r="Z62" i="18"/>
  <c r="BD26" i="18"/>
  <c r="Z80" i="18"/>
  <c r="BD8" i="18"/>
  <c r="AT80" i="18"/>
  <c r="Z44" i="18"/>
  <c r="AT62" i="18"/>
  <c r="AT44" i="18"/>
  <c r="BD80" i="18"/>
  <c r="AT26" i="18"/>
  <c r="AT8" i="18"/>
  <c r="BD44" i="18"/>
  <c r="Z26" i="18"/>
  <c r="AJ62" i="18"/>
  <c r="P62" i="18"/>
  <c r="AJ26" i="18"/>
  <c r="AJ80" i="18"/>
  <c r="AJ44" i="18"/>
  <c r="P80" i="18"/>
  <c r="P44" i="18"/>
  <c r="Z8" i="18"/>
  <c r="P26" i="18"/>
  <c r="AX48" i="18"/>
  <c r="AN48" i="18"/>
  <c r="T48" i="18"/>
  <c r="AX12" i="18"/>
  <c r="AN12" i="18"/>
  <c r="J84" i="18"/>
  <c r="AN66" i="18"/>
  <c r="T66" i="18"/>
  <c r="AN30" i="18"/>
  <c r="AD12" i="18"/>
  <c r="T84" i="18"/>
  <c r="AD84" i="18"/>
  <c r="AD30" i="18"/>
  <c r="J30" i="18"/>
  <c r="AX66" i="18"/>
  <c r="AD48" i="18"/>
  <c r="J12" i="18"/>
  <c r="AX30" i="18"/>
  <c r="J48" i="18"/>
  <c r="T12" i="18"/>
  <c r="T30" i="18"/>
  <c r="J66" i="18"/>
  <c r="AN84" i="18"/>
  <c r="AX84" i="18"/>
  <c r="AP56" i="18"/>
  <c r="AF92" i="18"/>
  <c r="L92" i="18"/>
  <c r="AP20" i="18"/>
  <c r="V92" i="18"/>
  <c r="V20" i="18"/>
  <c r="AF74" i="18"/>
  <c r="AF20" i="18"/>
  <c r="L38" i="18"/>
  <c r="AZ92" i="18"/>
  <c r="V38" i="18"/>
  <c r="AZ56" i="18"/>
  <c r="AF56" i="18"/>
  <c r="L56" i="18"/>
  <c r="AZ74" i="18"/>
  <c r="AZ20" i="18"/>
  <c r="V56" i="18"/>
  <c r="L20" i="18"/>
  <c r="AZ38" i="18"/>
  <c r="AP74" i="18"/>
  <c r="L74" i="18"/>
  <c r="AP38" i="18"/>
  <c r="V74" i="18"/>
  <c r="AP92" i="18"/>
  <c r="X60" i="18"/>
  <c r="X6" i="18"/>
  <c r="AR78" i="18"/>
  <c r="AR42" i="18"/>
  <c r="BB6" i="18"/>
  <c r="X24" i="18"/>
  <c r="BB78" i="18"/>
  <c r="AH6" i="18"/>
  <c r="N24" i="18"/>
  <c r="X42" i="18"/>
  <c r="AH24" i="18"/>
  <c r="BB24" i="18"/>
  <c r="AR6" i="18"/>
  <c r="AR60" i="18"/>
  <c r="N78" i="18"/>
  <c r="X78" i="18"/>
  <c r="N42" i="18"/>
  <c r="BB60" i="18"/>
  <c r="BB42" i="18"/>
  <c r="N6" i="18"/>
  <c r="AH42" i="18"/>
  <c r="N60" i="18"/>
  <c r="AH78" i="18"/>
  <c r="AR24" i="18"/>
  <c r="AH60" i="18"/>
  <c r="BD88" i="18"/>
  <c r="AJ70" i="18"/>
  <c r="Z52" i="18"/>
  <c r="P16" i="18"/>
  <c r="BD16" i="18"/>
  <c r="P34" i="18"/>
  <c r="Z34" i="18"/>
  <c r="AT16" i="18"/>
  <c r="AT34" i="18"/>
  <c r="AT52" i="18"/>
  <c r="AJ88" i="18"/>
  <c r="BD34" i="18"/>
  <c r="Z16" i="18"/>
  <c r="AJ16" i="18"/>
  <c r="BD52" i="18"/>
  <c r="AJ34" i="18"/>
  <c r="P70" i="18"/>
  <c r="BD70" i="18"/>
  <c r="AJ52" i="18"/>
  <c r="AT88" i="18"/>
  <c r="Z88" i="18"/>
  <c r="AT70" i="18"/>
  <c r="P52" i="18"/>
  <c r="P88" i="18"/>
  <c r="AR28" i="18"/>
  <c r="X10" i="18"/>
  <c r="N10" i="18"/>
  <c r="AH82" i="18"/>
  <c r="N64" i="18"/>
  <c r="N82" i="18"/>
  <c r="AH46" i="18"/>
  <c r="N28" i="18"/>
  <c r="AH28" i="18"/>
  <c r="AH10" i="18"/>
  <c r="X46" i="18"/>
  <c r="X82" i="18"/>
  <c r="BB82" i="18"/>
  <c r="AR46" i="18"/>
  <c r="AR82" i="18"/>
  <c r="N46" i="18"/>
  <c r="BB46" i="18"/>
  <c r="AR10" i="18"/>
  <c r="BB28" i="18"/>
  <c r="BB10" i="18"/>
  <c r="X64" i="18"/>
  <c r="BB64" i="18"/>
  <c r="AH64" i="18"/>
  <c r="AR64" i="18"/>
  <c r="X28" i="18"/>
  <c r="AZ76" i="18"/>
  <c r="AZ58" i="18"/>
  <c r="AP76" i="18"/>
  <c r="L76" i="18"/>
  <c r="V58" i="18"/>
  <c r="AF94" i="18"/>
  <c r="AZ40" i="18"/>
  <c r="AF58" i="18"/>
  <c r="L58" i="18"/>
  <c r="V40" i="18"/>
  <c r="AP94" i="18"/>
  <c r="AZ22" i="18"/>
  <c r="L22" i="18"/>
  <c r="AF22" i="18"/>
  <c r="AP58" i="18"/>
  <c r="AF40" i="18"/>
  <c r="AZ94" i="18"/>
  <c r="AP22" i="18"/>
  <c r="V22" i="18"/>
  <c r="L94" i="18"/>
  <c r="AP40" i="18"/>
  <c r="V76" i="18"/>
  <c r="V94" i="18"/>
  <c r="L40" i="18"/>
  <c r="BB88" i="18"/>
  <c r="X88" i="18"/>
  <c r="N52" i="18"/>
  <c r="BB52" i="18"/>
  <c r="X16" i="18"/>
  <c r="N16" i="18"/>
  <c r="BB70" i="18"/>
  <c r="BB16" i="18"/>
  <c r="N88" i="18"/>
  <c r="AH34" i="18"/>
  <c r="BB34" i="18"/>
  <c r="AR70" i="18"/>
  <c r="X34" i="18"/>
  <c r="AR88" i="18"/>
  <c r="AR34" i="18"/>
  <c r="AR52" i="18"/>
  <c r="AH88" i="18"/>
  <c r="X52" i="18"/>
  <c r="AR16" i="18"/>
  <c r="AH70" i="18"/>
  <c r="AH16" i="18"/>
  <c r="AH52" i="18"/>
  <c r="X70" i="18"/>
  <c r="N34" i="18"/>
  <c r="AH92" i="18"/>
  <c r="BB74" i="18"/>
  <c r="X56" i="18"/>
  <c r="AR20" i="18"/>
  <c r="N56" i="18"/>
  <c r="AH20" i="18"/>
  <c r="N92" i="18"/>
  <c r="N20" i="18"/>
  <c r="BB92" i="18"/>
  <c r="AR92" i="18"/>
  <c r="AH38" i="18"/>
  <c r="BB38" i="18"/>
  <c r="BB56" i="18"/>
  <c r="AR56" i="18"/>
  <c r="N74" i="18"/>
  <c r="BB20" i="18"/>
  <c r="X74" i="18"/>
  <c r="N38" i="18"/>
  <c r="AR38" i="18"/>
  <c r="X38" i="18"/>
  <c r="AH74" i="18"/>
  <c r="X92" i="18"/>
  <c r="X20" i="18"/>
  <c r="AR74" i="18"/>
  <c r="AT64" i="18"/>
  <c r="P28" i="18"/>
  <c r="P46" i="18"/>
  <c r="BD10" i="18"/>
  <c r="Z64" i="18"/>
  <c r="Z46" i="18"/>
  <c r="Z10" i="18"/>
  <c r="AJ10" i="18"/>
  <c r="P64" i="18"/>
  <c r="BD82" i="18"/>
  <c r="BD64" i="18"/>
  <c r="AT46" i="18"/>
  <c r="AJ82" i="18"/>
  <c r="Z82" i="18"/>
  <c r="AT82" i="18"/>
  <c r="BD28" i="18"/>
  <c r="Z28" i="18"/>
  <c r="P10" i="18"/>
  <c r="BD46" i="18"/>
  <c r="AT10" i="18"/>
  <c r="AT28" i="18"/>
  <c r="AJ46" i="18"/>
  <c r="AJ28" i="18"/>
  <c r="P82" i="18"/>
  <c r="AJ64" i="18"/>
  <c r="AF34" i="18"/>
  <c r="L16" i="18"/>
  <c r="AP88" i="18"/>
  <c r="AZ52" i="18"/>
  <c r="V70" i="18"/>
  <c r="V16" i="18"/>
  <c r="AP52" i="18"/>
  <c r="AP16" i="18"/>
  <c r="V34" i="18"/>
  <c r="L88" i="18"/>
  <c r="V88" i="18"/>
  <c r="AZ70" i="18"/>
  <c r="AZ88" i="18"/>
  <c r="AZ16" i="18"/>
  <c r="AF88" i="18"/>
  <c r="L70" i="18"/>
  <c r="AF70" i="18"/>
  <c r="AF52" i="18"/>
  <c r="L34" i="18"/>
  <c r="AF16" i="18"/>
  <c r="AZ34" i="18"/>
  <c r="V52" i="18"/>
  <c r="L52" i="18"/>
  <c r="AP70" i="18"/>
  <c r="AD62" i="18"/>
  <c r="T80" i="18"/>
  <c r="AN8" i="18"/>
  <c r="T62" i="18"/>
  <c r="T44" i="18"/>
  <c r="AD80" i="18"/>
  <c r="T26" i="18"/>
  <c r="T8" i="18"/>
  <c r="J44" i="18"/>
  <c r="AX62" i="18"/>
  <c r="AX44" i="18"/>
  <c r="J8" i="18"/>
  <c r="AN26" i="18"/>
  <c r="AD26" i="18"/>
  <c r="AD44" i="18"/>
  <c r="AN44" i="18"/>
  <c r="AD8" i="18"/>
  <c r="J62" i="18"/>
  <c r="J26" i="18"/>
  <c r="AN80" i="18"/>
  <c r="AX80" i="18"/>
  <c r="AX26" i="18"/>
  <c r="J80" i="18"/>
  <c r="AN62" i="18"/>
  <c r="AX8" i="18"/>
  <c r="T18" i="18"/>
  <c r="AN18" i="18"/>
  <c r="J90" i="18"/>
  <c r="AD90" i="18"/>
  <c r="AX18" i="18"/>
  <c r="AN72" i="18"/>
  <c r="T90" i="18"/>
  <c r="AD18" i="18"/>
  <c r="AD36" i="18"/>
  <c r="AX72" i="18"/>
  <c r="AX54" i="18"/>
  <c r="T36" i="18"/>
  <c r="AN36" i="18"/>
  <c r="AD72" i="18"/>
  <c r="J54" i="18"/>
  <c r="AD54" i="18"/>
  <c r="J72" i="18"/>
  <c r="J18" i="18"/>
  <c r="AN90" i="18"/>
  <c r="J36" i="18"/>
  <c r="T72" i="18"/>
  <c r="AX36" i="18"/>
  <c r="AX90" i="18"/>
  <c r="T54" i="18"/>
  <c r="V42" i="18"/>
  <c r="V60" i="18"/>
  <c r="AP42" i="18"/>
  <c r="V6" i="18"/>
  <c r="V24" i="18"/>
  <c r="AF6" i="18"/>
  <c r="AZ6" i="18"/>
  <c r="AZ24" i="18"/>
  <c r="AF42" i="18"/>
  <c r="AF24" i="18"/>
  <c r="L78" i="18"/>
  <c r="AP60" i="18"/>
  <c r="AP24" i="18"/>
  <c r="L42" i="18"/>
  <c r="AP78" i="18"/>
  <c r="AZ42" i="18"/>
  <c r="AZ60" i="18"/>
  <c r="AZ78" i="18"/>
  <c r="L24" i="18"/>
  <c r="L60" i="18"/>
  <c r="AP6" i="18"/>
  <c r="V78" i="18"/>
  <c r="AF78" i="18"/>
  <c r="AF60" i="18"/>
  <c r="AN64" i="18"/>
  <c r="T10" i="18"/>
  <c r="AX28" i="18"/>
  <c r="AD82" i="18"/>
  <c r="T82" i="18"/>
  <c r="J82" i="18"/>
  <c r="T64" i="18"/>
  <c r="J28" i="18"/>
  <c r="T46" i="18"/>
  <c r="AN82" i="18"/>
  <c r="AD64" i="18"/>
  <c r="AN10" i="18"/>
  <c r="AX46" i="18"/>
  <c r="AD46" i="18"/>
  <c r="AD10" i="18"/>
  <c r="J64" i="18"/>
  <c r="T28" i="18"/>
  <c r="AX82" i="18"/>
  <c r="AX64" i="18"/>
  <c r="AN28" i="18"/>
  <c r="AX10" i="18"/>
  <c r="J46" i="18"/>
  <c r="AN46" i="18"/>
  <c r="AD28" i="18"/>
  <c r="J10" i="18"/>
  <c r="AZ66" i="18"/>
  <c r="AP66" i="18"/>
  <c r="L84" i="18"/>
  <c r="L30" i="18"/>
  <c r="AZ30" i="18"/>
  <c r="V84" i="18"/>
  <c r="L48" i="18"/>
  <c r="AP84" i="18"/>
  <c r="V48" i="18"/>
  <c r="L12" i="18"/>
  <c r="AP48" i="18"/>
  <c r="V12" i="18"/>
  <c r="V66" i="18"/>
  <c r="AP12" i="18"/>
  <c r="AZ48" i="18"/>
  <c r="AF66" i="18"/>
  <c r="AF12" i="18"/>
  <c r="AZ84" i="18"/>
  <c r="AF30" i="18"/>
  <c r="V30" i="18"/>
  <c r="AF48" i="18"/>
  <c r="AZ12" i="18"/>
  <c r="AP30" i="18"/>
  <c r="L66" i="18"/>
  <c r="AV12" i="18"/>
  <c r="AL30" i="18"/>
  <c r="R12" i="18"/>
  <c r="AL66" i="18"/>
  <c r="AB48" i="18"/>
  <c r="AB30" i="18"/>
  <c r="BF84" i="18"/>
  <c r="R84" i="18"/>
  <c r="R30" i="18"/>
  <c r="BF48" i="18"/>
  <c r="R66" i="18"/>
  <c r="AL12" i="18"/>
  <c r="BF66" i="18"/>
  <c r="BF12" i="18"/>
  <c r="AB84" i="18"/>
  <c r="R48" i="18"/>
  <c r="BF30" i="18"/>
  <c r="AV66" i="18"/>
  <c r="AB66" i="18"/>
  <c r="AL84" i="18"/>
  <c r="AB12" i="18"/>
  <c r="AL48" i="18"/>
  <c r="AV84" i="18"/>
  <c r="AV30" i="18"/>
  <c r="BF10" i="18"/>
  <c r="BF82" i="18"/>
  <c r="AV64" i="18"/>
  <c r="BF64" i="18"/>
  <c r="AV10" i="18"/>
  <c r="AB28" i="18"/>
  <c r="AV28" i="18"/>
  <c r="AB10" i="18"/>
  <c r="AL28" i="18"/>
  <c r="AB82" i="18"/>
  <c r="R64" i="18"/>
  <c r="R82" i="18"/>
  <c r="AB46" i="18"/>
  <c r="R28" i="18"/>
  <c r="R46" i="18"/>
  <c r="BF28" i="18"/>
  <c r="AV46" i="18"/>
  <c r="R10" i="18"/>
  <c r="BF46" i="18"/>
  <c r="AL82" i="18"/>
  <c r="AL46" i="18"/>
  <c r="AB64" i="18"/>
  <c r="AL64" i="18"/>
  <c r="AL10" i="18"/>
  <c r="AV82" i="18"/>
  <c r="T38" i="18"/>
  <c r="AX92" i="18"/>
  <c r="J38" i="18"/>
  <c r="AX20" i="18"/>
  <c r="AX74" i="18"/>
  <c r="T20" i="18"/>
  <c r="AX38" i="18"/>
  <c r="AD74" i="18"/>
  <c r="AD92" i="18"/>
  <c r="AD56" i="18"/>
  <c r="AN92" i="18"/>
  <c r="AD38" i="18"/>
  <c r="T56" i="18"/>
  <c r="T92" i="18"/>
  <c r="AD20" i="18"/>
  <c r="AX56" i="18"/>
  <c r="J56" i="18"/>
  <c r="J92" i="18"/>
  <c r="AN20" i="18"/>
  <c r="J20" i="18"/>
  <c r="AN38" i="18"/>
  <c r="AN74" i="18"/>
  <c r="J74" i="18"/>
  <c r="T74" i="18"/>
  <c r="P29" i="1"/>
  <c r="AD14" i="18"/>
  <c r="AX86" i="18"/>
  <c r="AX68" i="18"/>
  <c r="AN86" i="18"/>
  <c r="J50" i="18"/>
  <c r="T68" i="18"/>
  <c r="AN32" i="18"/>
  <c r="AN50" i="18"/>
  <c r="AN14" i="18"/>
  <c r="AX50" i="18"/>
  <c r="T86" i="18"/>
  <c r="J86" i="18"/>
  <c r="AX14" i="18"/>
  <c r="AX32" i="18"/>
  <c r="J68" i="18"/>
  <c r="J32" i="18"/>
  <c r="T32" i="18"/>
  <c r="AD86" i="18"/>
  <c r="AD50" i="18"/>
  <c r="AD68" i="18"/>
  <c r="AN68" i="18"/>
  <c r="T14" i="18"/>
  <c r="J14" i="18"/>
  <c r="T50" i="18"/>
  <c r="AH30" i="18"/>
  <c r="N12" i="18"/>
  <c r="AH84" i="18"/>
  <c r="AR66" i="18"/>
  <c r="AR84" i="18"/>
  <c r="BB12" i="18"/>
  <c r="BB66" i="18"/>
  <c r="X84" i="18"/>
  <c r="AH48" i="18"/>
  <c r="BB48" i="18"/>
  <c r="X48" i="18"/>
  <c r="X66" i="18"/>
  <c r="X12" i="18"/>
  <c r="X30" i="18"/>
  <c r="N66" i="18"/>
  <c r="AR30" i="18"/>
  <c r="N84" i="18"/>
  <c r="N30" i="18"/>
  <c r="AH12" i="18"/>
  <c r="AR48" i="18"/>
  <c r="AR12" i="18"/>
  <c r="BB30" i="18"/>
  <c r="BB84" i="18"/>
  <c r="N48" i="18"/>
  <c r="AZ90" i="18"/>
  <c r="AP90" i="18"/>
  <c r="V54" i="18"/>
  <c r="L72" i="18"/>
  <c r="AZ54" i="18"/>
  <c r="AP54" i="18"/>
  <c r="L18" i="18"/>
  <c r="AZ18" i="18"/>
  <c r="AP18" i="18"/>
  <c r="L54" i="18"/>
  <c r="AP72" i="18"/>
  <c r="V72" i="18"/>
  <c r="AP36" i="18"/>
  <c r="AF54" i="18"/>
  <c r="AF36" i="18"/>
  <c r="AF90" i="18"/>
  <c r="V90" i="18"/>
  <c r="L90" i="18"/>
  <c r="AZ72" i="18"/>
  <c r="AF18" i="18"/>
  <c r="V18" i="18"/>
  <c r="AZ36" i="18"/>
  <c r="V36" i="18"/>
  <c r="L36" i="18"/>
  <c r="AN52" i="18"/>
  <c r="AD34" i="18"/>
  <c r="AD88" i="18"/>
  <c r="T52" i="18"/>
  <c r="T70" i="18"/>
  <c r="AD52" i="18"/>
  <c r="T16" i="18"/>
  <c r="T34" i="18"/>
  <c r="AD70" i="18"/>
  <c r="AX52" i="18"/>
  <c r="AX70" i="18"/>
  <c r="AN16" i="18"/>
  <c r="AN88" i="18"/>
  <c r="AD16" i="18"/>
  <c r="T88" i="18"/>
  <c r="AX34" i="18"/>
  <c r="J70" i="18"/>
  <c r="AN70" i="18"/>
  <c r="J52" i="18"/>
  <c r="J34" i="18"/>
  <c r="AX16" i="18"/>
  <c r="AX88" i="18"/>
  <c r="AN34" i="18"/>
  <c r="J16" i="18"/>
  <c r="BF16" i="18"/>
  <c r="AL34" i="18"/>
  <c r="AB70" i="18"/>
  <c r="AB52" i="18"/>
  <c r="AL52" i="18"/>
  <c r="R88" i="18"/>
  <c r="BF70" i="18"/>
  <c r="AB16" i="18"/>
  <c r="BF88" i="18"/>
  <c r="BF52" i="18"/>
  <c r="AV16" i="18"/>
  <c r="AB34" i="18"/>
  <c r="AV52" i="18"/>
  <c r="AV88" i="18"/>
  <c r="AV70" i="18"/>
  <c r="R70" i="18"/>
  <c r="R16" i="18"/>
  <c r="BF34" i="18"/>
  <c r="R34" i="18"/>
  <c r="AV34" i="18"/>
  <c r="AB88" i="18"/>
  <c r="AL88" i="18"/>
  <c r="AL16" i="18"/>
  <c r="R52" i="18"/>
  <c r="BB50" i="18"/>
  <c r="AH32" i="18"/>
  <c r="AH86" i="18"/>
  <c r="AH68" i="18"/>
  <c r="X68" i="18"/>
  <c r="AH14" i="18"/>
  <c r="X86" i="18"/>
  <c r="BB32" i="18"/>
  <c r="N86" i="18"/>
  <c r="BB68" i="18"/>
  <c r="AR68" i="18"/>
  <c r="X14" i="18"/>
  <c r="N50" i="18"/>
  <c r="X32" i="18"/>
  <c r="AR86" i="18"/>
  <c r="BB14" i="18"/>
  <c r="N14" i="18"/>
  <c r="AR32" i="18"/>
  <c r="AH50" i="18"/>
  <c r="N68" i="18"/>
  <c r="BB86" i="18"/>
  <c r="AR50" i="18"/>
  <c r="N32" i="18"/>
  <c r="AR14" i="18"/>
  <c r="AH54" i="18"/>
  <c r="BB72" i="18"/>
  <c r="AR36" i="18"/>
  <c r="N18" i="18"/>
  <c r="N72" i="18"/>
  <c r="AR90" i="18"/>
  <c r="X54" i="18"/>
  <c r="N54" i="18"/>
  <c r="AR54" i="18"/>
  <c r="N90" i="18"/>
  <c r="AR18" i="18"/>
  <c r="BB90" i="18"/>
  <c r="AR72" i="18"/>
  <c r="X36" i="18"/>
  <c r="BB36" i="18"/>
  <c r="AH90" i="18"/>
  <c r="X72" i="18"/>
  <c r="N36" i="18"/>
  <c r="X90" i="18"/>
  <c r="X18" i="18"/>
  <c r="BB18" i="18"/>
  <c r="AH18" i="18"/>
  <c r="AH36" i="18"/>
  <c r="BB54" i="18"/>
  <c r="AV72" i="18"/>
  <c r="AL18" i="18"/>
  <c r="R54" i="18"/>
  <c r="BF36" i="18"/>
  <c r="AL72" i="18"/>
  <c r="AB18" i="18"/>
  <c r="BF90" i="18"/>
  <c r="AV36" i="18"/>
  <c r="AB72" i="18"/>
  <c r="AV90" i="18"/>
  <c r="AL36" i="18"/>
  <c r="R72" i="18"/>
  <c r="BF72" i="18"/>
  <c r="AB54" i="18"/>
  <c r="BF54" i="18"/>
  <c r="AL90" i="18"/>
  <c r="AB36" i="18"/>
  <c r="R18" i="18"/>
  <c r="AV54" i="18"/>
  <c r="AB90" i="18"/>
  <c r="R36" i="18"/>
  <c r="BF18" i="18"/>
  <c r="R90" i="18"/>
  <c r="AV18" i="18"/>
  <c r="Q29" i="1"/>
  <c r="J6" i="18"/>
  <c r="Q7" i="1"/>
  <c r="P7" i="1"/>
  <c r="P23" i="1"/>
  <c r="Q23" i="1"/>
  <c r="Q44" i="1"/>
  <c r="P44" i="1"/>
  <c r="P41" i="1"/>
  <c r="Q41" i="1"/>
  <c r="Q16" i="1"/>
  <c r="P16" i="1"/>
  <c r="Q38" i="1"/>
  <c r="P38" i="1"/>
  <c r="L6" i="18"/>
  <c r="P13" i="1"/>
  <c r="Q13" i="1"/>
  <c r="P35" i="1"/>
  <c r="Q35" i="1"/>
  <c r="P10" i="1"/>
  <c r="Q10" i="1"/>
  <c r="P20" i="1"/>
  <c r="Q20" i="1"/>
  <c r="P26" i="1"/>
  <c r="Q26" i="1"/>
  <c r="P32" i="1"/>
  <c r="Q32" i="1"/>
  <c r="S173" i="19" l="1"/>
  <c r="P41" i="19"/>
  <c r="J129" i="19"/>
  <c r="S217" i="19"/>
  <c r="S129" i="19"/>
  <c r="M217" i="19"/>
  <c r="J85" i="19"/>
  <c r="V217" i="19"/>
  <c r="S85" i="19"/>
  <c r="M173" i="19"/>
  <c r="V173" i="19"/>
  <c r="S41" i="19"/>
  <c r="M129" i="19"/>
  <c r="J173" i="19"/>
  <c r="V129" i="19"/>
  <c r="P217" i="19"/>
  <c r="M85" i="19"/>
  <c r="V85" i="19"/>
  <c r="P173" i="19"/>
  <c r="M41" i="19"/>
  <c r="V41" i="19"/>
  <c r="P129" i="19"/>
  <c r="J217" i="19"/>
  <c r="J41" i="19"/>
  <c r="P85" i="19"/>
  <c r="M40" i="19"/>
  <c r="V40" i="19"/>
  <c r="J216" i="19"/>
  <c r="S216" i="19"/>
  <c r="J172" i="19"/>
  <c r="S172" i="19"/>
  <c r="J128" i="19"/>
  <c r="S128" i="19"/>
  <c r="J84" i="19"/>
  <c r="S84" i="19"/>
  <c r="S40" i="19"/>
  <c r="J40" i="19"/>
  <c r="P216" i="19"/>
  <c r="P172" i="19"/>
  <c r="V172" i="19"/>
  <c r="P128" i="19"/>
  <c r="P84" i="19"/>
  <c r="V84" i="19"/>
  <c r="P40" i="19"/>
  <c r="M128" i="19"/>
  <c r="M84" i="19"/>
  <c r="M216" i="19"/>
  <c r="V216" i="19"/>
  <c r="M172" i="19"/>
  <c r="V128" i="19"/>
  <c r="J7" i="19"/>
  <c r="J6" i="19" l="1"/>
  <c r="K6" i="19"/>
  <c r="AD66" i="18" l="1"/>
  <c r="AF84" i="18" l="1"/>
  <c r="AH66" i="18" l="1"/>
  <c r="AT48" i="18" l="1"/>
  <c r="AV48" i="18" l="1"/>
  <c r="AD32" i="18" l="1"/>
  <c r="V50" i="18" l="1"/>
  <c r="X50" i="18" l="1"/>
  <c r="Z50" i="18" l="1"/>
  <c r="AL50" i="18" l="1"/>
  <c r="J88" i="18" l="1"/>
  <c r="AP34" i="18" l="1"/>
  <c r="N70" i="18" l="1"/>
  <c r="Z70" i="18" l="1"/>
  <c r="A35" i="1" l="1"/>
  <c r="A38" i="1" s="1"/>
  <c r="A41" i="1" s="1"/>
  <c r="A44" i="1" s="1"/>
  <c r="AL70" i="18"/>
  <c r="AN54" i="18" l="1"/>
  <c r="AF72" i="18" l="1"/>
  <c r="AH72" i="18" l="1"/>
  <c r="AJ54" i="18" l="1"/>
  <c r="AL54" i="18" l="1"/>
  <c r="AN56" i="18" l="1"/>
  <c r="AF38" i="18" l="1"/>
  <c r="AH56" i="18" l="1"/>
  <c r="AT56" i="18" l="1"/>
  <c r="AV56" i="18" l="1"/>
  <c r="AN76" i="18" l="1"/>
  <c r="AF76" i="18" l="1"/>
</calcChain>
</file>

<file path=xl/sharedStrings.xml><?xml version="1.0" encoding="utf-8"?>
<sst xmlns="http://schemas.openxmlformats.org/spreadsheetml/2006/main" count="387" uniqueCount="270">
  <si>
    <t xml:space="preserve">Referencia </t>
  </si>
  <si>
    <t>Descripción del Riesgo</t>
  </si>
  <si>
    <t>Impacto</t>
  </si>
  <si>
    <t>Causa Inmediata</t>
  </si>
  <si>
    <t>Probabilidad</t>
  </si>
  <si>
    <t>%</t>
  </si>
  <si>
    <t>Alta</t>
  </si>
  <si>
    <t>Mayor</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</si>
  <si>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</si>
  <si>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</si>
  <si>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</si>
  <si>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</si>
  <si>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</si>
  <si>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</si>
  <si>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</si>
  <si>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</si>
  <si>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</si>
  <si>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</si>
  <si>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</si>
  <si>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</si>
  <si>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</si>
  <si>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</si>
  <si>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</si>
  <si>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</si>
  <si>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</si>
  <si>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</si>
  <si>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Tratamiento</t>
  </si>
  <si>
    <t>Reducir</t>
  </si>
  <si>
    <t>Aceptar</t>
  </si>
  <si>
    <t>Evitar</t>
  </si>
  <si>
    <t>Probabilidad Inherente</t>
  </si>
  <si>
    <t>Estado</t>
  </si>
  <si>
    <t>Finalizado</t>
  </si>
  <si>
    <t>En curso</t>
  </si>
  <si>
    <t>Causa Raíz</t>
  </si>
  <si>
    <t>Impacto 
Inherente</t>
  </si>
  <si>
    <t>Zona de Riesgo Inherente</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</si>
  <si>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</si>
  <si>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</si>
  <si>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</si>
  <si>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</si>
  <si>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</si>
  <si>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</si>
  <si>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</si>
  <si>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</si>
  <si>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</si>
  <si>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</si>
  <si>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</si>
  <si>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</si>
  <si>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</si>
  <si>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</si>
  <si>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</si>
  <si>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</si>
  <si>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</si>
  <si>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</si>
  <si>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</si>
  <si>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</si>
  <si>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</si>
  <si>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</si>
  <si>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</si>
  <si>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</si>
  <si>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</si>
  <si>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</si>
  <si>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</si>
  <si>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</si>
  <si>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</si>
  <si>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</si>
  <si>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</si>
  <si>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</si>
  <si>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</si>
  <si>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</si>
  <si>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</si>
  <si>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</si>
  <si>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</si>
  <si>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</si>
  <si>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</si>
  <si>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</si>
  <si>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</si>
  <si>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</si>
  <si>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</si>
  <si>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</si>
  <si>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</si>
  <si>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</si>
  <si>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</si>
  <si>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</si>
  <si>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</si>
  <si>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</si>
  <si>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</si>
  <si>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</si>
  <si>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</si>
  <si>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</si>
  <si>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</si>
  <si>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</si>
  <si>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</si>
  <si>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</si>
  <si>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</si>
  <si>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</si>
  <si>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</si>
  <si>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</si>
  <si>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</si>
  <si>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</si>
  <si>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</si>
  <si>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</si>
  <si>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</si>
  <si>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</si>
  <si>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</si>
  <si>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</si>
  <si>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</si>
  <si>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</si>
  <si>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</si>
  <si>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</si>
  <si>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</si>
  <si>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</si>
  <si>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</si>
  <si>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</si>
  <si>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</si>
  <si>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</si>
  <si>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Identificación del riesgo</t>
  </si>
  <si>
    <t>Análisis del riesgo inherente</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</si>
  <si>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</si>
  <si>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</si>
  <si>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</si>
  <si>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</si>
  <si>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</si>
  <si>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</si>
  <si>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</si>
  <si>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</si>
  <si>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</si>
  <si>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</si>
  <si>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</si>
  <si>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</si>
  <si>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</si>
  <si>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</si>
  <si>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</si>
  <si>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</si>
  <si>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</si>
  <si>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</si>
  <si>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</si>
  <si>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</si>
  <si>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</si>
  <si>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</si>
  <si>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</si>
  <si>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</si>
  <si>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</si>
  <si>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</si>
  <si>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</si>
  <si>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</si>
  <si>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</si>
  <si>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</si>
  <si>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</si>
  <si>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</si>
  <si>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</si>
  <si>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</si>
  <si>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</si>
  <si>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</si>
  <si>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</si>
  <si>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</si>
  <si>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</si>
  <si>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</si>
  <si>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</si>
  <si>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</si>
  <si>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</si>
  <si>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</si>
  <si>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</si>
  <si>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</si>
  <si>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</si>
  <si>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</si>
  <si>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</si>
  <si>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</si>
  <si>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</si>
  <si>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</si>
  <si>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</si>
  <si>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</si>
  <si>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</si>
  <si>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</si>
  <si>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</si>
  <si>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</si>
  <si>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</si>
  <si>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</si>
  <si>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</si>
  <si>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Desconocimiento en el adecuado manejo de la información confidencial.</t>
  </si>
  <si>
    <t>Gestión Jurídica</t>
  </si>
  <si>
    <t>Soborno.
Intereses particulares.</t>
  </si>
  <si>
    <t>Acuerdos entre apoderados para viciar la defensa judicial durante las etapas del proceso.</t>
  </si>
  <si>
    <t>Gestión Contractual</t>
  </si>
  <si>
    <t>Posibilidad de recibir o solicitar cualquier dádiva o beneficio a nombre propio o de terceros con el fin de adjudicar un proceso de contratación para favorecer a personas o grupos determinados.</t>
  </si>
  <si>
    <t>Gestión Financiera</t>
  </si>
  <si>
    <t>Evaluación y Seguimiento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</si>
  <si>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</si>
  <si>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Ejecución y Administración de procesos</t>
  </si>
  <si>
    <t>Daños Activos Físicos</t>
  </si>
  <si>
    <t>Fallas Tecnológicas</t>
  </si>
  <si>
    <t>Fuente: Adaptado de Curso Riesgo Operativo Universidad del Rosario por Dirección de Gestión y Desempeño Institucional de Función Pública, 2020.</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</si>
  <si>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</si>
  <si>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Debilidad en los controles establecidos.</t>
  </si>
  <si>
    <t>Bajos niveles de agregación de valor para mejorar las operaciones en los procesos de gobierno, riesgos y control.</t>
  </si>
  <si>
    <t>Concentración de poder.</t>
  </si>
  <si>
    <t>Excesiva discrecionalidad.</t>
  </si>
  <si>
    <t xml:space="preserve">Manipulación indebida de documentos precontractuales. </t>
  </si>
  <si>
    <t>Alteración de la información financiera.</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</si>
  <si>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</si>
  <si>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</si>
  <si>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</si>
  <si>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</si>
  <si>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</si>
  <si>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</si>
  <si>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</si>
  <si>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</si>
  <si>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</si>
  <si>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</si>
  <si>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</si>
  <si>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</si>
  <si>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</si>
  <si>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</si>
  <si>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Debilidad en la aplicación de controles a las operaciones financieras.</t>
  </si>
  <si>
    <t>Posibilidad de que, por acción u omisión, se use el poder para manipular de manera indebida los procesos judiciales para favorecer un interés particular.</t>
  </si>
  <si>
    <t>Posibilidad de que por acción, omisión o abuso de poder, se profieran decisiones a favor o en contra de los sujetos procesales en beneficio propio o de terceros.</t>
  </si>
  <si>
    <t>Presiones indebidas por un tercero o un superior jerárquico.
Recibir o solicitar dádivas o beneficios a nombre propio o de un tercero.</t>
  </si>
  <si>
    <t>Interés particular del servidor público.</t>
  </si>
  <si>
    <t>Posibilidad de que, por acción u omisión, haya uso indebido de información privilegiada para favorecimiento de un interés particular.</t>
  </si>
  <si>
    <t>Direccionamiento y Planeación Institucional</t>
  </si>
  <si>
    <t xml:space="preserve">Establecer y liderar la implementación de metodologías, lineamientos estratégicos y de operación de la Empresa, para la programación y seguimiento al cumplimiento de objetivos, políticas y metas institucionales. </t>
  </si>
  <si>
    <t xml:space="preserve">Inicia con la definición y/o actualización del marco estratégico, incluye la definición de lineamientos y metodologías para la planeación, gestión y mejora, y termina con el seguimiento y la presentación de los resultados de la gestión institucional. </t>
  </si>
  <si>
    <t>Posibilidad de que por acción u omisión haya priorización de planes, programas o proyectos o de toma de decisiones para favorecer intereses particulares.</t>
  </si>
  <si>
    <t>Gestión Urbana</t>
  </si>
  <si>
    <t xml:space="preserve">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 </t>
  </si>
  <si>
    <t xml:space="preserve">Inicia con la identificación y evaluación de las áreas de oportunidad, la elaboración de estudios técnicos, la radicación de la formulación del instrumento ante las autoridades competentes para su aprobación, además, incluye la administración de Sistemas de Información Geográfica. </t>
  </si>
  <si>
    <t>Gestión Predial</t>
  </si>
  <si>
    <t xml:space="preserve">Ejecutar los procesos de adquisición del suelo que se requieran en nuevas áreas de oportunidad para el desarrollo de los planes, programas y proyectos de renovación y desarrollo urbano de la ciudad, así como administrar y movilizar, los predios fideicomitidos y de la empresa. </t>
  </si>
  <si>
    <t xml:space="preserve">Inicia con el análisis e identificación de nuevas áreas de oportunidad, la definición y ejecución del Plan de Gestión del Suelo, incluye la administración de predios, el trámite de las liquidaciones de los pagos por concepto de compensación y termina con la transferencia efectiva del derecho real de dominio a favor de la Empresa, del tercero concurrente o la Fiduciaria correspondiente. </t>
  </si>
  <si>
    <t>´- Debilidad en los controles establecidos.
- Desconocer el Código de Integridad de la Empresa.
- Favorecer a terceros en la liquidación de la obligación VIS/VIP.
- Cobro por parte de funcionarios públicos o contratistas a los ciudadanos para la asesoría del trámite "Cumplimiento de la obligación VIS-VIP a través de compensación económica".</t>
  </si>
  <si>
    <t>Falta de información o claridad de los obligados en el inicio y fin del trámite que surte la Empresa.</t>
  </si>
  <si>
    <t>Ejecución de Proyectos</t>
  </si>
  <si>
    <t xml:space="preserve">Consolidar una gestión eficiente de proyectos que se encuentren en fase de ejecución (estudios y diseños y ejecución de obra). </t>
  </si>
  <si>
    <t xml:space="preserve">Inicia con la planeación de las actividades para la ejecución de los proyectos, incluye la gestión y el seguimiento integral a la ejecución (técnica, financiera y contractual) y finaliza con la entrega de insumos para la fase de cierre de proyecto. </t>
  </si>
  <si>
    <t>Gestión Comercial</t>
  </si>
  <si>
    <t xml:space="preserve">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 </t>
  </si>
  <si>
    <t xml:space="preserve">Inicia con la definición de las actividades que conformarán la Estrategia Comercial y la definición de las líneas de Servicio que serán priorizadas, continúa con la etapa de ejecución de las actividades definidas y concluye con el reporte y/o registro de los negocios gestionados (ofertas, ventas, arriendos, y otros negocios). </t>
  </si>
  <si>
    <t>Proceso de comercialización con condiciones o requisitos que favorecen a un tercero.</t>
  </si>
  <si>
    <t xml:space="preserve">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 </t>
  </si>
  <si>
    <t xml:space="preserve">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 </t>
  </si>
  <si>
    <t>Inicia con la definición de políticas, objetivos, lineamientos, parámetros y estrategias en materia de contratación de la Empresa, la consolidación del Plan de Contratación, desarrolla las etapas de estructuración, de selección y contratación, lineamientos de supervisión e interventoría y finaliza con la liquidación de los contratos y cierre de los expedientes contractuales, cuando aplique.</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</si>
  <si>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</si>
  <si>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Inicia con el diseño de los lineamientos orientados a la mejor asignación y utilización de los recursos financieros de forma que garantice el apalancamiento de las operaciones urbanas y prestación de servicios que se estructuren y finaliza con la ejecución, seguimiento y control de los recursos financieros.</t>
  </si>
  <si>
    <t>Gestión de Servicios Logísticos</t>
  </si>
  <si>
    <t>Administrar y gestionar el suministro de recursos físicos y servicios de apoyo administrativo para el cumplimiento de los objetivos misionales y el normal funcionamiento de los procesos de la Empresa.</t>
  </si>
  <si>
    <t>Inicia con la elaboración de la proyección del Presupuesto, Planes de Contratación y Adquisiciones, así como el manejo y control del inventario y termina con el seguimiento y ejecución de estos.</t>
  </si>
  <si>
    <t>Amiguismo Fenecimiento o recepción de dádivas, Incumplimiento del código de ética.</t>
  </si>
  <si>
    <t>Posibilidad de que, por acción u omisión, se use el poder para la destinación de Recursos Públicos de forma indebida en favor de un privado o tercero.</t>
  </si>
  <si>
    <t>Gestión Documental</t>
  </si>
  <si>
    <t xml:space="preserve">Inicia con la articulación de los instrumentos estratégicos y comprende la planeación, producción, recepción, trámite, organización y custodia, culminando con la disposición final de la documentación e información de la Empresa. </t>
  </si>
  <si>
    <t>Sustracción, alteración o inclusión de documentos en los expedientes documentales que se encuentran en custodia del proceso para beneficiar a terceros.</t>
  </si>
  <si>
    <t>Seguimiento inadecuado en los préstamos documentales y consultas en sala.</t>
  </si>
  <si>
    <t>Posibilidad de que, por acción u omisión, se use el poder para sustraer, incluir y/o adulterar documentos en los expedientes (misionales y de gestión) en beneficio de terceros.</t>
  </si>
  <si>
    <t xml:space="preserve">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 </t>
  </si>
  <si>
    <t xml:space="preserve">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 </t>
  </si>
  <si>
    <t xml:space="preserve">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acción u omisión, por el incumplimiento de deberes, extralimitación en el ejercicio de derechos y funciones, incurrir en prohibiciones y por la violación del régimen de inhabilidades, incompatibilidades, impedimentos y conflicto de intereses, así como por las infracciones a la Constitución, las leyes y manuales de funciones. </t>
  </si>
  <si>
    <t xml:space="preserve">Control Disciplinario Interno </t>
  </si>
  <si>
    <t>Posibilidad de recibir dádivas o beneficios a nombre propio o de terceros para el incumplimiento en procesos financieros y la alteración de la información del registro de ingresos, liquidaciones y de cartera en el proceso de recaudo o de descuentos y deducciones en trámites de pago.</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</si>
  <si>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</si>
  <si>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Falta de revisión detallada de los documentos que contienen las condiciones y requisitos exigidos para participar en los procesos de comercialización.</t>
  </si>
  <si>
    <t>Inclusión en los estudios previos o en la presentación de Adendas que modifican las condiciones generales del proceso de contratación, posiblemente por presiones internas o externa o por nepotismo.</t>
  </si>
  <si>
    <r>
      <rPr>
        <b/>
        <sz val="10"/>
        <rFont val="Arial Narrow"/>
        <family val="2"/>
      </rPr>
      <t>RIESGO ASOCIADO A TRÁMITES:</t>
    </r>
    <r>
      <rPr>
        <sz val="10"/>
        <rFont val="Arial Narrow"/>
        <family val="2"/>
      </rPr>
      <t xml:space="preserve">
Posibilidad de aceptar o solicitar dádivas de los obligados para la realización del trámite "Cumplimiento de la obligación VIS-VIP mediante pago compensatorio".</t>
    </r>
  </si>
  <si>
    <t>´- Desconocimiento en el tratamiento de la información sensible de la Renobo.
- Conflicto de intereses.</t>
  </si>
  <si>
    <r>
      <t>Posibilidad de que por acción u omisión se favorezca a un tercero, con las condiciones o requisitos exigidos para su participación en los procesos de comercialización</t>
    </r>
    <r>
      <rPr>
        <sz val="10"/>
        <color rgb="FFFF0000"/>
        <rFont val="Arial Narrow"/>
        <family val="2"/>
      </rPr>
      <t>.</t>
    </r>
  </si>
  <si>
    <t>Posibilidad de que por acción u omisión, haya afectación reputacional por ocultamiento o manipulación de información por parte de quien desarrolla el trabajo de auditoría, para favorecimiento propio o de un tercero.</t>
  </si>
  <si>
    <t>Amiguismo.</t>
  </si>
  <si>
    <t>Aprobaciones de productos o requerimientos asociados a los proyectos sin el cumplimiento de los requisitos técnicos, jurídicos o de procedimiento.</t>
  </si>
  <si>
    <t>Posibilidad de que por acción u omisión, se acepten o soliciten dádivas para aprobar productos o requerimientos asociados a los proyectos sin el cumplimiento de los requisitos técnicos, jurídicos o de procedimiento.</t>
  </si>
  <si>
    <t>Mapa Riesgos de Corrupción Empresa de Renovación y Desarrollo Urbano de Bogotá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</si>
</sst>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sz val="10"/>
      <color rgb="FFFF0000"/>
      <name val="Arial Narrow"/>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9900"/>
        <bgColor indexed="64"/>
      </patternFill>
    </fill>
    <fill>
      <patternFill patternType="solid">
        <fgColor theme="9" tint="-0.249977111117893"/>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bottom/>
      <diagonal/>
    </border>
    <border>
      <left/>
      <right style="medium">
        <color theme="0"/>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s>
  <cellStyleXfs count="4">
    <xf numFmtId="0" fontId="0" fillId="0" borderId="0"/>
    <xf numFmtId="0" fontId="45" fillId="0" borderId="0"/>
    <xf numFmtId="0" fontId="46" fillId="0" borderId="0"/>
    <xf numFmtId="0" fontId="5" fillId="0" borderId="0"/>
  </cellStyleXfs>
  <cellXfs count="419">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3" fillId="0" borderId="0" xfId="0" applyFont="1"/>
    <xf numFmtId="0" fontId="1"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11"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11"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11"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0" fillId="3" borderId="0" xfId="0" applyFill="1"/>
    <xf numFmtId="0" fontId="47" fillId="3" borderId="43" xfId="1" applyFont="1" applyFill="1" applyBorder="1"/>
    <xf numFmtId="0" fontId="47" fillId="3" borderId="44" xfId="1" applyFont="1" applyFill="1" applyBorder="1"/>
    <xf numFmtId="0" fontId="47" fillId="3" borderId="45" xfId="1"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9" fontId="35" fillId="3" borderId="35" xfId="0" applyNumberFormat="1"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6" fillId="3" borderId="25" xfId="0" applyFont="1" applyFill="1" applyBorder="1" applyAlignment="1">
      <alignment horizontal="justify" vertical="center" wrapText="1" readingOrder="1"/>
    </xf>
    <xf numFmtId="9" fontId="35" fillId="3" borderId="30" xfId="0" applyNumberFormat="1"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0" fontId="36" fillId="3" borderId="32" xfId="0" applyFont="1" applyFill="1" applyBorder="1" applyAlignment="1">
      <alignment horizontal="justify" vertical="center" wrapText="1" readingOrder="1"/>
    </xf>
    <xf numFmtId="0" fontId="36" fillId="3" borderId="33" xfId="0" applyFont="1" applyFill="1" applyBorder="1" applyAlignment="1">
      <alignment horizontal="center" vertical="center" wrapText="1" readingOrder="1"/>
    </xf>
    <xf numFmtId="0" fontId="44" fillId="3" borderId="0" xfId="0" applyFont="1" applyFill="1"/>
    <xf numFmtId="0" fontId="35" fillId="15" borderId="37" xfId="0" applyFont="1" applyFill="1" applyBorder="1" applyAlignment="1">
      <alignment horizontal="center" vertical="center" wrapText="1" readingOrder="1"/>
    </xf>
    <xf numFmtId="0" fontId="35" fillId="15" borderId="38"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14" xfId="1"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1" applyFont="1" applyFill="1"/>
    <xf numFmtId="0" fontId="47" fillId="3" borderId="15" xfId="1" applyFont="1" applyFill="1" applyBorder="1"/>
    <xf numFmtId="0" fontId="47" fillId="3" borderId="16" xfId="1" applyFont="1" applyFill="1" applyBorder="1"/>
    <xf numFmtId="0" fontId="47" fillId="3" borderId="18" xfId="1" applyFont="1" applyFill="1" applyBorder="1"/>
    <xf numFmtId="0" fontId="47" fillId="3" borderId="17" xfId="1" applyFont="1" applyFill="1" applyBorder="1"/>
    <xf numFmtId="0" fontId="51" fillId="3" borderId="0" xfId="1" applyFont="1" applyFill="1" applyAlignment="1">
      <alignment horizontal="left" vertical="center" wrapText="1"/>
    </xf>
    <xf numFmtId="0" fontId="47" fillId="3" borderId="0" xfId="1" applyFont="1" applyFill="1" applyAlignment="1">
      <alignment horizontal="left" vertical="center" wrapText="1"/>
    </xf>
    <xf numFmtId="0" fontId="47" fillId="3" borderId="0" xfId="1" quotePrefix="1" applyFont="1" applyFill="1" applyAlignment="1">
      <alignment horizontal="left" vertical="center" wrapText="1"/>
    </xf>
    <xf numFmtId="0" fontId="49" fillId="3" borderId="14" xfId="1" quotePrefix="1" applyFont="1" applyFill="1" applyBorder="1" applyAlignment="1">
      <alignment horizontal="left" vertical="top" wrapText="1"/>
    </xf>
    <xf numFmtId="0" fontId="50" fillId="3" borderId="0" xfId="1" quotePrefix="1" applyFont="1" applyFill="1" applyAlignment="1">
      <alignment horizontal="left" vertical="top" wrapText="1"/>
    </xf>
    <xf numFmtId="0" fontId="50" fillId="3" borderId="15" xfId="1" quotePrefix="1" applyFont="1" applyFill="1" applyBorder="1" applyAlignment="1">
      <alignment horizontal="left" vertical="top" wrapText="1"/>
    </xf>
    <xf numFmtId="0" fontId="1" fillId="0" borderId="6" xfId="0" applyFont="1" applyBorder="1" applyAlignment="1">
      <alignment horizontal="center"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6" fillId="0" borderId="0" xfId="0" applyFont="1" applyAlignment="1">
      <alignment vertical="center"/>
    </xf>
    <xf numFmtId="0" fontId="4" fillId="0" borderId="0" xfId="0" applyFont="1" applyAlignment="1">
      <alignment horizontal="center" vertical="center"/>
    </xf>
    <xf numFmtId="0" fontId="18" fillId="12" borderId="12" xfId="0" applyFont="1" applyFill="1" applyBorder="1" applyAlignment="1" applyProtection="1">
      <alignment horizontal="center" vertical="center" wrapText="1" readingOrder="1"/>
      <protection hidden="1"/>
    </xf>
    <xf numFmtId="0" fontId="18" fillId="12" borderId="19"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vertical="center" wrapText="1" readingOrder="1"/>
      <protection hidden="1"/>
    </xf>
    <xf numFmtId="0" fontId="18" fillId="13" borderId="12" xfId="0" applyFont="1" applyFill="1" applyBorder="1" applyAlignment="1" applyProtection="1">
      <alignment horizontal="center" vertical="center" wrapText="1" readingOrder="1"/>
      <protection hidden="1"/>
    </xf>
    <xf numFmtId="0" fontId="18" fillId="13" borderId="19" xfId="0" applyFont="1" applyFill="1" applyBorder="1" applyAlignment="1" applyProtection="1">
      <alignment horizontal="center" vertical="center" wrapText="1" readingOrder="1"/>
      <protection hidden="1"/>
    </xf>
    <xf numFmtId="0" fontId="18" fillId="13" borderId="13" xfId="0" applyFont="1" applyFill="1" applyBorder="1" applyAlignment="1" applyProtection="1">
      <alignment horizontal="center" vertical="center" wrapText="1" readingOrder="1"/>
      <protection hidden="1"/>
    </xf>
    <xf numFmtId="0" fontId="18" fillId="13" borderId="14" xfId="0" applyFont="1" applyFill="1" applyBorder="1" applyAlignment="1" applyProtection="1">
      <alignment horizontal="center" vertical="center" wrapText="1" readingOrder="1"/>
      <protection hidden="1"/>
    </xf>
    <xf numFmtId="0" fontId="18" fillId="13" borderId="15" xfId="0" applyFont="1" applyFill="1" applyBorder="1" applyAlignment="1" applyProtection="1">
      <alignment horizontal="center" vertical="center" wrapText="1" readingOrder="1"/>
      <protection hidden="1"/>
    </xf>
    <xf numFmtId="0" fontId="18" fillId="13" borderId="16" xfId="0" applyFont="1" applyFill="1" applyBorder="1" applyAlignment="1" applyProtection="1">
      <alignment horizontal="center" vertical="center" wrapText="1" readingOrder="1"/>
      <protection hidden="1"/>
    </xf>
    <xf numFmtId="0" fontId="18" fillId="13" borderId="18" xfId="0" applyFont="1" applyFill="1" applyBorder="1" applyAlignment="1" applyProtection="1">
      <alignment horizontal="center" vertical="center" wrapText="1" readingOrder="1"/>
      <protection hidden="1"/>
    </xf>
    <xf numFmtId="0" fontId="18" fillId="13" borderId="17" xfId="0" applyFont="1" applyFill="1" applyBorder="1" applyAlignment="1" applyProtection="1">
      <alignment horizontal="center" vertical="center" wrapText="1" readingOrder="1"/>
      <protection hidden="1"/>
    </xf>
    <xf numFmtId="0" fontId="18" fillId="5" borderId="12" xfId="0" applyFont="1" applyFill="1" applyBorder="1" applyAlignment="1" applyProtection="1">
      <alignment horizontal="center" vertical="center" wrapText="1" readingOrder="1"/>
      <protection hidden="1"/>
    </xf>
    <xf numFmtId="0" fontId="18" fillId="5" borderId="19" xfId="0" applyFont="1" applyFill="1" applyBorder="1" applyAlignment="1" applyProtection="1">
      <alignment horizontal="center" vertical="center" wrapText="1" readingOrder="1"/>
      <protection hidden="1"/>
    </xf>
    <xf numFmtId="0" fontId="18" fillId="5" borderId="13" xfId="0" applyFont="1" applyFill="1" applyBorder="1" applyAlignment="1" applyProtection="1">
      <alignment horizontal="center" vertical="center" wrapText="1" readingOrder="1"/>
      <protection hidden="1"/>
    </xf>
    <xf numFmtId="0" fontId="18" fillId="5" borderId="14" xfId="0" applyFont="1" applyFill="1" applyBorder="1" applyAlignment="1" applyProtection="1">
      <alignment horizontal="center" vertical="center" wrapText="1" readingOrder="1"/>
      <protection hidden="1"/>
    </xf>
    <xf numFmtId="0" fontId="18" fillId="5" borderId="15" xfId="0" applyFont="1" applyFill="1" applyBorder="1" applyAlignment="1" applyProtection="1">
      <alignment horizontal="center" vertical="center" wrapText="1" readingOrder="1"/>
      <protection hidden="1"/>
    </xf>
    <xf numFmtId="0" fontId="18" fillId="5" borderId="16" xfId="0" applyFont="1" applyFill="1" applyBorder="1" applyAlignment="1" applyProtection="1">
      <alignment horizontal="center" vertical="center" wrapText="1" readingOrder="1"/>
      <protection hidden="1"/>
    </xf>
    <xf numFmtId="0" fontId="18" fillId="5" borderId="18" xfId="0" applyFont="1" applyFill="1" applyBorder="1" applyAlignment="1" applyProtection="1">
      <alignment horizontal="center" vertical="center" wrapText="1" readingOrder="1"/>
      <protection hidden="1"/>
    </xf>
    <xf numFmtId="0" fontId="18" fillId="5"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vertical="center" wrapText="1" readingOrder="1"/>
      <protection hidden="1"/>
    </xf>
    <xf numFmtId="0" fontId="18" fillId="12" borderId="18" xfId="0" applyFont="1" applyFill="1" applyBorder="1" applyAlignment="1" applyProtection="1">
      <alignment horizontal="center" vertical="center" wrapText="1" readingOrder="1"/>
      <protection hidden="1"/>
    </xf>
    <xf numFmtId="0" fontId="18" fillId="12" borderId="17" xfId="0" applyFont="1" applyFill="1" applyBorder="1" applyAlignment="1" applyProtection="1">
      <alignment horizontal="center" vertical="center" wrapText="1" readingOrder="1"/>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0" fontId="18" fillId="11" borderId="0" xfId="0" applyFont="1" applyFill="1" applyBorder="1" applyAlignment="1" applyProtection="1">
      <alignment horizontal="center" vertical="center" wrapText="1" readingOrder="1"/>
      <protection hidden="1"/>
    </xf>
    <xf numFmtId="0" fontId="18" fillId="12" borderId="0" xfId="0" applyFont="1" applyFill="1" applyBorder="1" applyAlignment="1" applyProtection="1">
      <alignment horizontal="center" vertical="center" wrapText="1" readingOrder="1"/>
      <protection hidden="1"/>
    </xf>
    <xf numFmtId="0" fontId="18" fillId="13" borderId="0" xfId="0" applyFont="1" applyFill="1" applyBorder="1" applyAlignment="1" applyProtection="1">
      <alignment horizontal="center" vertical="center" wrapText="1" readingOrder="1"/>
      <protection hidden="1"/>
    </xf>
    <xf numFmtId="0" fontId="18" fillId="5" borderId="0" xfId="0" applyFont="1" applyFill="1" applyBorder="1" applyAlignment="1" applyProtection="1">
      <alignment horizontal="center" vertical="center" wrapText="1" readingOrder="1"/>
      <protection hidden="1"/>
    </xf>
    <xf numFmtId="0" fontId="18" fillId="17" borderId="12" xfId="0" applyFont="1" applyFill="1" applyBorder="1" applyAlignment="1" applyProtection="1">
      <alignment horizontal="center" vertical="center" wrapText="1" readingOrder="1"/>
      <protection hidden="1"/>
    </xf>
    <xf numFmtId="0" fontId="18" fillId="17" borderId="19" xfId="0" applyFont="1" applyFill="1" applyBorder="1" applyAlignment="1" applyProtection="1">
      <alignment horizontal="center" vertical="center" wrapText="1" readingOrder="1"/>
      <protection hidden="1"/>
    </xf>
    <xf numFmtId="0" fontId="18" fillId="17" borderId="13" xfId="0" applyFont="1" applyFill="1" applyBorder="1" applyAlignment="1" applyProtection="1">
      <alignment horizontal="center" vertical="center" wrapText="1" readingOrder="1"/>
      <protection hidden="1"/>
    </xf>
    <xf numFmtId="0" fontId="18" fillId="17" borderId="14" xfId="0" applyFont="1" applyFill="1" applyBorder="1" applyAlignment="1" applyProtection="1">
      <alignment horizontal="center" vertical="center" wrapText="1" readingOrder="1"/>
      <protection hidden="1"/>
    </xf>
    <xf numFmtId="0" fontId="18" fillId="17" borderId="0" xfId="0" applyFont="1" applyFill="1" applyBorder="1" applyAlignment="1" applyProtection="1">
      <alignment horizontal="center" vertical="center" wrapText="1" readingOrder="1"/>
      <protection hidden="1"/>
    </xf>
    <xf numFmtId="0" fontId="18" fillId="17" borderId="15" xfId="0" applyFont="1" applyFill="1" applyBorder="1" applyAlignment="1" applyProtection="1">
      <alignment horizontal="center" vertical="center" wrapText="1" readingOrder="1"/>
      <protection hidden="1"/>
    </xf>
    <xf numFmtId="0" fontId="18" fillId="17" borderId="16" xfId="0" applyFont="1" applyFill="1" applyBorder="1" applyAlignment="1" applyProtection="1">
      <alignment horizontal="center" vertical="center" wrapText="1" readingOrder="1"/>
      <protection hidden="1"/>
    </xf>
    <xf numFmtId="0" fontId="18" fillId="17" borderId="18" xfId="0" applyFont="1" applyFill="1" applyBorder="1" applyAlignment="1" applyProtection="1">
      <alignment horizontal="center" vertical="center" wrapText="1" readingOrder="1"/>
      <protection hidden="1"/>
    </xf>
    <xf numFmtId="0" fontId="18" fillId="17" borderId="17" xfId="0" applyFont="1" applyFill="1" applyBorder="1" applyAlignment="1" applyProtection="1">
      <alignment horizontal="center" vertical="center" wrapText="1" readingOrder="1"/>
      <protection hidden="1"/>
    </xf>
    <xf numFmtId="0" fontId="53" fillId="3" borderId="56" xfId="1" applyFont="1" applyFill="1" applyBorder="1" applyAlignment="1">
      <alignment horizontal="justify" vertical="center" wrapText="1"/>
    </xf>
    <xf numFmtId="0" fontId="53" fillId="3" borderId="57" xfId="1" applyFont="1" applyFill="1" applyBorder="1" applyAlignment="1">
      <alignment horizontal="justify" vertical="center" wrapText="1"/>
    </xf>
    <xf numFmtId="0" fontId="52" fillId="3" borderId="63" xfId="0" applyFont="1" applyFill="1" applyBorder="1" applyAlignment="1">
      <alignment horizontal="left" vertical="center" wrapText="1"/>
    </xf>
    <xf numFmtId="0" fontId="52" fillId="3" borderId="64" xfId="0" applyFont="1" applyFill="1" applyBorder="1" applyAlignment="1">
      <alignment horizontal="left" vertical="center" wrapText="1"/>
    </xf>
    <xf numFmtId="0" fontId="52" fillId="3" borderId="50" xfId="2" applyFont="1" applyFill="1" applyBorder="1" applyAlignment="1">
      <alignment horizontal="left" vertical="top" wrapText="1" readingOrder="1"/>
    </xf>
    <xf numFmtId="0" fontId="52" fillId="3" borderId="51" xfId="2" applyFont="1" applyFill="1" applyBorder="1" applyAlignment="1">
      <alignment horizontal="left" vertical="top" wrapText="1" readingOrder="1"/>
    </xf>
    <xf numFmtId="0" fontId="53" fillId="3" borderId="52" xfId="1" applyFont="1" applyFill="1" applyBorder="1" applyAlignment="1">
      <alignment horizontal="justify" vertical="center" wrapText="1"/>
    </xf>
    <xf numFmtId="0" fontId="53" fillId="3" borderId="53" xfId="1" applyFont="1" applyFill="1" applyBorder="1" applyAlignment="1">
      <alignment horizontal="justify" vertical="center" wrapText="1"/>
    </xf>
    <xf numFmtId="0" fontId="52" fillId="3" borderId="54" xfId="0" applyFont="1" applyFill="1" applyBorder="1" applyAlignment="1">
      <alignment horizontal="left" vertical="center" wrapText="1"/>
    </xf>
    <xf numFmtId="0" fontId="52" fillId="3" borderId="55" xfId="0" applyFont="1" applyFill="1" applyBorder="1" applyAlignment="1">
      <alignment horizontal="left" vertical="center" wrapText="1"/>
    </xf>
    <xf numFmtId="0" fontId="47" fillId="3" borderId="14" xfId="1" applyFont="1" applyFill="1" applyBorder="1" applyAlignment="1">
      <alignment horizontal="left" vertical="top" wrapText="1"/>
    </xf>
    <xf numFmtId="0" fontId="47" fillId="3" borderId="0" xfId="1" applyFont="1" applyFill="1" applyAlignment="1">
      <alignment horizontal="left" vertical="top" wrapText="1"/>
    </xf>
    <xf numFmtId="0" fontId="47" fillId="3" borderId="15" xfId="1" applyFont="1" applyFill="1" applyBorder="1" applyAlignment="1">
      <alignment horizontal="left" vertical="top" wrapText="1"/>
    </xf>
    <xf numFmtId="0" fontId="52" fillId="3" borderId="65" xfId="0" applyFont="1" applyFill="1" applyBorder="1" applyAlignment="1">
      <alignment horizontal="left" vertical="center" wrapText="1"/>
    </xf>
    <xf numFmtId="0" fontId="52" fillId="3" borderId="66" xfId="0" applyFont="1" applyFill="1" applyBorder="1" applyAlignment="1">
      <alignment horizontal="left" vertical="center" wrapText="1"/>
    </xf>
    <xf numFmtId="0" fontId="53" fillId="3" borderId="58" xfId="0" applyFont="1" applyFill="1" applyBorder="1" applyAlignment="1">
      <alignment horizontal="justify" vertical="center" wrapText="1"/>
    </xf>
    <xf numFmtId="0" fontId="53" fillId="3" borderId="59" xfId="0" applyFont="1" applyFill="1" applyBorder="1" applyAlignment="1">
      <alignment horizontal="justify" vertical="center" wrapText="1"/>
    </xf>
    <xf numFmtId="0" fontId="48" fillId="14" borderId="40" xfId="1" applyFont="1" applyFill="1" applyBorder="1" applyAlignment="1">
      <alignment horizontal="center" vertical="center" wrapText="1"/>
    </xf>
    <xf numFmtId="0" fontId="48" fillId="14" borderId="41" xfId="1" applyFont="1" applyFill="1" applyBorder="1" applyAlignment="1">
      <alignment horizontal="center" vertical="center" wrapText="1"/>
    </xf>
    <xf numFmtId="0" fontId="48" fillId="14" borderId="42" xfId="1" applyFont="1" applyFill="1" applyBorder="1" applyAlignment="1">
      <alignment horizontal="center" vertical="center" wrapText="1"/>
    </xf>
    <xf numFmtId="0" fontId="47" fillId="0" borderId="14" xfId="1" quotePrefix="1" applyFont="1" applyBorder="1" applyAlignment="1">
      <alignment horizontal="left" vertical="center" wrapText="1"/>
    </xf>
    <xf numFmtId="0" fontId="47" fillId="0" borderId="0" xfId="1" quotePrefix="1" applyFont="1" applyAlignment="1">
      <alignment horizontal="left" vertical="center" wrapText="1"/>
    </xf>
    <xf numFmtId="0" fontId="47" fillId="0" borderId="15" xfId="1" quotePrefix="1" applyFont="1" applyBorder="1" applyAlignment="1">
      <alignment horizontal="left" vertical="center" wrapText="1"/>
    </xf>
    <xf numFmtId="0" fontId="47" fillId="0" borderId="60" xfId="1" quotePrefix="1" applyFont="1" applyBorder="1" applyAlignment="1">
      <alignment horizontal="left" vertical="center" wrapText="1"/>
    </xf>
    <xf numFmtId="0" fontId="47" fillId="0" borderId="61" xfId="1" quotePrefix="1" applyFont="1" applyBorder="1" applyAlignment="1">
      <alignment horizontal="left" vertical="center" wrapText="1"/>
    </xf>
    <xf numFmtId="0" fontId="47" fillId="0" borderId="62" xfId="1" quotePrefix="1" applyFont="1" applyBorder="1" applyAlignment="1">
      <alignment horizontal="left" vertical="center" wrapText="1"/>
    </xf>
    <xf numFmtId="0" fontId="49" fillId="3" borderId="43" xfId="1" quotePrefix="1" applyFont="1" applyFill="1" applyBorder="1" applyAlignment="1">
      <alignment horizontal="left" vertical="top" wrapText="1"/>
    </xf>
    <xf numFmtId="0" fontId="50" fillId="3" borderId="44" xfId="1" quotePrefix="1" applyFont="1" applyFill="1" applyBorder="1" applyAlignment="1">
      <alignment horizontal="left" vertical="top" wrapText="1"/>
    </xf>
    <xf numFmtId="0" fontId="50" fillId="3" borderId="45" xfId="1" quotePrefix="1" applyFont="1" applyFill="1" applyBorder="1" applyAlignment="1">
      <alignment horizontal="left" vertical="top" wrapText="1"/>
    </xf>
    <xf numFmtId="0" fontId="47" fillId="0" borderId="14" xfId="1" quotePrefix="1" applyFont="1" applyBorder="1" applyAlignment="1">
      <alignment horizontal="left" vertical="top" wrapText="1"/>
    </xf>
    <xf numFmtId="0" fontId="47" fillId="0" borderId="0" xfId="1" quotePrefix="1" applyFont="1" applyAlignment="1">
      <alignment horizontal="left" vertical="top" wrapText="1"/>
    </xf>
    <xf numFmtId="0" fontId="47" fillId="0" borderId="15" xfId="1" quotePrefix="1" applyFont="1" applyBorder="1" applyAlignment="1">
      <alignment horizontal="left" vertical="top" wrapText="1"/>
    </xf>
    <xf numFmtId="0" fontId="52" fillId="14" borderId="46" xfId="2" applyFont="1" applyFill="1" applyBorder="1" applyAlignment="1">
      <alignment horizontal="center" vertical="center" wrapText="1"/>
    </xf>
    <xf numFmtId="0" fontId="52" fillId="14" borderId="47" xfId="2" applyFont="1" applyFill="1" applyBorder="1" applyAlignment="1">
      <alignment horizontal="center" vertical="center" wrapText="1"/>
    </xf>
    <xf numFmtId="0" fontId="52" fillId="14" borderId="48" xfId="1" applyFont="1" applyFill="1" applyBorder="1" applyAlignment="1">
      <alignment horizontal="center" vertical="center"/>
    </xf>
    <xf numFmtId="0" fontId="52" fillId="14" borderId="49" xfId="1" applyFont="1" applyFill="1" applyBorder="1" applyAlignment="1">
      <alignment horizontal="center" vertical="center"/>
    </xf>
    <xf numFmtId="0" fontId="2" fillId="3" borderId="60" xfId="1" quotePrefix="1" applyFont="1" applyFill="1" applyBorder="1" applyAlignment="1">
      <alignment horizontal="justify" vertical="center" wrapText="1"/>
    </xf>
    <xf numFmtId="0" fontId="2" fillId="3" borderId="61" xfId="1" quotePrefix="1" applyFont="1" applyFill="1" applyBorder="1" applyAlignment="1">
      <alignment horizontal="justify" vertical="center" wrapText="1"/>
    </xf>
    <xf numFmtId="0" fontId="2" fillId="3" borderId="62" xfId="1" quotePrefix="1" applyFont="1" applyFill="1" applyBorder="1" applyAlignment="1">
      <alignment horizontal="justify" vertical="center" wrapText="1"/>
    </xf>
    <xf numFmtId="0" fontId="40" fillId="11" borderId="12"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0"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41" fillId="0" borderId="19" xfId="0" applyFont="1" applyBorder="1" applyAlignment="1">
      <alignment horizontal="center" vertical="center"/>
    </xf>
    <xf numFmtId="0" fontId="41" fillId="0" borderId="14" xfId="0" applyFont="1" applyBorder="1" applyAlignment="1">
      <alignment horizontal="center" vertical="center" wrapText="1"/>
    </xf>
    <xf numFmtId="0" fontId="41" fillId="0" borderId="0" xfId="0" applyFont="1" applyAlignment="1">
      <alignment horizontal="center" vertical="center"/>
    </xf>
    <xf numFmtId="0" fontId="41" fillId="0" borderId="14" xfId="0" applyFont="1" applyBorder="1" applyAlignment="1">
      <alignment horizontal="center" vertical="center"/>
    </xf>
    <xf numFmtId="0" fontId="40" fillId="12" borderId="12"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0"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17" fillId="10" borderId="0" xfId="0" applyFont="1" applyFill="1" applyAlignment="1">
      <alignment horizontal="center" vertical="center" wrapText="1" readingOrder="1"/>
    </xf>
    <xf numFmtId="0" fontId="17" fillId="10" borderId="12" xfId="0" applyFont="1" applyFill="1" applyBorder="1" applyAlignment="1">
      <alignment horizontal="center" vertical="center" textRotation="90" wrapText="1" readingOrder="1"/>
    </xf>
    <xf numFmtId="0" fontId="17" fillId="10" borderId="19" xfId="0" applyFont="1" applyFill="1" applyBorder="1" applyAlignment="1">
      <alignment horizontal="center" vertical="center" textRotation="90" wrapText="1" readingOrder="1"/>
    </xf>
    <xf numFmtId="0" fontId="17" fillId="10" borderId="13" xfId="0" applyFont="1" applyFill="1" applyBorder="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17" fillId="10" borderId="0" xfId="0" applyFont="1" applyFill="1" applyBorder="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17" fillId="10" borderId="16" xfId="0" applyFont="1" applyFill="1" applyBorder="1" applyAlignment="1">
      <alignment horizontal="center" vertical="center" textRotation="90" wrapText="1" readingOrder="1"/>
    </xf>
    <xf numFmtId="0" fontId="17" fillId="10" borderId="18" xfId="0" applyFont="1" applyFill="1" applyBorder="1" applyAlignment="1">
      <alignment horizontal="center" vertical="center" textRotation="90" wrapText="1" readingOrder="1"/>
    </xf>
    <xf numFmtId="0" fontId="17" fillId="10" borderId="17" xfId="0" applyFont="1" applyFill="1" applyBorder="1" applyAlignment="1">
      <alignment horizontal="center" vertical="center" textRotation="90" wrapText="1" readingOrder="1"/>
    </xf>
    <xf numFmtId="0" fontId="41" fillId="0" borderId="13" xfId="0" applyFont="1" applyBorder="1" applyAlignment="1">
      <alignment horizontal="center" vertical="center"/>
    </xf>
    <xf numFmtId="0" fontId="41" fillId="0" borderId="0"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1" fillId="0" borderId="17" xfId="0" applyFont="1" applyBorder="1" applyAlignment="1">
      <alignment horizontal="center" vertical="center"/>
    </xf>
    <xf numFmtId="0" fontId="40" fillId="5" borderId="20" xfId="0" applyFont="1" applyFill="1" applyBorder="1" applyAlignment="1">
      <alignment horizontal="center" vertical="center" wrapText="1" readingOrder="1"/>
    </xf>
    <xf numFmtId="0" fontId="40" fillId="5" borderId="0" xfId="0" applyFont="1" applyFill="1" applyBorder="1" applyAlignment="1">
      <alignment horizontal="center" vertical="center" wrapText="1" readingOrder="1"/>
    </xf>
    <xf numFmtId="0" fontId="40" fillId="5" borderId="21"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13" borderId="12"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0"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1" fillId="0" borderId="67" xfId="0" applyFont="1" applyBorder="1" applyAlignment="1">
      <alignment horizontal="center" vertical="center" wrapText="1"/>
    </xf>
    <xf numFmtId="0" fontId="41" fillId="0" borderId="67" xfId="0" applyFont="1" applyBorder="1" applyAlignment="1">
      <alignment horizontal="center" vertical="center"/>
    </xf>
    <xf numFmtId="0" fontId="41" fillId="0" borderId="69" xfId="0" applyFont="1" applyBorder="1" applyAlignment="1">
      <alignment horizontal="center" vertical="center"/>
    </xf>
    <xf numFmtId="0" fontId="41" fillId="0" borderId="70" xfId="0" applyFont="1" applyBorder="1" applyAlignment="1">
      <alignment horizontal="center" vertical="center"/>
    </xf>
    <xf numFmtId="0" fontId="41" fillId="0" borderId="71" xfId="0" applyFont="1" applyBorder="1" applyAlignment="1">
      <alignment horizontal="center" vertical="center"/>
    </xf>
    <xf numFmtId="0" fontId="41" fillId="0" borderId="0" xfId="0" applyFont="1" applyAlignment="1">
      <alignment horizontal="center" vertical="center" wrapText="1"/>
    </xf>
    <xf numFmtId="0" fontId="41" fillId="0" borderId="68" xfId="0" applyFont="1" applyBorder="1" applyAlignment="1">
      <alignment horizontal="center" vertical="center"/>
    </xf>
    <xf numFmtId="0" fontId="41" fillId="0" borderId="72" xfId="0" applyFont="1" applyBorder="1" applyAlignment="1">
      <alignment horizontal="center" vertical="center"/>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56" fillId="3" borderId="4" xfId="0" applyFont="1" applyFill="1" applyBorder="1" applyAlignment="1" applyProtection="1">
      <alignment horizontal="center" vertical="center" wrapText="1"/>
      <protection hidden="1"/>
    </xf>
    <xf numFmtId="0" fontId="56" fillId="3" borderId="8" xfId="0" applyFont="1" applyFill="1" applyBorder="1" applyAlignment="1" applyProtection="1">
      <alignment horizontal="center" vertical="center" wrapText="1"/>
      <protection hidden="1"/>
    </xf>
    <xf numFmtId="0" fontId="56"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56" fillId="3" borderId="4" xfId="0" applyFont="1" applyFill="1" applyBorder="1" applyAlignment="1" applyProtection="1">
      <alignment horizontal="center" vertical="center"/>
      <protection hidden="1"/>
    </xf>
    <xf numFmtId="0" fontId="56" fillId="3" borderId="8" xfId="0" applyFont="1" applyFill="1" applyBorder="1" applyAlignment="1" applyProtection="1">
      <alignment horizontal="center" vertical="center"/>
      <protection hidden="1"/>
    </xf>
    <xf numFmtId="0" fontId="56" fillId="3" borderId="5" xfId="0" applyFont="1" applyFill="1" applyBorder="1" applyAlignment="1" applyProtection="1">
      <alignment horizontal="center" vertical="center"/>
      <protection hidden="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8" xfId="0" applyFont="1" applyBorder="1" applyAlignment="1">
      <alignment horizontal="center" vertical="center"/>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47" fillId="3" borderId="4" xfId="0" applyFont="1" applyFill="1" applyBorder="1" applyAlignment="1" applyProtection="1">
      <alignment horizontal="center" vertical="center" wrapText="1"/>
      <protection locked="0"/>
    </xf>
    <xf numFmtId="0" fontId="47" fillId="3" borderId="8" xfId="0" applyFont="1" applyFill="1" applyBorder="1" applyAlignment="1" applyProtection="1">
      <alignment horizontal="center" vertical="center" wrapText="1"/>
      <protection locked="0"/>
    </xf>
    <xf numFmtId="0" fontId="47" fillId="3" borderId="5" xfId="0" applyFont="1" applyFill="1" applyBorder="1" applyAlignment="1" applyProtection="1">
      <alignment horizontal="center" vertical="center" wrapText="1"/>
      <protection locked="0"/>
    </xf>
    <xf numFmtId="0" fontId="6" fillId="3" borderId="4" xfId="0" applyFont="1" applyFill="1" applyBorder="1" applyAlignment="1">
      <alignment horizontal="justify" vertical="center"/>
    </xf>
    <xf numFmtId="0" fontId="6" fillId="3" borderId="8" xfId="0" applyFont="1" applyFill="1" applyBorder="1" applyAlignment="1">
      <alignment horizontal="justify" vertical="center"/>
    </xf>
    <xf numFmtId="0" fontId="6" fillId="3" borderId="5" xfId="0" applyFont="1" applyFill="1" applyBorder="1" applyAlignment="1">
      <alignment horizontal="justify" vertical="center"/>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47" fillId="0" borderId="4" xfId="0" applyFont="1" applyBorder="1" applyAlignment="1" applyProtection="1">
      <alignment horizontal="center" vertical="center" wrapText="1"/>
      <protection locked="0"/>
    </xf>
    <xf numFmtId="0" fontId="47" fillId="0" borderId="8" xfId="0" applyFont="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0" fontId="56" fillId="0" borderId="4" xfId="0" applyFont="1" applyBorder="1" applyAlignment="1" applyProtection="1">
      <alignment horizontal="center" vertical="center"/>
      <protection hidden="1"/>
    </xf>
    <xf numFmtId="0" fontId="56" fillId="0" borderId="8" xfId="0" applyFont="1" applyBorder="1" applyAlignment="1" applyProtection="1">
      <alignment horizontal="center" vertical="center"/>
      <protection hidden="1"/>
    </xf>
    <xf numFmtId="0" fontId="56"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6" fillId="0" borderId="4" xfId="0" applyFont="1" applyBorder="1" applyAlignment="1" applyProtection="1">
      <alignment horizontal="center" vertical="center" wrapText="1"/>
      <protection hidden="1"/>
    </xf>
    <xf numFmtId="0" fontId="56" fillId="0" borderId="8" xfId="0" applyFont="1" applyBorder="1" applyAlignment="1" applyProtection="1">
      <alignment horizontal="center" vertical="center" wrapText="1"/>
      <protection hidden="1"/>
    </xf>
    <xf numFmtId="0" fontId="56" fillId="0" borderId="5" xfId="0" applyFont="1" applyBorder="1" applyAlignment="1" applyProtection="1">
      <alignment horizontal="center" vertical="center" wrapText="1"/>
      <protection hidden="1"/>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6" fillId="0" borderId="8" xfId="0" applyFont="1" applyBorder="1" applyAlignment="1">
      <alignment horizontal="justify"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3" borderId="4" xfId="0" quotePrefix="1" applyFont="1" applyFill="1" applyBorder="1" applyAlignment="1" applyProtection="1">
      <alignment horizontal="center" vertical="center" wrapText="1"/>
      <protection locked="0"/>
    </xf>
    <xf numFmtId="0" fontId="6" fillId="0" borderId="5" xfId="0" applyFont="1" applyBorder="1" applyAlignment="1">
      <alignment horizontal="justify" vertical="center" wrapText="1"/>
    </xf>
    <xf numFmtId="9" fontId="6" fillId="0" borderId="5" xfId="0" applyNumberFormat="1" applyFont="1" applyBorder="1" applyAlignment="1" applyProtection="1">
      <alignment horizontal="center" vertical="center" wrapText="1"/>
      <protection locked="0"/>
    </xf>
    <xf numFmtId="0" fontId="6" fillId="0" borderId="4" xfId="0" applyFont="1" applyBorder="1" applyAlignment="1">
      <alignment horizontal="center" vertical="center"/>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24" fillId="2" borderId="4" xfId="0" applyFont="1" applyFill="1" applyBorder="1" applyAlignment="1">
      <alignment horizontal="center" vertical="center" textRotation="90"/>
    </xf>
    <xf numFmtId="0" fontId="24"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5" borderId="14" xfId="0" applyFont="1" applyFill="1" applyBorder="1" applyAlignment="1" applyProtection="1">
      <alignment horizontal="center" vertical="center" wrapText="1" readingOrder="1"/>
      <protection hidden="1"/>
    </xf>
    <xf numFmtId="0" fontId="19" fillId="5" borderId="0" xfId="0" applyFont="1" applyFill="1" applyBorder="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12" borderId="0" xfId="0" applyFont="1" applyFill="1" applyBorder="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3" borderId="0" xfId="0" applyFont="1" applyFill="1" applyBorder="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6" borderId="0" xfId="0" applyFont="1" applyFill="1" applyBorder="1" applyAlignment="1" applyProtection="1">
      <alignment horizontal="center" vertical="center" wrapText="1" readingOrder="1"/>
      <protection hidden="1"/>
    </xf>
    <xf numFmtId="0" fontId="19" fillId="16" borderId="15" xfId="0" applyFont="1" applyFill="1" applyBorder="1" applyAlignment="1" applyProtection="1">
      <alignment horizontal="center" vertical="center" wrapText="1" readingOrder="1"/>
      <protection hidden="1"/>
    </xf>
    <xf numFmtId="0" fontId="19" fillId="17" borderId="14" xfId="0" applyFont="1" applyFill="1" applyBorder="1" applyAlignment="1" applyProtection="1">
      <alignment horizontal="center" vertical="center" wrapText="1" readingOrder="1"/>
      <protection hidden="1"/>
    </xf>
    <xf numFmtId="0" fontId="19" fillId="17" borderId="0" xfId="0" applyFont="1" applyFill="1" applyAlignment="1" applyProtection="1">
      <alignment horizontal="center" vertical="center" wrapText="1" readingOrder="1"/>
      <protection hidden="1"/>
    </xf>
    <xf numFmtId="0" fontId="19" fillId="16" borderId="14" xfId="0" applyFont="1" applyFill="1" applyBorder="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17" borderId="15"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7" borderId="12" xfId="0" applyFont="1" applyFill="1" applyBorder="1" applyAlignment="1" applyProtection="1">
      <alignment horizontal="center" vertical="center" wrapText="1" readingOrder="1"/>
      <protection hidden="1"/>
    </xf>
    <xf numFmtId="0" fontId="19" fillId="17" borderId="19"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7" borderId="13"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16" borderId="16" xfId="0" applyFont="1" applyFill="1" applyBorder="1" applyAlignment="1" applyProtection="1">
      <alignment horizontal="center" vertical="center" wrapText="1" readingOrder="1"/>
      <protection hidden="1"/>
    </xf>
    <xf numFmtId="0" fontId="19" fillId="16" borderId="18"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20" fillId="12" borderId="12"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3" xfId="0" applyFont="1" applyBorder="1" applyAlignment="1">
      <alignment horizontal="center" vertical="center"/>
    </xf>
    <xf numFmtId="0" fontId="16" fillId="0" borderId="0"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wrapText="1"/>
    </xf>
    <xf numFmtId="0" fontId="19" fillId="11" borderId="12"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6" fillId="0" borderId="0" xfId="0" applyFont="1" applyAlignment="1">
      <alignment horizontal="center" vertical="center" wrapText="1"/>
    </xf>
    <xf numFmtId="0" fontId="19" fillId="16" borderId="19" xfId="0" applyFont="1" applyFill="1" applyBorder="1" applyAlignment="1" applyProtection="1">
      <alignment horizontal="center" vertical="center" wrapText="1" readingOrder="1"/>
      <protection hidden="1"/>
    </xf>
    <xf numFmtId="0" fontId="19" fillId="16" borderId="13" xfId="0" applyFont="1" applyFill="1" applyBorder="1" applyAlignment="1" applyProtection="1">
      <alignment horizontal="center" vertical="center" wrapText="1" readingOrder="1"/>
      <protection hidden="1"/>
    </xf>
    <xf numFmtId="0" fontId="19" fillId="16" borderId="12" xfId="0" applyFont="1" applyFill="1" applyBorder="1" applyAlignment="1" applyProtection="1">
      <alignment horizontal="center" vertical="center" wrapText="1" readingOrder="1"/>
      <protection hidden="1"/>
    </xf>
    <xf numFmtId="0" fontId="19" fillId="16" borderId="17"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23" fillId="0" borderId="0" xfId="0" applyFont="1" applyAlignment="1">
      <alignment horizontal="center" vertical="center" wrapText="1"/>
    </xf>
    <xf numFmtId="0" fontId="22" fillId="0" borderId="0" xfId="0" applyFont="1" applyAlignment="1">
      <alignment horizontal="center" vertical="center"/>
    </xf>
    <xf numFmtId="0" fontId="43" fillId="0" borderId="0" xfId="0" applyFont="1" applyAlignment="1">
      <alignment horizontal="center" vertical="center"/>
    </xf>
    <xf numFmtId="0" fontId="38" fillId="15" borderId="27" xfId="0" applyFont="1" applyFill="1" applyBorder="1" applyAlignment="1">
      <alignment horizontal="center" vertical="center" wrapText="1" readingOrder="1"/>
    </xf>
    <xf numFmtId="0" fontId="38" fillId="15" borderId="28" xfId="0" applyFont="1" applyFill="1" applyBorder="1" applyAlignment="1">
      <alignment horizontal="center" vertical="center" wrapText="1" readingOrder="1"/>
    </xf>
    <xf numFmtId="0" fontId="38" fillId="15" borderId="39"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6" xfId="0" applyFont="1" applyFill="1" applyBorder="1" applyAlignment="1">
      <alignment horizontal="center" vertical="center" wrapText="1" readingOrder="1"/>
    </xf>
    <xf numFmtId="0" fontId="35" fillId="15" borderId="37" xfId="0" applyFont="1" applyFill="1" applyBorder="1" applyAlignment="1">
      <alignment horizontal="center" vertical="center" wrapText="1" readingOrder="1"/>
    </xf>
    <xf numFmtId="0" fontId="35" fillId="3" borderId="34" xfId="0" applyFont="1" applyFill="1" applyBorder="1" applyAlignment="1">
      <alignment horizontal="center" vertical="center" wrapText="1" readingOrder="1"/>
    </xf>
    <xf numFmtId="0" fontId="35" fillId="3" borderId="29"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cellXfs>
  <cellStyles count="4">
    <cellStyle name="Normal" xfId="0" builtinId="0"/>
    <cellStyle name="Normal - Style1 2" xfId="1"/>
    <cellStyle name="Normal 2" xfId="3"/>
    <cellStyle name="Normal 2 2" xfId="2"/>
  </cellStyles>
  <dxfs count="224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1" defaultTableStyle="TableStyleMedium2" defaultPivotStyle="PivotStyleLight16">
    <tableStyle name="Invisible" pivot="0" table="0" count="0"/>
  </tableStyles>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pa_riesgos_Ejec_Proy_2024_Propuesta_SG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 displayName="Tabla1" ref="B209:C219" totalsRowShown="0" headerRowDxfId="2240" dataDxfId="2239">
  <autoFilter ref="B209:C219"/>
  <tableColumns count="2">
    <tableColumn id="1" name="Criterios" dataDxfId="2238"/>
    <tableColumn id="2" name="Subcriterios" dataDxfId="223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B37" zoomScale="110" zoomScaleNormal="110" workbookViewId="0">
      <selection activeCell="A5" sqref="A5:A6"/>
    </sheetView>
  </sheetViews>
  <sheetFormatPr baseColWidth="10" defaultColWidth="11.453125" defaultRowHeight="14.5" x14ac:dyDescent="0.35"/>
  <cols>
    <col min="1" max="1" width="2.90625" style="36" customWidth="1"/>
    <col min="2" max="3" width="24.6328125" style="36" customWidth="1"/>
    <col min="4" max="4" width="16" style="36" customWidth="1"/>
    <col min="5" max="5" width="24.6328125" style="36" customWidth="1"/>
    <col min="6" max="6" width="27.6328125" style="36" customWidth="1"/>
    <col min="7" max="8" width="24.6328125" style="36" customWidth="1"/>
    <col min="9" max="16384" width="11.453125" style="36"/>
  </cols>
  <sheetData>
    <row r="1" spans="2:8" ht="15" thickBot="1" x14ac:dyDescent="0.4"/>
    <row r="2" spans="2:8" ht="18" x14ac:dyDescent="0.35">
      <c r="B2" s="142" t="s">
        <v>130</v>
      </c>
      <c r="C2" s="143"/>
      <c r="D2" s="143"/>
      <c r="E2" s="143"/>
      <c r="F2" s="143"/>
      <c r="G2" s="143"/>
      <c r="H2" s="144"/>
    </row>
    <row r="3" spans="2:8" x14ac:dyDescent="0.35">
      <c r="B3" s="37"/>
      <c r="C3" s="38"/>
      <c r="D3" s="38"/>
      <c r="E3" s="38"/>
      <c r="F3" s="38"/>
      <c r="G3" s="38"/>
      <c r="H3" s="39"/>
    </row>
    <row r="4" spans="2:8" ht="63" customHeight="1" x14ac:dyDescent="0.35">
      <c r="B4" s="145" t="s">
        <v>173</v>
      </c>
      <c r="C4" s="146"/>
      <c r="D4" s="146"/>
      <c r="E4" s="146"/>
      <c r="F4" s="146"/>
      <c r="G4" s="146"/>
      <c r="H4" s="147"/>
    </row>
    <row r="5" spans="2:8" ht="63" customHeight="1" x14ac:dyDescent="0.35">
      <c r="B5" s="148"/>
      <c r="C5" s="149"/>
      <c r="D5" s="149"/>
      <c r="E5" s="149"/>
      <c r="F5" s="149"/>
      <c r="G5" s="149"/>
      <c r="H5" s="150"/>
    </row>
    <row r="6" spans="2:8" x14ac:dyDescent="0.35">
      <c r="B6" s="151" t="s">
        <v>128</v>
      </c>
      <c r="C6" s="152"/>
      <c r="D6" s="152"/>
      <c r="E6" s="152"/>
      <c r="F6" s="152"/>
      <c r="G6" s="152"/>
      <c r="H6" s="153"/>
    </row>
    <row r="7" spans="2:8" ht="95.25" customHeight="1" x14ac:dyDescent="0.35">
      <c r="B7" s="161" t="s">
        <v>133</v>
      </c>
      <c r="C7" s="162"/>
      <c r="D7" s="162"/>
      <c r="E7" s="162"/>
      <c r="F7" s="162"/>
      <c r="G7" s="162"/>
      <c r="H7" s="163"/>
    </row>
    <row r="8" spans="2:8" x14ac:dyDescent="0.35">
      <c r="B8" s="73"/>
      <c r="C8" s="74"/>
      <c r="D8" s="74"/>
      <c r="E8" s="74"/>
      <c r="F8" s="74"/>
      <c r="G8" s="74"/>
      <c r="H8" s="75"/>
    </row>
    <row r="9" spans="2:8" ht="16.5" customHeight="1" x14ac:dyDescent="0.35">
      <c r="B9" s="154" t="s">
        <v>166</v>
      </c>
      <c r="C9" s="155"/>
      <c r="D9" s="155"/>
      <c r="E9" s="155"/>
      <c r="F9" s="155"/>
      <c r="G9" s="155"/>
      <c r="H9" s="156"/>
    </row>
    <row r="10" spans="2:8" ht="44.25" customHeight="1" x14ac:dyDescent="0.35">
      <c r="B10" s="154"/>
      <c r="C10" s="155"/>
      <c r="D10" s="155"/>
      <c r="E10" s="155"/>
      <c r="F10" s="155"/>
      <c r="G10" s="155"/>
      <c r="H10" s="156"/>
    </row>
    <row r="11" spans="2:8" ht="15" thickBot="1" x14ac:dyDescent="0.4">
      <c r="B11" s="62"/>
      <c r="C11" s="65"/>
      <c r="D11" s="70"/>
      <c r="E11" s="71"/>
      <c r="F11" s="71"/>
      <c r="G11" s="72"/>
      <c r="H11" s="66"/>
    </row>
    <row r="12" spans="2:8" ht="15" thickTop="1" x14ac:dyDescent="0.35">
      <c r="B12" s="62"/>
      <c r="C12" s="157" t="s">
        <v>129</v>
      </c>
      <c r="D12" s="158"/>
      <c r="E12" s="159" t="s">
        <v>167</v>
      </c>
      <c r="F12" s="160"/>
      <c r="G12" s="65"/>
      <c r="H12" s="66"/>
    </row>
    <row r="13" spans="2:8" ht="35.25" customHeight="1" x14ac:dyDescent="0.35">
      <c r="B13" s="62"/>
      <c r="C13" s="129" t="s">
        <v>160</v>
      </c>
      <c r="D13" s="130"/>
      <c r="E13" s="131" t="s">
        <v>165</v>
      </c>
      <c r="F13" s="132"/>
      <c r="G13" s="65"/>
      <c r="H13" s="66"/>
    </row>
    <row r="14" spans="2:8" ht="17.25" customHeight="1" x14ac:dyDescent="0.35">
      <c r="B14" s="62"/>
      <c r="C14" s="129" t="s">
        <v>161</v>
      </c>
      <c r="D14" s="130"/>
      <c r="E14" s="131" t="s">
        <v>163</v>
      </c>
      <c r="F14" s="132"/>
      <c r="G14" s="65"/>
      <c r="H14" s="66"/>
    </row>
    <row r="15" spans="2:8" ht="19.5" customHeight="1" x14ac:dyDescent="0.35">
      <c r="B15" s="62"/>
      <c r="C15" s="129" t="s">
        <v>162</v>
      </c>
      <c r="D15" s="130"/>
      <c r="E15" s="131" t="s">
        <v>164</v>
      </c>
      <c r="F15" s="132"/>
      <c r="G15" s="65"/>
      <c r="H15" s="66"/>
    </row>
    <row r="16" spans="2:8" ht="69.75" customHeight="1" x14ac:dyDescent="0.35">
      <c r="B16" s="62"/>
      <c r="C16" s="129" t="s">
        <v>131</v>
      </c>
      <c r="D16" s="130"/>
      <c r="E16" s="131" t="s">
        <v>132</v>
      </c>
      <c r="F16" s="132"/>
      <c r="G16" s="65"/>
      <c r="H16" s="66"/>
    </row>
    <row r="17" spans="2:8" ht="34.5" customHeight="1" x14ac:dyDescent="0.35">
      <c r="B17" s="62"/>
      <c r="C17" s="133" t="s">
        <v>2</v>
      </c>
      <c r="D17" s="134"/>
      <c r="E17" s="125" t="s">
        <v>174</v>
      </c>
      <c r="F17" s="126"/>
      <c r="G17" s="65"/>
      <c r="H17" s="66"/>
    </row>
    <row r="18" spans="2:8" ht="27.75" customHeight="1" x14ac:dyDescent="0.35">
      <c r="B18" s="62"/>
      <c r="C18" s="133" t="s">
        <v>3</v>
      </c>
      <c r="D18" s="134"/>
      <c r="E18" s="125" t="s">
        <v>175</v>
      </c>
      <c r="F18" s="126"/>
      <c r="G18" s="65"/>
      <c r="H18" s="66"/>
    </row>
    <row r="19" spans="2:8" ht="28.5" customHeight="1" x14ac:dyDescent="0.35">
      <c r="B19" s="62"/>
      <c r="C19" s="133" t="s">
        <v>34</v>
      </c>
      <c r="D19" s="134"/>
      <c r="E19" s="125" t="s">
        <v>176</v>
      </c>
      <c r="F19" s="126"/>
      <c r="G19" s="65"/>
      <c r="H19" s="66"/>
    </row>
    <row r="20" spans="2:8" ht="72.75" customHeight="1" x14ac:dyDescent="0.35">
      <c r="B20" s="62"/>
      <c r="C20" s="133" t="s">
        <v>1</v>
      </c>
      <c r="D20" s="134"/>
      <c r="E20" s="125" t="s">
        <v>177</v>
      </c>
      <c r="F20" s="126"/>
      <c r="G20" s="65"/>
      <c r="H20" s="66"/>
    </row>
    <row r="21" spans="2:8" ht="64.5" customHeight="1" x14ac:dyDescent="0.35">
      <c r="B21" s="62"/>
      <c r="C21" s="133" t="s">
        <v>37</v>
      </c>
      <c r="D21" s="134"/>
      <c r="E21" s="125" t="s">
        <v>135</v>
      </c>
      <c r="F21" s="126"/>
      <c r="G21" s="65"/>
      <c r="H21" s="66"/>
    </row>
    <row r="22" spans="2:8" ht="71.25" customHeight="1" x14ac:dyDescent="0.35">
      <c r="B22" s="62"/>
      <c r="C22" s="133" t="s">
        <v>134</v>
      </c>
      <c r="D22" s="134"/>
      <c r="E22" s="125" t="s">
        <v>136</v>
      </c>
      <c r="F22" s="126"/>
      <c r="G22" s="65"/>
      <c r="H22" s="66"/>
    </row>
    <row r="23" spans="2:8" ht="55.5" customHeight="1" x14ac:dyDescent="0.35">
      <c r="B23" s="62"/>
      <c r="C23" s="127" t="s">
        <v>137</v>
      </c>
      <c r="D23" s="128"/>
      <c r="E23" s="125" t="s">
        <v>138</v>
      </c>
      <c r="F23" s="126"/>
      <c r="G23" s="65"/>
      <c r="H23" s="66"/>
    </row>
    <row r="24" spans="2:8" ht="42" customHeight="1" x14ac:dyDescent="0.35">
      <c r="B24" s="62"/>
      <c r="C24" s="127" t="s">
        <v>36</v>
      </c>
      <c r="D24" s="128"/>
      <c r="E24" s="125" t="s">
        <v>139</v>
      </c>
      <c r="F24" s="126"/>
      <c r="G24" s="65"/>
      <c r="H24" s="66"/>
    </row>
    <row r="25" spans="2:8" ht="59.25" customHeight="1" x14ac:dyDescent="0.35">
      <c r="B25" s="62"/>
      <c r="C25" s="127" t="s">
        <v>127</v>
      </c>
      <c r="D25" s="128"/>
      <c r="E25" s="125" t="s">
        <v>140</v>
      </c>
      <c r="F25" s="126"/>
      <c r="G25" s="65"/>
      <c r="H25" s="66"/>
    </row>
    <row r="26" spans="2:8" ht="23.25" customHeight="1" x14ac:dyDescent="0.35">
      <c r="B26" s="62"/>
      <c r="C26" s="127" t="s">
        <v>10</v>
      </c>
      <c r="D26" s="128"/>
      <c r="E26" s="125" t="s">
        <v>141</v>
      </c>
      <c r="F26" s="126"/>
      <c r="G26" s="65"/>
      <c r="H26" s="66"/>
    </row>
    <row r="27" spans="2:8" ht="30.75" customHeight="1" x14ac:dyDescent="0.35">
      <c r="B27" s="62"/>
      <c r="C27" s="127" t="s">
        <v>145</v>
      </c>
      <c r="D27" s="128"/>
      <c r="E27" s="125" t="s">
        <v>142</v>
      </c>
      <c r="F27" s="126"/>
      <c r="G27" s="65"/>
      <c r="H27" s="66"/>
    </row>
    <row r="28" spans="2:8" ht="35.25" customHeight="1" x14ac:dyDescent="0.35">
      <c r="B28" s="62"/>
      <c r="C28" s="127" t="s">
        <v>146</v>
      </c>
      <c r="D28" s="128"/>
      <c r="E28" s="125" t="s">
        <v>143</v>
      </c>
      <c r="F28" s="126"/>
      <c r="G28" s="65"/>
      <c r="H28" s="66"/>
    </row>
    <row r="29" spans="2:8" ht="33" customHeight="1" x14ac:dyDescent="0.35">
      <c r="B29" s="62"/>
      <c r="C29" s="127" t="s">
        <v>146</v>
      </c>
      <c r="D29" s="128"/>
      <c r="E29" s="125" t="s">
        <v>143</v>
      </c>
      <c r="F29" s="126"/>
      <c r="G29" s="65"/>
      <c r="H29" s="66"/>
    </row>
    <row r="30" spans="2:8" ht="30" customHeight="1" x14ac:dyDescent="0.35">
      <c r="B30" s="62"/>
      <c r="C30" s="127" t="s">
        <v>147</v>
      </c>
      <c r="D30" s="128"/>
      <c r="E30" s="125" t="s">
        <v>144</v>
      </c>
      <c r="F30" s="126"/>
      <c r="G30" s="65"/>
      <c r="H30" s="66"/>
    </row>
    <row r="31" spans="2:8" ht="35.25" customHeight="1" x14ac:dyDescent="0.35">
      <c r="B31" s="62"/>
      <c r="C31" s="127" t="s">
        <v>148</v>
      </c>
      <c r="D31" s="128"/>
      <c r="E31" s="125" t="s">
        <v>149</v>
      </c>
      <c r="F31" s="126"/>
      <c r="G31" s="65"/>
      <c r="H31" s="66"/>
    </row>
    <row r="32" spans="2:8" ht="31.5" customHeight="1" x14ac:dyDescent="0.35">
      <c r="B32" s="62"/>
      <c r="C32" s="127" t="s">
        <v>150</v>
      </c>
      <c r="D32" s="128"/>
      <c r="E32" s="125" t="s">
        <v>151</v>
      </c>
      <c r="F32" s="126"/>
      <c r="G32" s="65"/>
      <c r="H32" s="66"/>
    </row>
    <row r="33" spans="2:8" ht="35.25" customHeight="1" x14ac:dyDescent="0.35">
      <c r="B33" s="62"/>
      <c r="C33" s="127" t="s">
        <v>152</v>
      </c>
      <c r="D33" s="128"/>
      <c r="E33" s="125" t="s">
        <v>153</v>
      </c>
      <c r="F33" s="126"/>
      <c r="G33" s="65"/>
      <c r="H33" s="66"/>
    </row>
    <row r="34" spans="2:8" ht="59.25" customHeight="1" x14ac:dyDescent="0.35">
      <c r="B34" s="62"/>
      <c r="C34" s="127" t="s">
        <v>154</v>
      </c>
      <c r="D34" s="128"/>
      <c r="E34" s="125" t="s">
        <v>155</v>
      </c>
      <c r="F34" s="126"/>
      <c r="G34" s="65"/>
      <c r="H34" s="66"/>
    </row>
    <row r="35" spans="2:8" ht="29.25" customHeight="1" x14ac:dyDescent="0.35">
      <c r="B35" s="62"/>
      <c r="C35" s="127" t="s">
        <v>26</v>
      </c>
      <c r="D35" s="128"/>
      <c r="E35" s="125" t="s">
        <v>156</v>
      </c>
      <c r="F35" s="126"/>
      <c r="G35" s="65"/>
      <c r="H35" s="66"/>
    </row>
    <row r="36" spans="2:8" ht="82.5" customHeight="1" x14ac:dyDescent="0.35">
      <c r="B36" s="62"/>
      <c r="C36" s="127" t="s">
        <v>158</v>
      </c>
      <c r="D36" s="128"/>
      <c r="E36" s="125" t="s">
        <v>157</v>
      </c>
      <c r="F36" s="126"/>
      <c r="G36" s="65"/>
      <c r="H36" s="66"/>
    </row>
    <row r="37" spans="2:8" ht="46.5" customHeight="1" x14ac:dyDescent="0.35">
      <c r="B37" s="62"/>
      <c r="C37" s="127" t="s">
        <v>31</v>
      </c>
      <c r="D37" s="128"/>
      <c r="E37" s="125" t="s">
        <v>159</v>
      </c>
      <c r="F37" s="126"/>
      <c r="G37" s="65"/>
      <c r="H37" s="66"/>
    </row>
    <row r="38" spans="2:8" ht="6.75" customHeight="1" thickBot="1" x14ac:dyDescent="0.4">
      <c r="B38" s="62"/>
      <c r="C38" s="138"/>
      <c r="D38" s="139"/>
      <c r="E38" s="140"/>
      <c r="F38" s="141"/>
      <c r="G38" s="65"/>
      <c r="H38" s="66"/>
    </row>
    <row r="39" spans="2:8" ht="15" thickTop="1" x14ac:dyDescent="0.35">
      <c r="B39" s="62"/>
      <c r="C39" s="63"/>
      <c r="D39" s="63"/>
      <c r="E39" s="64"/>
      <c r="F39" s="64"/>
      <c r="G39" s="65"/>
      <c r="H39" s="66"/>
    </row>
    <row r="40" spans="2:8" ht="21" customHeight="1" x14ac:dyDescent="0.35">
      <c r="B40" s="135" t="s">
        <v>168</v>
      </c>
      <c r="C40" s="136"/>
      <c r="D40" s="136"/>
      <c r="E40" s="136"/>
      <c r="F40" s="136"/>
      <c r="G40" s="136"/>
      <c r="H40" s="137"/>
    </row>
    <row r="41" spans="2:8" ht="20.25" customHeight="1" x14ac:dyDescent="0.35">
      <c r="B41" s="135" t="s">
        <v>169</v>
      </c>
      <c r="C41" s="136"/>
      <c r="D41" s="136"/>
      <c r="E41" s="136"/>
      <c r="F41" s="136"/>
      <c r="G41" s="136"/>
      <c r="H41" s="137"/>
    </row>
    <row r="42" spans="2:8" ht="20.25" customHeight="1" x14ac:dyDescent="0.35">
      <c r="B42" s="135" t="s">
        <v>170</v>
      </c>
      <c r="C42" s="136"/>
      <c r="D42" s="136"/>
      <c r="E42" s="136"/>
      <c r="F42" s="136"/>
      <c r="G42" s="136"/>
      <c r="H42" s="137"/>
    </row>
    <row r="43" spans="2:8" ht="20.25" customHeight="1" x14ac:dyDescent="0.35">
      <c r="B43" s="135" t="s">
        <v>171</v>
      </c>
      <c r="C43" s="136"/>
      <c r="D43" s="136"/>
      <c r="E43" s="136"/>
      <c r="F43" s="136"/>
      <c r="G43" s="136"/>
      <c r="H43" s="137"/>
    </row>
    <row r="44" spans="2:8" x14ac:dyDescent="0.35">
      <c r="B44" s="135" t="s">
        <v>172</v>
      </c>
      <c r="C44" s="136"/>
      <c r="D44" s="136"/>
      <c r="E44" s="136"/>
      <c r="F44" s="136"/>
      <c r="G44" s="136"/>
      <c r="H44" s="137"/>
    </row>
    <row r="45" spans="2:8" ht="15" thickBot="1" x14ac:dyDescent="0.4">
      <c r="B45" s="67"/>
      <c r="C45" s="68"/>
      <c r="D45" s="68"/>
      <c r="E45" s="68"/>
      <c r="F45" s="68"/>
      <c r="G45" s="68"/>
      <c r="H45" s="69"/>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18"/>
  <sheetViews>
    <sheetView topLeftCell="A142" zoomScale="70" zoomScaleNormal="70" workbookViewId="0">
      <selection activeCell="A5" sqref="A5:A6"/>
    </sheetView>
  </sheetViews>
  <sheetFormatPr baseColWidth="10" defaultRowHeight="14.5" x14ac:dyDescent="0.35"/>
  <cols>
    <col min="2" max="9" width="5.6328125" customWidth="1"/>
    <col min="10" max="10" width="10.54296875" bestFit="1" customWidth="1"/>
    <col min="11" max="12" width="11" bestFit="1" customWidth="1"/>
    <col min="13" max="13" width="10.54296875" bestFit="1" customWidth="1"/>
    <col min="14" max="15" width="11" bestFit="1" customWidth="1"/>
    <col min="16" max="16" width="10.90625" customWidth="1"/>
    <col min="17" max="17" width="11" bestFit="1" customWidth="1"/>
    <col min="18" max="18" width="11" customWidth="1"/>
    <col min="19" max="19" width="10.54296875" bestFit="1" customWidth="1"/>
    <col min="20" max="21" width="11" customWidth="1"/>
    <col min="22" max="22" width="10.90625" bestFit="1" customWidth="1"/>
    <col min="23" max="24" width="9.6328125" customWidth="1"/>
    <col min="26" max="31" width="5.6328125" customWidth="1"/>
  </cols>
  <sheetData>
    <row r="1" spans="1:76" x14ac:dyDescent="0.3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row>
    <row r="2" spans="1:76" ht="18" customHeight="1" x14ac:dyDescent="0.35">
      <c r="A2" s="36"/>
      <c r="B2" s="187" t="s">
        <v>124</v>
      </c>
      <c r="C2" s="188"/>
      <c r="D2" s="188"/>
      <c r="E2" s="188"/>
      <c r="F2" s="188"/>
      <c r="G2" s="188"/>
      <c r="H2" s="188"/>
      <c r="I2" s="188"/>
      <c r="J2" s="189" t="s">
        <v>2</v>
      </c>
      <c r="K2" s="189"/>
      <c r="L2" s="189"/>
      <c r="M2" s="189"/>
      <c r="N2" s="189"/>
      <c r="O2" s="189"/>
      <c r="P2" s="189"/>
      <c r="Q2" s="189"/>
      <c r="R2" s="189"/>
      <c r="S2" s="189"/>
      <c r="T2" s="189"/>
      <c r="U2" s="189"/>
      <c r="V2" s="189"/>
      <c r="W2" s="189"/>
      <c r="X2" s="189"/>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76" ht="18.75" customHeight="1" x14ac:dyDescent="0.35">
      <c r="A3" s="36"/>
      <c r="B3" s="188"/>
      <c r="C3" s="188"/>
      <c r="D3" s="188"/>
      <c r="E3" s="188"/>
      <c r="F3" s="188"/>
      <c r="G3" s="188"/>
      <c r="H3" s="188"/>
      <c r="I3" s="188"/>
      <c r="J3" s="189"/>
      <c r="K3" s="189"/>
      <c r="L3" s="189"/>
      <c r="M3" s="189"/>
      <c r="N3" s="189"/>
      <c r="O3" s="189"/>
      <c r="P3" s="189"/>
      <c r="Q3" s="189"/>
      <c r="R3" s="189"/>
      <c r="S3" s="189"/>
      <c r="T3" s="189"/>
      <c r="U3" s="189"/>
      <c r="V3" s="189"/>
      <c r="W3" s="189"/>
      <c r="X3" s="189"/>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76" ht="15" customHeight="1" x14ac:dyDescent="0.35">
      <c r="A4" s="36"/>
      <c r="B4" s="188"/>
      <c r="C4" s="188"/>
      <c r="D4" s="188"/>
      <c r="E4" s="188"/>
      <c r="F4" s="188"/>
      <c r="G4" s="188"/>
      <c r="H4" s="188"/>
      <c r="I4" s="188"/>
      <c r="J4" s="189"/>
      <c r="K4" s="189"/>
      <c r="L4" s="189"/>
      <c r="M4" s="189"/>
      <c r="N4" s="189"/>
      <c r="O4" s="189"/>
      <c r="P4" s="189"/>
      <c r="Q4" s="189"/>
      <c r="R4" s="189"/>
      <c r="S4" s="189"/>
      <c r="T4" s="189"/>
      <c r="U4" s="189"/>
      <c r="V4" s="189"/>
      <c r="W4" s="189"/>
      <c r="X4" s="189"/>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row>
    <row r="5" spans="1:76" ht="15" thickBot="1" x14ac:dyDescent="0.4">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row>
    <row r="6" spans="1:76" ht="15" customHeight="1" x14ac:dyDescent="0.35">
      <c r="A6" s="36"/>
      <c r="B6" s="190" t="s">
        <v>4</v>
      </c>
      <c r="C6" s="191"/>
      <c r="D6" s="192"/>
      <c r="E6" s="173" t="s">
        <v>100</v>
      </c>
      <c r="F6" s="174"/>
      <c r="G6" s="174"/>
      <c r="H6" s="174"/>
      <c r="I6" s="174"/>
      <c r="J6" s="77" t="e">
        <f>IF(AND('Mapa final'!#REF!="Muy Alta",'Mapa final'!#REF!="Leve"),CONCATENATE("R1C",'Mapa final'!#REF!),"")</f>
        <v>#REF!</v>
      </c>
      <c r="K6" s="78" t="e">
        <f>IF(AND('Mapa final'!#REF!="Muy Alta",'Mapa final'!#REF!="Leve"),CONCATENATE("R1C",'Mapa final'!#REF!),"")</f>
        <v>#REF!</v>
      </c>
      <c r="L6" s="79" t="e">
        <f>IF(AND('Mapa final'!#REF!="Muy Alta",'Mapa final'!#REF!="Leve"),CONCATENATE("R1C",'Mapa final'!#REF!),"")</f>
        <v>#REF!</v>
      </c>
      <c r="M6" s="77" t="e">
        <f>IF(AND('Mapa final'!#REF!="Muy Alta",'Mapa final'!#REF!="Menor"),CONCATENATE("R1C",'Mapa final'!#REF!),"")</f>
        <v>#REF!</v>
      </c>
      <c r="N6" s="78" t="e">
        <f>IF(AND('Mapa final'!#REF!="Muy Alta",'Mapa final'!#REF!="Menor"),CONCATENATE("R1C",'Mapa final'!#REF!),"")</f>
        <v>#REF!</v>
      </c>
      <c r="O6" s="79" t="e">
        <f>IF(AND('Mapa final'!#REF!="Muy Alta",'Mapa final'!#REF!="Menor"),CONCATENATE("R1C",'Mapa final'!#REF!),"")</f>
        <v>#REF!</v>
      </c>
      <c r="P6" s="77" t="e">
        <f>IF(AND('Mapa final'!#REF!="Muy Alta",'Mapa final'!#REF!="Moderado"),CONCATENATE("R1C",'Mapa final'!#REF!),"")</f>
        <v>#REF!</v>
      </c>
      <c r="Q6" s="78" t="e">
        <f>IF(AND('Mapa final'!#REF!="Muy Alta",'Mapa final'!#REF!="Moderado"),CONCATENATE("R1C",'Mapa final'!#REF!),"")</f>
        <v>#REF!</v>
      </c>
      <c r="R6" s="79" t="e">
        <f>IF(AND('Mapa final'!#REF!="Muy Alta",'Mapa final'!#REF!="Moderado"),CONCATENATE("R1C",'Mapa final'!#REF!),"")</f>
        <v>#REF!</v>
      </c>
      <c r="S6" s="77" t="e">
        <f>IF(AND('Mapa final'!#REF!="Muy Alta",'Mapa final'!#REF!="Mayor"),CONCATENATE("R1C",'Mapa final'!#REF!),"")</f>
        <v>#REF!</v>
      </c>
      <c r="T6" s="78" t="e">
        <f>IF(AND('Mapa final'!#REF!="Muy Alta",'Mapa final'!#REF!="Mayor"),CONCATENATE("R1C",'Mapa final'!#REF!),"")</f>
        <v>#REF!</v>
      </c>
      <c r="U6" s="79" t="e">
        <f>IF(AND('Mapa final'!#REF!="Muy Alta",'Mapa final'!#REF!="Mayor"),CONCATENATE("R1C",'Mapa final'!#REF!),"")</f>
        <v>#REF!</v>
      </c>
      <c r="V6" s="84" t="e">
        <f>IF(AND('Mapa final'!#REF!="Muy Alta",'Mapa final'!#REF!="Catastrófico"),CONCATENATE("R1C",'Mapa final'!#REF!),"")</f>
        <v>#REF!</v>
      </c>
      <c r="W6" s="85" t="e">
        <f>IF(AND('Mapa final'!#REF!="Muy Alta",'Mapa final'!#REF!="Catastrófico"),CONCATENATE("R1C",'Mapa final'!#REF!),"")</f>
        <v>#REF!</v>
      </c>
      <c r="X6" s="86" t="e">
        <f>IF(AND('Mapa final'!#REF!="Muy Alta",'Mapa final'!#REF!="Catastrófico"),CONCATENATE("R1C",'Mapa final'!#REF!),"")</f>
        <v>#REF!</v>
      </c>
      <c r="Y6" s="36"/>
      <c r="Z6" s="178" t="s">
        <v>66</v>
      </c>
      <c r="AA6" s="179"/>
      <c r="AB6" s="179"/>
      <c r="AC6" s="179"/>
      <c r="AD6" s="179"/>
      <c r="AE6" s="180"/>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row>
    <row r="7" spans="1:76" ht="15" customHeight="1" x14ac:dyDescent="0.35">
      <c r="A7" s="36"/>
      <c r="B7" s="193"/>
      <c r="C7" s="194"/>
      <c r="D7" s="195"/>
      <c r="E7" s="177"/>
      <c r="F7" s="176"/>
      <c r="G7" s="176"/>
      <c r="H7" s="176"/>
      <c r="I7" s="176"/>
      <c r="J7" s="80" t="e">
        <f>IF(AND('Mapa final'!#REF!="Muy Alta",'Mapa final'!#REF!="Leve"),CONCATENATE("R2C",'Mapa final'!#REF!),"")</f>
        <v>#REF!</v>
      </c>
      <c r="K7" s="112" t="e">
        <f>IF(AND('Mapa final'!#REF!="Muy Alta",'Mapa final'!#REF!="Leve"),CONCATENATE("R2C",'Mapa final'!#REF!),"")</f>
        <v>#REF!</v>
      </c>
      <c r="L7" s="81" t="e">
        <f>IF(AND('Mapa final'!#REF!="Muy Alta",'Mapa final'!#REF!="Leve"),CONCATENATE("R2C",'Mapa final'!#REF!),"")</f>
        <v>#REF!</v>
      </c>
      <c r="M7" s="80" t="e">
        <f>IF(AND('Mapa final'!#REF!="Muy Alta",'Mapa final'!#REF!="Menor"),CONCATENATE("R2C",'Mapa final'!#REF!),"")</f>
        <v>#REF!</v>
      </c>
      <c r="N7" s="112" t="e">
        <f>IF(AND('Mapa final'!#REF!="Muy Alta",'Mapa final'!#REF!="Menor"),CONCATENATE("R2C",'Mapa final'!#REF!),"")</f>
        <v>#REF!</v>
      </c>
      <c r="O7" s="81" t="e">
        <f>IF(AND('Mapa final'!#REF!="Muy Alta",'Mapa final'!#REF!="Menor"),CONCATENATE("R2C",'Mapa final'!#REF!),"")</f>
        <v>#REF!</v>
      </c>
      <c r="P7" s="80" t="e">
        <f>IF(AND('Mapa final'!#REF!="Muy Alta",'Mapa final'!#REF!="Moderado"),CONCATENATE("R2C",'Mapa final'!#REF!),"")</f>
        <v>#REF!</v>
      </c>
      <c r="Q7" s="112" t="e">
        <f>IF(AND('Mapa final'!#REF!="Muy Alta",'Mapa final'!#REF!="Moderado"),CONCATENATE("R2C",'Mapa final'!#REF!),"")</f>
        <v>#REF!</v>
      </c>
      <c r="R7" s="81" t="e">
        <f>IF(AND('Mapa final'!#REF!="Muy Alta",'Mapa final'!#REF!="Moderado"),CONCATENATE("R2C",'Mapa final'!#REF!),"")</f>
        <v>#REF!</v>
      </c>
      <c r="S7" s="80" t="e">
        <f>IF(AND('Mapa final'!#REF!="Muy Alta",'Mapa final'!#REF!="Mayor"),CONCATENATE("R2C",'Mapa final'!#REF!),"")</f>
        <v>#REF!</v>
      </c>
      <c r="T7" s="112" t="e">
        <f>IF(AND('Mapa final'!#REF!="Muy Alta",'Mapa final'!#REF!="Mayor"),CONCATENATE("R2C",'Mapa final'!#REF!),"")</f>
        <v>#REF!</v>
      </c>
      <c r="U7" s="81" t="e">
        <f>IF(AND('Mapa final'!#REF!="Muy Alta",'Mapa final'!#REF!="Mayor"),CONCATENATE("R2C",'Mapa final'!#REF!),"")</f>
        <v>#REF!</v>
      </c>
      <c r="V7" s="87" t="e">
        <f>IF(AND('Mapa final'!#REF!="Muy Alta",'Mapa final'!#REF!="Catastrófico"),CONCATENATE("R2C",'Mapa final'!#REF!),"")</f>
        <v>#REF!</v>
      </c>
      <c r="W7" s="113" t="e">
        <f>IF(AND('Mapa final'!#REF!="Muy Alta",'Mapa final'!#REF!="Catastrófico"),CONCATENATE("R2C",'Mapa final'!#REF!),"")</f>
        <v>#REF!</v>
      </c>
      <c r="X7" s="88" t="e">
        <f>IF(AND('Mapa final'!#REF!="Muy Alta",'Mapa final'!#REF!="Catastrófico"),CONCATENATE("R2C",'Mapa final'!#REF!),"")</f>
        <v>#REF!</v>
      </c>
      <c r="Y7" s="36"/>
      <c r="Z7" s="181"/>
      <c r="AA7" s="182"/>
      <c r="AB7" s="182"/>
      <c r="AC7" s="182"/>
      <c r="AD7" s="182"/>
      <c r="AE7" s="183"/>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row>
    <row r="8" spans="1:76" ht="15" customHeight="1" x14ac:dyDescent="0.35">
      <c r="A8" s="36"/>
      <c r="B8" s="193"/>
      <c r="C8" s="194"/>
      <c r="D8" s="195"/>
      <c r="E8" s="177"/>
      <c r="F8" s="176"/>
      <c r="G8" s="176"/>
      <c r="H8" s="176"/>
      <c r="I8" s="176"/>
      <c r="J8" s="80" t="e">
        <f>IF(AND('Mapa final'!#REF!="Muy Alta",'Mapa final'!#REF!="Leve"),CONCATENATE("R3C",'Mapa final'!#REF!),"")</f>
        <v>#REF!</v>
      </c>
      <c r="K8" s="112" t="e">
        <f>IF(AND('Mapa final'!#REF!="Muy Alta",'Mapa final'!#REF!="Leve"),CONCATENATE("R3C",'Mapa final'!#REF!),"")</f>
        <v>#REF!</v>
      </c>
      <c r="L8" s="81" t="e">
        <f>IF(AND('Mapa final'!#REF!="Muy Alta",'Mapa final'!#REF!="Leve"),CONCATENATE("R3C",'Mapa final'!#REF!),"")</f>
        <v>#REF!</v>
      </c>
      <c r="M8" s="80" t="e">
        <f>IF(AND('Mapa final'!#REF!="Muy Alta",'Mapa final'!#REF!="Menor"),CONCATENATE("R3C",'Mapa final'!#REF!),"")</f>
        <v>#REF!</v>
      </c>
      <c r="N8" s="112" t="e">
        <f>IF(AND('Mapa final'!#REF!="Muy Alta",'Mapa final'!#REF!="Menor"),CONCATENATE("R3C",'Mapa final'!#REF!),"")</f>
        <v>#REF!</v>
      </c>
      <c r="O8" s="81" t="e">
        <f>IF(AND('Mapa final'!#REF!="Muy Alta",'Mapa final'!#REF!="Menor"),CONCATENATE("R3C",'Mapa final'!#REF!),"")</f>
        <v>#REF!</v>
      </c>
      <c r="P8" s="80" t="e">
        <f>IF(AND('Mapa final'!#REF!="Muy Alta",'Mapa final'!#REF!="Moderado"),CONCATENATE("R3C",'Mapa final'!#REF!),"")</f>
        <v>#REF!</v>
      </c>
      <c r="Q8" s="112" t="e">
        <f>IF(AND('Mapa final'!#REF!="Muy Alta",'Mapa final'!#REF!="Moderado"),CONCATENATE("R3C",'Mapa final'!#REF!),"")</f>
        <v>#REF!</v>
      </c>
      <c r="R8" s="81" t="e">
        <f>IF(AND('Mapa final'!#REF!="Muy Alta",'Mapa final'!#REF!="Moderado"),CONCATENATE("R3C",'Mapa final'!#REF!),"")</f>
        <v>#REF!</v>
      </c>
      <c r="S8" s="80" t="e">
        <f>IF(AND('Mapa final'!#REF!="Muy Alta",'Mapa final'!#REF!="Mayor"),CONCATENATE("R3C",'Mapa final'!#REF!),"")</f>
        <v>#REF!</v>
      </c>
      <c r="T8" s="112" t="e">
        <f>IF(AND('Mapa final'!#REF!="Muy Alta",'Mapa final'!#REF!="Mayor"),CONCATENATE("R3C",'Mapa final'!#REF!),"")</f>
        <v>#REF!</v>
      </c>
      <c r="U8" s="81" t="e">
        <f>IF(AND('Mapa final'!#REF!="Muy Alta",'Mapa final'!#REF!="Mayor"),CONCATENATE("R3C",'Mapa final'!#REF!),"")</f>
        <v>#REF!</v>
      </c>
      <c r="V8" s="87" t="e">
        <f>IF(AND('Mapa final'!#REF!="Muy Alta",'Mapa final'!#REF!="Catastrófico"),CONCATENATE("R3C",'Mapa final'!#REF!),"")</f>
        <v>#REF!</v>
      </c>
      <c r="W8" s="113" t="e">
        <f>IF(AND('Mapa final'!#REF!="Muy Alta",'Mapa final'!#REF!="Catastrófico"),CONCATENATE("R3C",'Mapa final'!#REF!),"")</f>
        <v>#REF!</v>
      </c>
      <c r="X8" s="88" t="e">
        <f>IF(AND('Mapa final'!#REF!="Muy Alta",'Mapa final'!#REF!="Catastrófico"),CONCATENATE("R3C",'Mapa final'!#REF!),"")</f>
        <v>#REF!</v>
      </c>
      <c r="Y8" s="36"/>
      <c r="Z8" s="181"/>
      <c r="AA8" s="182"/>
      <c r="AB8" s="182"/>
      <c r="AC8" s="182"/>
      <c r="AD8" s="182"/>
      <c r="AE8" s="183"/>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row>
    <row r="9" spans="1:76" ht="15" customHeight="1" x14ac:dyDescent="0.35">
      <c r="A9" s="36"/>
      <c r="B9" s="193"/>
      <c r="C9" s="194"/>
      <c r="D9" s="195"/>
      <c r="E9" s="177"/>
      <c r="F9" s="176"/>
      <c r="G9" s="176"/>
      <c r="H9" s="176"/>
      <c r="I9" s="176"/>
      <c r="J9" s="80" t="e">
        <f>IF(AND('Mapa final'!#REF!="Muy Alta",'Mapa final'!#REF!="Leve"),CONCATENATE("R4C",'Mapa final'!#REF!),"")</f>
        <v>#REF!</v>
      </c>
      <c r="K9" s="112" t="e">
        <f>IF(AND('Mapa final'!#REF!="Muy Alta",'Mapa final'!#REF!="Leve"),CONCATENATE("R4C",'Mapa final'!#REF!),"")</f>
        <v>#REF!</v>
      </c>
      <c r="L9" s="81" t="e">
        <f>IF(AND('Mapa final'!#REF!="Muy Alta",'Mapa final'!#REF!="Leve"),CONCATENATE("R4C",'Mapa final'!#REF!),"")</f>
        <v>#REF!</v>
      </c>
      <c r="M9" s="80" t="e">
        <f>IF(AND('Mapa final'!#REF!="Muy Alta",'Mapa final'!#REF!="Menor"),CONCATENATE("R4C",'Mapa final'!#REF!),"")</f>
        <v>#REF!</v>
      </c>
      <c r="N9" s="112" t="e">
        <f>IF(AND('Mapa final'!#REF!="Muy Alta",'Mapa final'!#REF!="Menor"),CONCATENATE("R4C",'Mapa final'!#REF!),"")</f>
        <v>#REF!</v>
      </c>
      <c r="O9" s="81" t="e">
        <f>IF(AND('Mapa final'!#REF!="Muy Alta",'Mapa final'!#REF!="Menor"),CONCATENATE("R4C",'Mapa final'!#REF!),"")</f>
        <v>#REF!</v>
      </c>
      <c r="P9" s="80" t="e">
        <f>IF(AND('Mapa final'!#REF!="Muy Alta",'Mapa final'!#REF!="Moderado"),CONCATENATE("R4C",'Mapa final'!#REF!),"")</f>
        <v>#REF!</v>
      </c>
      <c r="Q9" s="112" t="e">
        <f>IF(AND('Mapa final'!#REF!="Muy Alta",'Mapa final'!#REF!="Moderado"),CONCATENATE("R4C",'Mapa final'!#REF!),"")</f>
        <v>#REF!</v>
      </c>
      <c r="R9" s="81" t="e">
        <f>IF(AND('Mapa final'!#REF!="Muy Alta",'Mapa final'!#REF!="Moderado"),CONCATENATE("R4C",'Mapa final'!#REF!),"")</f>
        <v>#REF!</v>
      </c>
      <c r="S9" s="80" t="e">
        <f>IF(AND('Mapa final'!#REF!="Muy Alta",'Mapa final'!#REF!="Mayor"),CONCATENATE("R4C",'Mapa final'!#REF!),"")</f>
        <v>#REF!</v>
      </c>
      <c r="T9" s="112" t="e">
        <f>IF(AND('Mapa final'!#REF!="Muy Alta",'Mapa final'!#REF!="Mayor"),CONCATENATE("R4C",'Mapa final'!#REF!),"")</f>
        <v>#REF!</v>
      </c>
      <c r="U9" s="81" t="e">
        <f>IF(AND('Mapa final'!#REF!="Muy Alta",'Mapa final'!#REF!="Mayor"),CONCATENATE("R4C",'Mapa final'!#REF!),"")</f>
        <v>#REF!</v>
      </c>
      <c r="V9" s="87" t="e">
        <f>IF(AND('Mapa final'!#REF!="Muy Alta",'Mapa final'!#REF!="Catastrófico"),CONCATENATE("R4C",'Mapa final'!#REF!),"")</f>
        <v>#REF!</v>
      </c>
      <c r="W9" s="113" t="e">
        <f>IF(AND('Mapa final'!#REF!="Muy Alta",'Mapa final'!#REF!="Catastrófico"),CONCATENATE("R4C",'Mapa final'!#REF!),"")</f>
        <v>#REF!</v>
      </c>
      <c r="X9" s="88" t="e">
        <f>IF(AND('Mapa final'!#REF!="Muy Alta",'Mapa final'!#REF!="Catastrófico"),CONCATENATE("R4C",'Mapa final'!#REF!),"")</f>
        <v>#REF!</v>
      </c>
      <c r="Y9" s="36"/>
      <c r="Z9" s="181"/>
      <c r="AA9" s="182"/>
      <c r="AB9" s="182"/>
      <c r="AC9" s="182"/>
      <c r="AD9" s="182"/>
      <c r="AE9" s="183"/>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row>
    <row r="10" spans="1:76" ht="15" customHeight="1" x14ac:dyDescent="0.35">
      <c r="A10" s="36"/>
      <c r="B10" s="193"/>
      <c r="C10" s="194"/>
      <c r="D10" s="195"/>
      <c r="E10" s="177"/>
      <c r="F10" s="176"/>
      <c r="G10" s="176"/>
      <c r="H10" s="176"/>
      <c r="I10" s="176"/>
      <c r="J10" s="80" t="e">
        <f>IF(AND('Mapa final'!#REF!="Muy Alta",'Mapa final'!#REF!="Leve"),CONCATENATE("R5C",'Mapa final'!#REF!),"")</f>
        <v>#REF!</v>
      </c>
      <c r="K10" s="112" t="e">
        <f>IF(AND('Mapa final'!#REF!="Muy Alta",'Mapa final'!#REF!="Leve"),CONCATENATE("R5C",'Mapa final'!#REF!),"")</f>
        <v>#REF!</v>
      </c>
      <c r="L10" s="81" t="e">
        <f>IF(AND('Mapa final'!#REF!="Muy Alta",'Mapa final'!#REF!="Leve"),CONCATENATE("R5C",'Mapa final'!#REF!),"")</f>
        <v>#REF!</v>
      </c>
      <c r="M10" s="80" t="e">
        <f>IF(AND('Mapa final'!#REF!="Muy Alta",'Mapa final'!#REF!="Menor"),CONCATENATE("R5C",'Mapa final'!#REF!),"")</f>
        <v>#REF!</v>
      </c>
      <c r="N10" s="112" t="e">
        <f>IF(AND('Mapa final'!#REF!="Muy Alta",'Mapa final'!#REF!="Menor"),CONCATENATE("R5C",'Mapa final'!#REF!),"")</f>
        <v>#REF!</v>
      </c>
      <c r="O10" s="81" t="e">
        <f>IF(AND('Mapa final'!#REF!="Muy Alta",'Mapa final'!#REF!="Menor"),CONCATENATE("R5C",'Mapa final'!#REF!),"")</f>
        <v>#REF!</v>
      </c>
      <c r="P10" s="80" t="e">
        <f>IF(AND('Mapa final'!#REF!="Muy Alta",'Mapa final'!#REF!="Moderado"),CONCATENATE("R5C",'Mapa final'!#REF!),"")</f>
        <v>#REF!</v>
      </c>
      <c r="Q10" s="112" t="e">
        <f>IF(AND('Mapa final'!#REF!="Muy Alta",'Mapa final'!#REF!="Moderado"),CONCATENATE("R5C",'Mapa final'!#REF!),"")</f>
        <v>#REF!</v>
      </c>
      <c r="R10" s="81" t="e">
        <f>IF(AND('Mapa final'!#REF!="Muy Alta",'Mapa final'!#REF!="Moderado"),CONCATENATE("R5C",'Mapa final'!#REF!),"")</f>
        <v>#REF!</v>
      </c>
      <c r="S10" s="80" t="e">
        <f>IF(AND('Mapa final'!#REF!="Muy Alta",'Mapa final'!#REF!="Mayor"),CONCATENATE("R5C",'Mapa final'!#REF!),"")</f>
        <v>#REF!</v>
      </c>
      <c r="T10" s="112" t="e">
        <f>IF(AND('Mapa final'!#REF!="Muy Alta",'Mapa final'!#REF!="Mayor"),CONCATENATE("R5C",'Mapa final'!#REF!),"")</f>
        <v>#REF!</v>
      </c>
      <c r="U10" s="81" t="e">
        <f>IF(AND('Mapa final'!#REF!="Muy Alta",'Mapa final'!#REF!="Mayor"),CONCATENATE("R5C",'Mapa final'!#REF!),"")</f>
        <v>#REF!</v>
      </c>
      <c r="V10" s="87" t="e">
        <f>IF(AND('Mapa final'!#REF!="Muy Alta",'Mapa final'!#REF!="Catastrófico"),CONCATENATE("R5C",'Mapa final'!#REF!),"")</f>
        <v>#REF!</v>
      </c>
      <c r="W10" s="113" t="e">
        <f>IF(AND('Mapa final'!#REF!="Muy Alta",'Mapa final'!#REF!="Catastrófico"),CONCATENATE("R5C",'Mapa final'!#REF!),"")</f>
        <v>#REF!</v>
      </c>
      <c r="X10" s="88" t="e">
        <f>IF(AND('Mapa final'!#REF!="Muy Alta",'Mapa final'!#REF!="Catastrófico"),CONCATENATE("R5C",'Mapa final'!#REF!),"")</f>
        <v>#REF!</v>
      </c>
      <c r="Y10" s="36"/>
      <c r="Z10" s="181"/>
      <c r="AA10" s="182"/>
      <c r="AB10" s="182"/>
      <c r="AC10" s="182"/>
      <c r="AD10" s="182"/>
      <c r="AE10" s="183"/>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row>
    <row r="11" spans="1:76" ht="15" customHeight="1" x14ac:dyDescent="0.35">
      <c r="A11" s="36"/>
      <c r="B11" s="193"/>
      <c r="C11" s="194"/>
      <c r="D11" s="195"/>
      <c r="E11" s="177"/>
      <c r="F11" s="176"/>
      <c r="G11" s="176"/>
      <c r="H11" s="176"/>
      <c r="I11" s="176"/>
      <c r="J11" s="80" t="e">
        <f>IF(AND('Mapa final'!#REF!="Muy Alta",'Mapa final'!#REF!="Leve"),CONCATENATE("R6C",'Mapa final'!#REF!),"")</f>
        <v>#REF!</v>
      </c>
      <c r="K11" s="112" t="e">
        <f>IF(AND('Mapa final'!#REF!="Muy Alta",'Mapa final'!#REF!="Leve"),CONCATENATE("R6C",'Mapa final'!#REF!),"")</f>
        <v>#REF!</v>
      </c>
      <c r="L11" s="81" t="e">
        <f>IF(AND('Mapa final'!#REF!="Muy Alta",'Mapa final'!#REF!="Leve"),CONCATENATE("R6C",'Mapa final'!#REF!),"")</f>
        <v>#REF!</v>
      </c>
      <c r="M11" s="80" t="e">
        <f>IF(AND('Mapa final'!#REF!="Muy Alta",'Mapa final'!#REF!="Menor"),CONCATENATE("R6C",'Mapa final'!#REF!),"")</f>
        <v>#REF!</v>
      </c>
      <c r="N11" s="112" t="e">
        <f>IF(AND('Mapa final'!#REF!="Muy Alta",'Mapa final'!#REF!="Menor"),CONCATENATE("R6C",'Mapa final'!#REF!),"")</f>
        <v>#REF!</v>
      </c>
      <c r="O11" s="81" t="e">
        <f>IF(AND('Mapa final'!#REF!="Muy Alta",'Mapa final'!#REF!="Menor"),CONCATENATE("R6C",'Mapa final'!#REF!),"")</f>
        <v>#REF!</v>
      </c>
      <c r="P11" s="80" t="e">
        <f>IF(AND('Mapa final'!#REF!="Muy Alta",'Mapa final'!#REF!="Moderado"),CONCATENATE("R6C",'Mapa final'!#REF!),"")</f>
        <v>#REF!</v>
      </c>
      <c r="Q11" s="112" t="e">
        <f>IF(AND('Mapa final'!#REF!="Muy Alta",'Mapa final'!#REF!="Moderado"),CONCATENATE("R6C",'Mapa final'!#REF!),"")</f>
        <v>#REF!</v>
      </c>
      <c r="R11" s="81" t="e">
        <f>IF(AND('Mapa final'!#REF!="Muy Alta",'Mapa final'!#REF!="Moderado"),CONCATENATE("R6C",'Mapa final'!#REF!),"")</f>
        <v>#REF!</v>
      </c>
      <c r="S11" s="80" t="e">
        <f>IF(AND('Mapa final'!#REF!="Muy Alta",'Mapa final'!#REF!="Mayor"),CONCATENATE("R6C",'Mapa final'!#REF!),"")</f>
        <v>#REF!</v>
      </c>
      <c r="T11" s="112" t="e">
        <f>IF(AND('Mapa final'!#REF!="Muy Alta",'Mapa final'!#REF!="Mayor"),CONCATENATE("R6C",'Mapa final'!#REF!),"")</f>
        <v>#REF!</v>
      </c>
      <c r="U11" s="81" t="e">
        <f>IF(AND('Mapa final'!#REF!="Muy Alta",'Mapa final'!#REF!="Mayor"),CONCATENATE("R6C",'Mapa final'!#REF!),"")</f>
        <v>#REF!</v>
      </c>
      <c r="V11" s="87" t="e">
        <f>IF(AND('Mapa final'!#REF!="Muy Alta",'Mapa final'!#REF!="Catastrófico"),CONCATENATE("R6C",'Mapa final'!#REF!),"")</f>
        <v>#REF!</v>
      </c>
      <c r="W11" s="113" t="e">
        <f>IF(AND('Mapa final'!#REF!="Muy Alta",'Mapa final'!#REF!="Catastrófico"),CONCATENATE("R6C",'Mapa final'!#REF!),"")</f>
        <v>#REF!</v>
      </c>
      <c r="X11" s="88" t="e">
        <f>IF(AND('Mapa final'!#REF!="Muy Alta",'Mapa final'!#REF!="Catastrófico"),CONCATENATE("R6C",'Mapa final'!#REF!),"")</f>
        <v>#REF!</v>
      </c>
      <c r="Y11" s="36"/>
      <c r="Z11" s="181"/>
      <c r="AA11" s="182"/>
      <c r="AB11" s="182"/>
      <c r="AC11" s="182"/>
      <c r="AD11" s="182"/>
      <c r="AE11" s="183"/>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row>
    <row r="12" spans="1:76" ht="15" customHeight="1" x14ac:dyDescent="0.35">
      <c r="A12" s="36"/>
      <c r="B12" s="193"/>
      <c r="C12" s="194"/>
      <c r="D12" s="195"/>
      <c r="E12" s="177"/>
      <c r="F12" s="176"/>
      <c r="G12" s="176"/>
      <c r="H12" s="176"/>
      <c r="I12" s="176"/>
      <c r="J12" s="80" t="e">
        <f>IF(AND('Mapa final'!#REF!="Muy Alta",'Mapa final'!#REF!="Leve"),CONCATENATE("R7C",'Mapa final'!#REF!),"")</f>
        <v>#REF!</v>
      </c>
      <c r="K12" s="112" t="e">
        <f>IF(AND('Mapa final'!#REF!="Muy Alta",'Mapa final'!#REF!="Leve"),CONCATENATE("R7C",'Mapa final'!#REF!),"")</f>
        <v>#REF!</v>
      </c>
      <c r="L12" s="81" t="e">
        <f>IF(AND('Mapa final'!#REF!="Muy Alta",'Mapa final'!#REF!="Leve"),CONCATENATE("R7C",'Mapa final'!#REF!),"")</f>
        <v>#REF!</v>
      </c>
      <c r="M12" s="80" t="e">
        <f>IF(AND('Mapa final'!#REF!="Muy Alta",'Mapa final'!#REF!="Menor"),CONCATENATE("R7C",'Mapa final'!#REF!),"")</f>
        <v>#REF!</v>
      </c>
      <c r="N12" s="112" t="e">
        <f>IF(AND('Mapa final'!#REF!="Muy Alta",'Mapa final'!#REF!="Menor"),CONCATENATE("R7C",'Mapa final'!#REF!),"")</f>
        <v>#REF!</v>
      </c>
      <c r="O12" s="81" t="e">
        <f>IF(AND('Mapa final'!#REF!="Muy Alta",'Mapa final'!#REF!="Menor"),CONCATENATE("R7C",'Mapa final'!#REF!),"")</f>
        <v>#REF!</v>
      </c>
      <c r="P12" s="80" t="e">
        <f>IF(AND('Mapa final'!#REF!="Muy Alta",'Mapa final'!#REF!="Moderado"),CONCATENATE("R7C",'Mapa final'!#REF!),"")</f>
        <v>#REF!</v>
      </c>
      <c r="Q12" s="112" t="e">
        <f>IF(AND('Mapa final'!#REF!="Muy Alta",'Mapa final'!#REF!="Moderado"),CONCATENATE("R7C",'Mapa final'!#REF!),"")</f>
        <v>#REF!</v>
      </c>
      <c r="R12" s="81" t="e">
        <f>IF(AND('Mapa final'!#REF!="Muy Alta",'Mapa final'!#REF!="Moderado"),CONCATENATE("R7C",'Mapa final'!#REF!),"")</f>
        <v>#REF!</v>
      </c>
      <c r="S12" s="80" t="e">
        <f>IF(AND('Mapa final'!#REF!="Muy Alta",'Mapa final'!#REF!="Mayor"),CONCATENATE("R7C",'Mapa final'!#REF!),"")</f>
        <v>#REF!</v>
      </c>
      <c r="T12" s="112" t="e">
        <f>IF(AND('Mapa final'!#REF!="Muy Alta",'Mapa final'!#REF!="Mayor"),CONCATENATE("R7C",'Mapa final'!#REF!),"")</f>
        <v>#REF!</v>
      </c>
      <c r="U12" s="81" t="e">
        <f>IF(AND('Mapa final'!#REF!="Muy Alta",'Mapa final'!#REF!="Mayor"),CONCATENATE("R7C",'Mapa final'!#REF!),"")</f>
        <v>#REF!</v>
      </c>
      <c r="V12" s="87" t="e">
        <f>IF(AND('Mapa final'!#REF!="Muy Alta",'Mapa final'!#REF!="Catastrófico"),CONCATENATE("R7C",'Mapa final'!#REF!),"")</f>
        <v>#REF!</v>
      </c>
      <c r="W12" s="113" t="e">
        <f>IF(AND('Mapa final'!#REF!="Muy Alta",'Mapa final'!#REF!="Catastrófico"),CONCATENATE("R7C",'Mapa final'!#REF!),"")</f>
        <v>#REF!</v>
      </c>
      <c r="X12" s="88" t="e">
        <f>IF(AND('Mapa final'!#REF!="Muy Alta",'Mapa final'!#REF!="Catastrófico"),CONCATENATE("R7C",'Mapa final'!#REF!),"")</f>
        <v>#REF!</v>
      </c>
      <c r="Y12" s="36"/>
      <c r="Z12" s="181"/>
      <c r="AA12" s="182"/>
      <c r="AB12" s="182"/>
      <c r="AC12" s="182"/>
      <c r="AD12" s="182"/>
      <c r="AE12" s="183"/>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row>
    <row r="13" spans="1:76" ht="15" customHeight="1" x14ac:dyDescent="0.35">
      <c r="A13" s="36"/>
      <c r="B13" s="193"/>
      <c r="C13" s="194"/>
      <c r="D13" s="195"/>
      <c r="E13" s="177"/>
      <c r="F13" s="176"/>
      <c r="G13" s="176"/>
      <c r="H13" s="176"/>
      <c r="I13" s="176"/>
      <c r="J13" s="80" t="e">
        <f>IF(AND('Mapa final'!#REF!="Muy Alta",'Mapa final'!#REF!="Leve"),CONCATENATE("R8C",'Mapa final'!#REF!),"")</f>
        <v>#REF!</v>
      </c>
      <c r="K13" s="112" t="e">
        <f>IF(AND('Mapa final'!#REF!="Muy Alta",'Mapa final'!#REF!="Leve"),CONCATENATE("R8C",'Mapa final'!#REF!),"")</f>
        <v>#REF!</v>
      </c>
      <c r="L13" s="81" t="e">
        <f>IF(AND('Mapa final'!#REF!="Muy Alta",'Mapa final'!#REF!="Leve"),CONCATENATE("R8C",'Mapa final'!#REF!),"")</f>
        <v>#REF!</v>
      </c>
      <c r="M13" s="80" t="e">
        <f>IF(AND('Mapa final'!#REF!="Muy Alta",'Mapa final'!#REF!="Menor"),CONCATENATE("R8C",'Mapa final'!#REF!),"")</f>
        <v>#REF!</v>
      </c>
      <c r="N13" s="112" t="e">
        <f>IF(AND('Mapa final'!#REF!="Muy Alta",'Mapa final'!#REF!="Menor"),CONCATENATE("R8C",'Mapa final'!#REF!),"")</f>
        <v>#REF!</v>
      </c>
      <c r="O13" s="81" t="e">
        <f>IF(AND('Mapa final'!#REF!="Muy Alta",'Mapa final'!#REF!="Menor"),CONCATENATE("R8C",'Mapa final'!#REF!),"")</f>
        <v>#REF!</v>
      </c>
      <c r="P13" s="80" t="e">
        <f>IF(AND('Mapa final'!#REF!="Muy Alta",'Mapa final'!#REF!="Moderado"),CONCATENATE("R8C",'Mapa final'!#REF!),"")</f>
        <v>#REF!</v>
      </c>
      <c r="Q13" s="112" t="e">
        <f>IF(AND('Mapa final'!#REF!="Muy Alta",'Mapa final'!#REF!="Moderado"),CONCATENATE("R8C",'Mapa final'!#REF!),"")</f>
        <v>#REF!</v>
      </c>
      <c r="R13" s="81" t="e">
        <f>IF(AND('Mapa final'!#REF!="Muy Alta",'Mapa final'!#REF!="Moderado"),CONCATENATE("R8C",'Mapa final'!#REF!),"")</f>
        <v>#REF!</v>
      </c>
      <c r="S13" s="80" t="e">
        <f>IF(AND('Mapa final'!#REF!="Muy Alta",'Mapa final'!#REF!="Mayor"),CONCATENATE("R8C",'Mapa final'!#REF!),"")</f>
        <v>#REF!</v>
      </c>
      <c r="T13" s="112" t="e">
        <f>IF(AND('Mapa final'!#REF!="Muy Alta",'Mapa final'!#REF!="Mayor"),CONCATENATE("R8C",'Mapa final'!#REF!),"")</f>
        <v>#REF!</v>
      </c>
      <c r="U13" s="81" t="e">
        <f>IF(AND('Mapa final'!#REF!="Muy Alta",'Mapa final'!#REF!="Mayor"),CONCATENATE("R8C",'Mapa final'!#REF!),"")</f>
        <v>#REF!</v>
      </c>
      <c r="V13" s="87" t="e">
        <f>IF(AND('Mapa final'!#REF!="Muy Alta",'Mapa final'!#REF!="Catastrófico"),CONCATENATE("R8C",'Mapa final'!#REF!),"")</f>
        <v>#REF!</v>
      </c>
      <c r="W13" s="113" t="e">
        <f>IF(AND('Mapa final'!#REF!="Muy Alta",'Mapa final'!#REF!="Catastrófico"),CONCATENATE("R8C",'Mapa final'!#REF!),"")</f>
        <v>#REF!</v>
      </c>
      <c r="X13" s="88" t="e">
        <f>IF(AND('Mapa final'!#REF!="Muy Alta",'Mapa final'!#REF!="Catastrófico"),CONCATENATE("R8C",'Mapa final'!#REF!),"")</f>
        <v>#REF!</v>
      </c>
      <c r="Y13" s="36"/>
      <c r="Z13" s="181"/>
      <c r="AA13" s="182"/>
      <c r="AB13" s="182"/>
      <c r="AC13" s="182"/>
      <c r="AD13" s="182"/>
      <c r="AE13" s="183"/>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row>
    <row r="14" spans="1:76" ht="15" customHeight="1" x14ac:dyDescent="0.35">
      <c r="A14" s="36"/>
      <c r="B14" s="193"/>
      <c r="C14" s="194"/>
      <c r="D14" s="195"/>
      <c r="E14" s="177"/>
      <c r="F14" s="176"/>
      <c r="G14" s="176"/>
      <c r="H14" s="176"/>
      <c r="I14" s="176"/>
      <c r="J14" s="80" t="e">
        <f>IF(AND('Mapa final'!#REF!="Muy Alta",'Mapa final'!#REF!="Leve"),CONCATENATE("R9C",'Mapa final'!#REF!),"")</f>
        <v>#REF!</v>
      </c>
      <c r="K14" s="112" t="e">
        <f>IF(AND('Mapa final'!#REF!="Muy Alta",'Mapa final'!#REF!="Leve"),CONCATENATE("R9C",'Mapa final'!#REF!),"")</f>
        <v>#REF!</v>
      </c>
      <c r="L14" s="81" t="e">
        <f>IF(AND('Mapa final'!#REF!="Muy Alta",'Mapa final'!#REF!="Leve"),CONCATENATE("R9C",'Mapa final'!#REF!),"")</f>
        <v>#REF!</v>
      </c>
      <c r="M14" s="80" t="e">
        <f>IF(AND('Mapa final'!#REF!="Muy Alta",'Mapa final'!#REF!="Menor"),CONCATENATE("R9C",'Mapa final'!#REF!),"")</f>
        <v>#REF!</v>
      </c>
      <c r="N14" s="112" t="e">
        <f>IF(AND('Mapa final'!#REF!="Muy Alta",'Mapa final'!#REF!="Menor"),CONCATENATE("R9C",'Mapa final'!#REF!),"")</f>
        <v>#REF!</v>
      </c>
      <c r="O14" s="81" t="e">
        <f>IF(AND('Mapa final'!#REF!="Muy Alta",'Mapa final'!#REF!="Menor"),CONCATENATE("R9C",'Mapa final'!#REF!),"")</f>
        <v>#REF!</v>
      </c>
      <c r="P14" s="80" t="e">
        <f>IF(AND('Mapa final'!#REF!="Muy Alta",'Mapa final'!#REF!="Moderado"),CONCATENATE("R9C",'Mapa final'!#REF!),"")</f>
        <v>#REF!</v>
      </c>
      <c r="Q14" s="112" t="e">
        <f>IF(AND('Mapa final'!#REF!="Muy Alta",'Mapa final'!#REF!="Moderado"),CONCATENATE("R9C",'Mapa final'!#REF!),"")</f>
        <v>#REF!</v>
      </c>
      <c r="R14" s="81" t="e">
        <f>IF(AND('Mapa final'!#REF!="Muy Alta",'Mapa final'!#REF!="Moderado"),CONCATENATE("R9C",'Mapa final'!#REF!),"")</f>
        <v>#REF!</v>
      </c>
      <c r="S14" s="80" t="e">
        <f>IF(AND('Mapa final'!#REF!="Muy Alta",'Mapa final'!#REF!="Mayor"),CONCATENATE("R9C",'Mapa final'!#REF!),"")</f>
        <v>#REF!</v>
      </c>
      <c r="T14" s="112" t="e">
        <f>IF(AND('Mapa final'!#REF!="Muy Alta",'Mapa final'!#REF!="Mayor"),CONCATENATE("R9C",'Mapa final'!#REF!),"")</f>
        <v>#REF!</v>
      </c>
      <c r="U14" s="81" t="e">
        <f>IF(AND('Mapa final'!#REF!="Muy Alta",'Mapa final'!#REF!="Mayor"),CONCATENATE("R9C",'Mapa final'!#REF!),"")</f>
        <v>#REF!</v>
      </c>
      <c r="V14" s="87" t="e">
        <f>IF(AND('Mapa final'!#REF!="Muy Alta",'Mapa final'!#REF!="Catastrófico"),CONCATENATE("R9C",'Mapa final'!#REF!),"")</f>
        <v>#REF!</v>
      </c>
      <c r="W14" s="113" t="e">
        <f>IF(AND('Mapa final'!#REF!="Muy Alta",'Mapa final'!#REF!="Catastrófico"),CONCATENATE("R9C",'Mapa final'!#REF!),"")</f>
        <v>#REF!</v>
      </c>
      <c r="X14" s="88" t="e">
        <f>IF(AND('Mapa final'!#REF!="Muy Alta",'Mapa final'!#REF!="Catastrófico"),CONCATENATE("R9C",'Mapa final'!#REF!),"")</f>
        <v>#REF!</v>
      </c>
      <c r="Y14" s="36"/>
      <c r="Z14" s="181"/>
      <c r="AA14" s="182"/>
      <c r="AB14" s="182"/>
      <c r="AC14" s="182"/>
      <c r="AD14" s="182"/>
      <c r="AE14" s="183"/>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row>
    <row r="15" spans="1:76" ht="15" customHeight="1" x14ac:dyDescent="0.35">
      <c r="A15" s="36"/>
      <c r="B15" s="193"/>
      <c r="C15" s="194"/>
      <c r="D15" s="195"/>
      <c r="E15" s="177"/>
      <c r="F15" s="176"/>
      <c r="G15" s="176"/>
      <c r="H15" s="176"/>
      <c r="I15" s="176"/>
      <c r="J15" s="80" t="e">
        <f>IF(AND('Mapa final'!#REF!="Muy Alta",'Mapa final'!#REF!="Leve"),CONCATENATE("R10C",'Mapa final'!#REF!),"")</f>
        <v>#REF!</v>
      </c>
      <c r="K15" s="112" t="e">
        <f>IF(AND('Mapa final'!#REF!="Muy Alta",'Mapa final'!#REF!="Leve"),CONCATENATE("R10C",'Mapa final'!#REF!),"")</f>
        <v>#REF!</v>
      </c>
      <c r="L15" s="81" t="e">
        <f>IF(AND('Mapa final'!#REF!="Muy Alta",'Mapa final'!#REF!="Leve"),CONCATENATE("R10C",'Mapa final'!#REF!),"")</f>
        <v>#REF!</v>
      </c>
      <c r="M15" s="80" t="e">
        <f>IF(AND('Mapa final'!#REF!="Muy Alta",'Mapa final'!#REF!="Menor"),CONCATENATE("R10C",'Mapa final'!#REF!),"")</f>
        <v>#REF!</v>
      </c>
      <c r="N15" s="112" t="e">
        <f>IF(AND('Mapa final'!#REF!="Muy Alta",'Mapa final'!#REF!="Menor"),CONCATENATE("R10C",'Mapa final'!#REF!),"")</f>
        <v>#REF!</v>
      </c>
      <c r="O15" s="81" t="e">
        <f>IF(AND('Mapa final'!#REF!="Muy Alta",'Mapa final'!#REF!="Menor"),CONCATENATE("R10C",'Mapa final'!#REF!),"")</f>
        <v>#REF!</v>
      </c>
      <c r="P15" s="80" t="e">
        <f>IF(AND('Mapa final'!#REF!="Muy Alta",'Mapa final'!#REF!="Moderado"),CONCATENATE("R10C",'Mapa final'!#REF!),"")</f>
        <v>#REF!</v>
      </c>
      <c r="Q15" s="112" t="e">
        <f>IF(AND('Mapa final'!#REF!="Muy Alta",'Mapa final'!#REF!="Moderado"),CONCATENATE("R10C",'Mapa final'!#REF!),"")</f>
        <v>#REF!</v>
      </c>
      <c r="R15" s="81" t="e">
        <f>IF(AND('Mapa final'!#REF!="Muy Alta",'Mapa final'!#REF!="Moderado"),CONCATENATE("R10C",'Mapa final'!#REF!),"")</f>
        <v>#REF!</v>
      </c>
      <c r="S15" s="80" t="e">
        <f>IF(AND('Mapa final'!#REF!="Muy Alta",'Mapa final'!#REF!="Mayor"),CONCATENATE("R10C",'Mapa final'!#REF!),"")</f>
        <v>#REF!</v>
      </c>
      <c r="T15" s="112" t="e">
        <f>IF(AND('Mapa final'!#REF!="Muy Alta",'Mapa final'!#REF!="Mayor"),CONCATENATE("R10C",'Mapa final'!#REF!),"")</f>
        <v>#REF!</v>
      </c>
      <c r="U15" s="81" t="e">
        <f>IF(AND('Mapa final'!#REF!="Muy Alta",'Mapa final'!#REF!="Mayor"),CONCATENATE("R10C",'Mapa final'!#REF!),"")</f>
        <v>#REF!</v>
      </c>
      <c r="V15" s="87" t="e">
        <f>IF(AND('Mapa final'!#REF!="Muy Alta",'Mapa final'!#REF!="Catastrófico"),CONCATENATE("R10C",'Mapa final'!#REF!),"")</f>
        <v>#REF!</v>
      </c>
      <c r="W15" s="113" t="e">
        <f>IF(AND('Mapa final'!#REF!="Muy Alta",'Mapa final'!#REF!="Catastrófico"),CONCATENATE("R10C",'Mapa final'!#REF!),"")</f>
        <v>#REF!</v>
      </c>
      <c r="X15" s="88" t="e">
        <f>IF(AND('Mapa final'!#REF!="Muy Alta",'Mapa final'!#REF!="Catastrófico"),CONCATENATE("R10C",'Mapa final'!#REF!),"")</f>
        <v>#REF!</v>
      </c>
      <c r="Y15" s="36"/>
      <c r="Z15" s="181"/>
      <c r="AA15" s="182"/>
      <c r="AB15" s="182"/>
      <c r="AC15" s="182"/>
      <c r="AD15" s="182"/>
      <c r="AE15" s="183"/>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row>
    <row r="16" spans="1:76" ht="15" customHeight="1" x14ac:dyDescent="0.35">
      <c r="A16" s="36"/>
      <c r="B16" s="193"/>
      <c r="C16" s="194"/>
      <c r="D16" s="195"/>
      <c r="E16" s="177"/>
      <c r="F16" s="176"/>
      <c r="G16" s="176"/>
      <c r="H16" s="176"/>
      <c r="I16" s="176"/>
      <c r="J16" s="80" t="e">
        <f>IF(AND('Mapa final'!#REF!="Muy Alta",'Mapa final'!#REF!="Leve"),CONCATENATE("R11C",'Mapa final'!#REF!),"")</f>
        <v>#REF!</v>
      </c>
      <c r="K16" s="112" t="e">
        <f>IF(AND('Mapa final'!#REF!="Muy Alta",'Mapa final'!#REF!="Leve"),CONCATENATE("R11C",'Mapa final'!#REF!),"")</f>
        <v>#REF!</v>
      </c>
      <c r="L16" s="81" t="e">
        <f>IF(AND('Mapa final'!#REF!="Muy Alta",'Mapa final'!#REF!="Leve"),CONCATENATE("R11C",'Mapa final'!#REF!),"")</f>
        <v>#REF!</v>
      </c>
      <c r="M16" s="80" t="e">
        <f>IF(AND('Mapa final'!#REF!="Muy Alta",'Mapa final'!#REF!="Menor"),CONCATENATE("R11C",'Mapa final'!#REF!),"")</f>
        <v>#REF!</v>
      </c>
      <c r="N16" s="112" t="e">
        <f>IF(AND('Mapa final'!#REF!="Muy Alta",'Mapa final'!#REF!="Menor"),CONCATENATE("R11C",'Mapa final'!#REF!),"")</f>
        <v>#REF!</v>
      </c>
      <c r="O16" s="81" t="e">
        <f>IF(AND('Mapa final'!#REF!="Muy Alta",'Mapa final'!#REF!="Menor"),CONCATENATE("R11C",'Mapa final'!#REF!),"")</f>
        <v>#REF!</v>
      </c>
      <c r="P16" s="80" t="e">
        <f>IF(AND('Mapa final'!#REF!="Muy Alta",'Mapa final'!#REF!="Moderado"),CONCATENATE("R11C",'Mapa final'!#REF!),"")</f>
        <v>#REF!</v>
      </c>
      <c r="Q16" s="112" t="e">
        <f>IF(AND('Mapa final'!#REF!="Muy Alta",'Mapa final'!#REF!="Moderado"),CONCATENATE("R11C",'Mapa final'!#REF!),"")</f>
        <v>#REF!</v>
      </c>
      <c r="R16" s="81" t="e">
        <f>IF(AND('Mapa final'!#REF!="Muy Alta",'Mapa final'!#REF!="Moderado"),CONCATENATE("R11C",'Mapa final'!#REF!),"")</f>
        <v>#REF!</v>
      </c>
      <c r="S16" s="80" t="e">
        <f>IF(AND('Mapa final'!#REF!="Muy Alta",'Mapa final'!#REF!="Mayor"),CONCATENATE("R11C",'Mapa final'!#REF!),"")</f>
        <v>#REF!</v>
      </c>
      <c r="T16" s="112" t="e">
        <f>IF(AND('Mapa final'!#REF!="Muy Alta",'Mapa final'!#REF!="Mayor"),CONCATENATE("R11C",'Mapa final'!#REF!),"")</f>
        <v>#REF!</v>
      </c>
      <c r="U16" s="81" t="e">
        <f>IF(AND('Mapa final'!#REF!="Muy Alta",'Mapa final'!#REF!="Mayor"),CONCATENATE("R11C",'Mapa final'!#REF!),"")</f>
        <v>#REF!</v>
      </c>
      <c r="V16" s="87" t="e">
        <f>IF(AND('Mapa final'!#REF!="Muy Alta",'Mapa final'!#REF!="Catastrófico"),CONCATENATE("R11C",'Mapa final'!#REF!),"")</f>
        <v>#REF!</v>
      </c>
      <c r="W16" s="113" t="e">
        <f>IF(AND('Mapa final'!#REF!="Muy Alta",'Mapa final'!#REF!="Catastrófico"),CONCATENATE("R11C",'Mapa final'!#REF!),"")</f>
        <v>#REF!</v>
      </c>
      <c r="X16" s="88" t="e">
        <f>IF(AND('Mapa final'!#REF!="Muy Alta",'Mapa final'!#REF!="Catastrófico"),CONCATENATE("R11C",'Mapa final'!#REF!),"")</f>
        <v>#REF!</v>
      </c>
      <c r="Y16" s="36"/>
      <c r="Z16" s="181"/>
      <c r="AA16" s="182"/>
      <c r="AB16" s="182"/>
      <c r="AC16" s="182"/>
      <c r="AD16" s="182"/>
      <c r="AE16" s="183"/>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row>
    <row r="17" spans="1:61" ht="15" customHeight="1" x14ac:dyDescent="0.35">
      <c r="A17" s="36"/>
      <c r="B17" s="193"/>
      <c r="C17" s="194"/>
      <c r="D17" s="195"/>
      <c r="E17" s="177"/>
      <c r="F17" s="176"/>
      <c r="G17" s="176"/>
      <c r="H17" s="176"/>
      <c r="I17" s="176"/>
      <c r="J17" s="80" t="e">
        <f>IF(AND('Mapa final'!#REF!="Muy Alta",'Mapa final'!#REF!="Leve"),CONCATENATE("R12C",'Mapa final'!#REF!),"")</f>
        <v>#REF!</v>
      </c>
      <c r="K17" s="112" t="e">
        <f>IF(AND('Mapa final'!#REF!="Muy Alta",'Mapa final'!#REF!="Leve"),CONCATENATE("R12C",'Mapa final'!#REF!),"")</f>
        <v>#REF!</v>
      </c>
      <c r="L17" s="81" t="e">
        <f>IF(AND('Mapa final'!#REF!="Muy Alta",'Mapa final'!#REF!="Leve"),CONCATENATE("R12C",'Mapa final'!#REF!),"")</f>
        <v>#REF!</v>
      </c>
      <c r="M17" s="80" t="e">
        <f>IF(AND('Mapa final'!#REF!="Muy Alta",'Mapa final'!#REF!="Menor"),CONCATENATE("R12C",'Mapa final'!#REF!),"")</f>
        <v>#REF!</v>
      </c>
      <c r="N17" s="112" t="e">
        <f>IF(AND('Mapa final'!#REF!="Muy Alta",'Mapa final'!#REF!="Menor"),CONCATENATE("R12C",'Mapa final'!#REF!),"")</f>
        <v>#REF!</v>
      </c>
      <c r="O17" s="81" t="e">
        <f>IF(AND('Mapa final'!#REF!="Muy Alta",'Mapa final'!#REF!="Menor"),CONCATENATE("R12C",'Mapa final'!#REF!),"")</f>
        <v>#REF!</v>
      </c>
      <c r="P17" s="80" t="e">
        <f>IF(AND('Mapa final'!#REF!="Muy Alta",'Mapa final'!#REF!="Moderado"),CONCATENATE("R12C",'Mapa final'!#REF!),"")</f>
        <v>#REF!</v>
      </c>
      <c r="Q17" s="112" t="e">
        <f>IF(AND('Mapa final'!#REF!="Muy Alta",'Mapa final'!#REF!="Moderado"),CONCATENATE("R12C",'Mapa final'!#REF!),"")</f>
        <v>#REF!</v>
      </c>
      <c r="R17" s="81" t="e">
        <f>IF(AND('Mapa final'!#REF!="Muy Alta",'Mapa final'!#REF!="Moderado"),CONCATENATE("R12C",'Mapa final'!#REF!),"")</f>
        <v>#REF!</v>
      </c>
      <c r="S17" s="80" t="e">
        <f>IF(AND('Mapa final'!#REF!="Muy Alta",'Mapa final'!#REF!="Mayor"),CONCATENATE("R12C",'Mapa final'!#REF!),"")</f>
        <v>#REF!</v>
      </c>
      <c r="T17" s="112" t="e">
        <f>IF(AND('Mapa final'!#REF!="Muy Alta",'Mapa final'!#REF!="Mayor"),CONCATENATE("R12C",'Mapa final'!#REF!),"")</f>
        <v>#REF!</v>
      </c>
      <c r="U17" s="81" t="e">
        <f>IF(AND('Mapa final'!#REF!="Muy Alta",'Mapa final'!#REF!="Mayor"),CONCATENATE("R12C",'Mapa final'!#REF!),"")</f>
        <v>#REF!</v>
      </c>
      <c r="V17" s="87" t="e">
        <f>IF(AND('Mapa final'!#REF!="Muy Alta",'Mapa final'!#REF!="Catastrófico"),CONCATENATE("R12C",'Mapa final'!#REF!),"")</f>
        <v>#REF!</v>
      </c>
      <c r="W17" s="113" t="e">
        <f>IF(AND('Mapa final'!#REF!="Muy Alta",'Mapa final'!#REF!="Catastrófico"),CONCATENATE("R12C",'Mapa final'!#REF!),"")</f>
        <v>#REF!</v>
      </c>
      <c r="X17" s="88" t="e">
        <f>IF(AND('Mapa final'!#REF!="Muy Alta",'Mapa final'!#REF!="Catastrófico"),CONCATENATE("R12C",'Mapa final'!#REF!),"")</f>
        <v>#REF!</v>
      </c>
      <c r="Y17" s="36"/>
      <c r="Z17" s="181"/>
      <c r="AA17" s="182"/>
      <c r="AB17" s="182"/>
      <c r="AC17" s="182"/>
      <c r="AD17" s="182"/>
      <c r="AE17" s="183"/>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row>
    <row r="18" spans="1:61" ht="15" customHeight="1" x14ac:dyDescent="0.35">
      <c r="A18" s="36"/>
      <c r="B18" s="193"/>
      <c r="C18" s="194"/>
      <c r="D18" s="195"/>
      <c r="E18" s="177"/>
      <c r="F18" s="176"/>
      <c r="G18" s="176"/>
      <c r="H18" s="176"/>
      <c r="I18" s="176"/>
      <c r="J18" s="80" t="e">
        <f>IF(AND('Mapa final'!#REF!="Muy Alta",'Mapa final'!#REF!="Leve"),CONCATENATE("R12C",'Mapa final'!#REF!),"")</f>
        <v>#REF!</v>
      </c>
      <c r="K18" s="112" t="e">
        <f>IF(AND('Mapa final'!#REF!="Muy Alta",'Mapa final'!#REF!="Leve"),CONCATENATE("R13C",'Mapa final'!#REF!),"")</f>
        <v>#REF!</v>
      </c>
      <c r="L18" s="81" t="e">
        <f>IF(AND('Mapa final'!#REF!="Muy Alta",'Mapa final'!#REF!="Leve"),CONCATENATE("R13C",'Mapa final'!#REF!),"")</f>
        <v>#REF!</v>
      </c>
      <c r="M18" s="80" t="e">
        <f>IF(AND('Mapa final'!#REF!="Muy Alta",'Mapa final'!#REF!="Menor"),CONCATENATE("R12C",'Mapa final'!#REF!),"")</f>
        <v>#REF!</v>
      </c>
      <c r="N18" s="112" t="e">
        <f>IF(AND('Mapa final'!#REF!="Muy Alta",'Mapa final'!#REF!="Menor"),CONCATENATE("R13C",'Mapa final'!#REF!),"")</f>
        <v>#REF!</v>
      </c>
      <c r="O18" s="81" t="e">
        <f>IF(AND('Mapa final'!#REF!="Muy Alta",'Mapa final'!#REF!="Menor"),CONCATENATE("R13C",'Mapa final'!#REF!),"")</f>
        <v>#REF!</v>
      </c>
      <c r="P18" s="80" t="e">
        <f>IF(AND('Mapa final'!#REF!="Muy Alta",'Mapa final'!#REF!="Moderado"),CONCATENATE("R12C",'Mapa final'!#REF!),"")</f>
        <v>#REF!</v>
      </c>
      <c r="Q18" s="112" t="e">
        <f>IF(AND('Mapa final'!#REF!="Muy Alta",'Mapa final'!#REF!="Moderado"),CONCATENATE("R13C",'Mapa final'!#REF!),"")</f>
        <v>#REF!</v>
      </c>
      <c r="R18" s="81" t="e">
        <f>IF(AND('Mapa final'!#REF!="Muy Alta",'Mapa final'!#REF!="Moderado"),CONCATENATE("R13C",'Mapa final'!#REF!),"")</f>
        <v>#REF!</v>
      </c>
      <c r="S18" s="80" t="e">
        <f>IF(AND('Mapa final'!#REF!="Muy Alta",'Mapa final'!#REF!="Mayor"),CONCATENATE("R12C",'Mapa final'!#REF!),"")</f>
        <v>#REF!</v>
      </c>
      <c r="T18" s="112" t="e">
        <f>IF(AND('Mapa final'!#REF!="Muy Alta",'Mapa final'!#REF!="Mayor"),CONCATENATE("R13C",'Mapa final'!#REF!),"")</f>
        <v>#REF!</v>
      </c>
      <c r="U18" s="81" t="e">
        <f>IF(AND('Mapa final'!#REF!="Muy Alta",'Mapa final'!#REF!="Mayor"),CONCATENATE("R13C",'Mapa final'!#REF!),"")</f>
        <v>#REF!</v>
      </c>
      <c r="V18" s="87" t="e">
        <f>IF(AND('Mapa final'!#REF!="Muy Alta",'Mapa final'!#REF!="Catastrófico"),CONCATENATE("R12C",'Mapa final'!#REF!),"")</f>
        <v>#REF!</v>
      </c>
      <c r="W18" s="113" t="e">
        <f>IF(AND('Mapa final'!#REF!="Muy Alta",'Mapa final'!#REF!="Catastrófico"),CONCATENATE("R13C",'Mapa final'!#REF!),"")</f>
        <v>#REF!</v>
      </c>
      <c r="X18" s="88" t="e">
        <f>IF(AND('Mapa final'!#REF!="Muy Alta",'Mapa final'!#REF!="Catastrófico"),CONCATENATE("R13C",'Mapa final'!#REF!),"")</f>
        <v>#REF!</v>
      </c>
      <c r="Y18" s="36"/>
      <c r="Z18" s="181"/>
      <c r="AA18" s="182"/>
      <c r="AB18" s="182"/>
      <c r="AC18" s="182"/>
      <c r="AD18" s="182"/>
      <c r="AE18" s="183"/>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row>
    <row r="19" spans="1:61" ht="15" customHeight="1" x14ac:dyDescent="0.35">
      <c r="A19" s="36"/>
      <c r="B19" s="193"/>
      <c r="C19" s="194"/>
      <c r="D19" s="195"/>
      <c r="E19" s="177"/>
      <c r="F19" s="176"/>
      <c r="G19" s="176"/>
      <c r="H19" s="176"/>
      <c r="I19" s="176"/>
      <c r="J19" s="80" t="e">
        <f>IF(AND('Mapa final'!#REF!="Muy Alta",'Mapa final'!#REF!="Leve"),CONCATENATE("R13C",'Mapa final'!#REF!),"")</f>
        <v>#REF!</v>
      </c>
      <c r="K19" s="112" t="e">
        <f>IF(AND('Mapa final'!#REF!="Muy Alta",'Mapa final'!#REF!="Leve"),CONCATENATE("R14C",'Mapa final'!#REF!),"")</f>
        <v>#REF!</v>
      </c>
      <c r="L19" s="81" t="e">
        <f>IF(AND('Mapa final'!#REF!="Muy Alta",'Mapa final'!#REF!="Leve"),CONCATENATE("R14C",'Mapa final'!#REF!),"")</f>
        <v>#REF!</v>
      </c>
      <c r="M19" s="80" t="e">
        <f>IF(AND('Mapa final'!#REF!="Muy Alta",'Mapa final'!#REF!="Menor"),CONCATENATE("R13C",'Mapa final'!#REF!),"")</f>
        <v>#REF!</v>
      </c>
      <c r="N19" s="112" t="e">
        <f>IF(AND('Mapa final'!#REF!="Muy Alta",'Mapa final'!#REF!="Menor"),CONCATENATE("R14C",'Mapa final'!#REF!),"")</f>
        <v>#REF!</v>
      </c>
      <c r="O19" s="81" t="e">
        <f>IF(AND('Mapa final'!#REF!="Muy Alta",'Mapa final'!#REF!="Menor"),CONCATENATE("R14C",'Mapa final'!#REF!),"")</f>
        <v>#REF!</v>
      </c>
      <c r="P19" s="80" t="e">
        <f>IF(AND('Mapa final'!#REF!="Muy Alta",'Mapa final'!#REF!="Moderado"),CONCATENATE("R13C",'Mapa final'!#REF!),"")</f>
        <v>#REF!</v>
      </c>
      <c r="Q19" s="112" t="e">
        <f>IF(AND('Mapa final'!#REF!="Muy Alta",'Mapa final'!#REF!="Moderado"),CONCATENATE("R14C",'Mapa final'!#REF!),"")</f>
        <v>#REF!</v>
      </c>
      <c r="R19" s="81" t="e">
        <f>IF(AND('Mapa final'!#REF!="Muy Alta",'Mapa final'!#REF!="Moderado"),CONCATENATE("R14C",'Mapa final'!#REF!),"")</f>
        <v>#REF!</v>
      </c>
      <c r="S19" s="80" t="e">
        <f>IF(AND('Mapa final'!#REF!="Muy Alta",'Mapa final'!#REF!="Mayor"),CONCATENATE("R13C",'Mapa final'!#REF!),"")</f>
        <v>#REF!</v>
      </c>
      <c r="T19" s="112" t="e">
        <f>IF(AND('Mapa final'!#REF!="Muy Alta",'Mapa final'!#REF!="Mayor"),CONCATENATE("R14C",'Mapa final'!#REF!),"")</f>
        <v>#REF!</v>
      </c>
      <c r="U19" s="81" t="e">
        <f>IF(AND('Mapa final'!#REF!="Muy Alta",'Mapa final'!#REF!="Mayor"),CONCATENATE("R14C",'Mapa final'!#REF!),"")</f>
        <v>#REF!</v>
      </c>
      <c r="V19" s="87" t="e">
        <f>IF(AND('Mapa final'!#REF!="Muy Alta",'Mapa final'!#REF!="Catastrófico"),CONCATENATE("R13C",'Mapa final'!#REF!),"")</f>
        <v>#REF!</v>
      </c>
      <c r="W19" s="113" t="e">
        <f>IF(AND('Mapa final'!#REF!="Muy Alta",'Mapa final'!#REF!="Catastrófico"),CONCATENATE("R14C",'Mapa final'!#REF!),"")</f>
        <v>#REF!</v>
      </c>
      <c r="X19" s="88" t="e">
        <f>IF(AND('Mapa final'!#REF!="Muy Alta",'Mapa final'!#REF!="Catastrófico"),CONCATENATE("R14C",'Mapa final'!#REF!),"")</f>
        <v>#REF!</v>
      </c>
      <c r="Y19" s="36"/>
      <c r="Z19" s="181"/>
      <c r="AA19" s="182"/>
      <c r="AB19" s="182"/>
      <c r="AC19" s="182"/>
      <c r="AD19" s="182"/>
      <c r="AE19" s="183"/>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row>
    <row r="20" spans="1:61" ht="15" customHeight="1" x14ac:dyDescent="0.35">
      <c r="A20" s="36"/>
      <c r="B20" s="193"/>
      <c r="C20" s="194"/>
      <c r="D20" s="195"/>
      <c r="E20" s="177"/>
      <c r="F20" s="176"/>
      <c r="G20" s="176"/>
      <c r="H20" s="176"/>
      <c r="I20" s="176"/>
      <c r="J20" s="80" t="e">
        <f>IF(AND('Mapa final'!#REF!="Muy Alta",'Mapa final'!#REF!="Leve"),CONCATENATE("R14C",'Mapa final'!#REF!),"")</f>
        <v>#REF!</v>
      </c>
      <c r="K20" s="112" t="e">
        <f>IF(AND('Mapa final'!#REF!="Muy Alta",'Mapa final'!#REF!="Leve"),CONCATENATE("R14C",'Mapa final'!#REF!),"")</f>
        <v>#REF!</v>
      </c>
      <c r="L20" s="81" t="e">
        <f>IF(AND('Mapa final'!#REF!="Muy Alta",'Mapa final'!#REF!="Leve"),CONCATENATE("R14C",'Mapa final'!#REF!),"")</f>
        <v>#REF!</v>
      </c>
      <c r="M20" s="80" t="e">
        <f>IF(AND('Mapa final'!#REF!="Muy Alta",'Mapa final'!#REF!="Menor"),CONCATENATE("R14C",'Mapa final'!#REF!),"")</f>
        <v>#REF!</v>
      </c>
      <c r="N20" s="112" t="e">
        <f>IF(AND('Mapa final'!#REF!="Muy Alta",'Mapa final'!#REF!="Menor"),CONCATENATE("R14C",'Mapa final'!#REF!),"")</f>
        <v>#REF!</v>
      </c>
      <c r="O20" s="81" t="e">
        <f>IF(AND('Mapa final'!#REF!="Muy Alta",'Mapa final'!#REF!="Menor"),CONCATENATE("R14C",'Mapa final'!#REF!),"")</f>
        <v>#REF!</v>
      </c>
      <c r="P20" s="80" t="e">
        <f>IF(AND('Mapa final'!#REF!="Muy Alta",'Mapa final'!#REF!="Moderado"),CONCATENATE("R14C",'Mapa final'!#REF!),"")</f>
        <v>#REF!</v>
      </c>
      <c r="Q20" s="112" t="e">
        <f>IF(AND('Mapa final'!#REF!="Muy Alta",'Mapa final'!#REF!="Moderado"),CONCATENATE("R14C",'Mapa final'!#REF!),"")</f>
        <v>#REF!</v>
      </c>
      <c r="R20" s="81" t="e">
        <f>IF(AND('Mapa final'!#REF!="Muy Alta",'Mapa final'!#REF!="Moderado"),CONCATENATE("R14C",'Mapa final'!#REF!),"")</f>
        <v>#REF!</v>
      </c>
      <c r="S20" s="80" t="e">
        <f>IF(AND('Mapa final'!#REF!="Muy Alta",'Mapa final'!#REF!="Mayor"),CONCATENATE("R14C",'Mapa final'!#REF!),"")</f>
        <v>#REF!</v>
      </c>
      <c r="T20" s="112" t="e">
        <f>IF(AND('Mapa final'!#REF!="Muy Alta",'Mapa final'!#REF!="Mayor"),CONCATENATE("R14C",'Mapa final'!#REF!),"")</f>
        <v>#REF!</v>
      </c>
      <c r="U20" s="81" t="e">
        <f>IF(AND('Mapa final'!#REF!="Muy Alta",'Mapa final'!#REF!="Mayor"),CONCATENATE("R14C",'Mapa final'!#REF!),"")</f>
        <v>#REF!</v>
      </c>
      <c r="V20" s="87" t="e">
        <f>IF(AND('Mapa final'!#REF!="Muy Alta",'Mapa final'!#REF!="Catastrófico"),CONCATENATE("R14C",'Mapa final'!#REF!),"")</f>
        <v>#REF!</v>
      </c>
      <c r="W20" s="113" t="e">
        <f>IF(AND('Mapa final'!#REF!="Muy Alta",'Mapa final'!#REF!="Catastrófico"),CONCATENATE("R14C",'Mapa final'!#REF!),"")</f>
        <v>#REF!</v>
      </c>
      <c r="X20" s="88" t="e">
        <f>IF(AND('Mapa final'!#REF!="Muy Alta",'Mapa final'!#REF!="Catastrófico"),CONCATENATE("R14C",'Mapa final'!#REF!),"")</f>
        <v>#REF!</v>
      </c>
      <c r="Y20" s="36"/>
      <c r="Z20" s="181"/>
      <c r="AA20" s="182"/>
      <c r="AB20" s="182"/>
      <c r="AC20" s="182"/>
      <c r="AD20" s="182"/>
      <c r="AE20" s="183"/>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row>
    <row r="21" spans="1:61" ht="15" customHeight="1" x14ac:dyDescent="0.35">
      <c r="A21" s="36"/>
      <c r="B21" s="193"/>
      <c r="C21" s="194"/>
      <c r="D21" s="195"/>
      <c r="E21" s="177"/>
      <c r="F21" s="176"/>
      <c r="G21" s="176"/>
      <c r="H21" s="176"/>
      <c r="I21" s="176"/>
      <c r="J21" s="80" t="e">
        <f>IF(AND('Mapa final'!#REF!="Muy Alta",'Mapa final'!#REF!="Leve"),CONCATENATE("R15C",'Mapa final'!#REF!),"")</f>
        <v>#REF!</v>
      </c>
      <c r="K21" s="112" t="e">
        <f>IF(AND('Mapa final'!#REF!="Muy Alta",'Mapa final'!#REF!="Leve"),CONCATENATE("R15C",'Mapa final'!#REF!),"")</f>
        <v>#REF!</v>
      </c>
      <c r="L21" s="81" t="e">
        <f>IF(AND('Mapa final'!#REF!="Muy Alta",'Mapa final'!#REF!="Leve"),CONCATENATE("R15C",'Mapa final'!#REF!),"")</f>
        <v>#REF!</v>
      </c>
      <c r="M21" s="80" t="e">
        <f>IF(AND('Mapa final'!#REF!="Muy Alta",'Mapa final'!#REF!="Menor"),CONCATENATE("R15C",'Mapa final'!#REF!),"")</f>
        <v>#REF!</v>
      </c>
      <c r="N21" s="112" t="e">
        <f>IF(AND('Mapa final'!#REF!="Muy Alta",'Mapa final'!#REF!="Menor"),CONCATENATE("R15C",'Mapa final'!#REF!),"")</f>
        <v>#REF!</v>
      </c>
      <c r="O21" s="81" t="e">
        <f>IF(AND('Mapa final'!#REF!="Muy Alta",'Mapa final'!#REF!="Menor"),CONCATENATE("R15C",'Mapa final'!#REF!),"")</f>
        <v>#REF!</v>
      </c>
      <c r="P21" s="80" t="e">
        <f>IF(AND('Mapa final'!#REF!="Muy Alta",'Mapa final'!#REF!="Moderado"),CONCATENATE("R15C",'Mapa final'!#REF!),"")</f>
        <v>#REF!</v>
      </c>
      <c r="Q21" s="112" t="e">
        <f>IF(AND('Mapa final'!#REF!="Muy Alta",'Mapa final'!#REF!="Moderado"),CONCATENATE("R15C",'Mapa final'!#REF!),"")</f>
        <v>#REF!</v>
      </c>
      <c r="R21" s="81" t="e">
        <f>IF(AND('Mapa final'!#REF!="Muy Alta",'Mapa final'!#REF!="Moderado"),CONCATENATE("R15C",'Mapa final'!#REF!),"")</f>
        <v>#REF!</v>
      </c>
      <c r="S21" s="80" t="e">
        <f>IF(AND('Mapa final'!#REF!="Muy Alta",'Mapa final'!#REF!="Mayor"),CONCATENATE("R15C",'Mapa final'!#REF!),"")</f>
        <v>#REF!</v>
      </c>
      <c r="T21" s="112" t="e">
        <f>IF(AND('Mapa final'!#REF!="Muy Alta",'Mapa final'!#REF!="Mayor"),CONCATENATE("R15C",'Mapa final'!#REF!),"")</f>
        <v>#REF!</v>
      </c>
      <c r="U21" s="81" t="e">
        <f>IF(AND('Mapa final'!#REF!="Muy Alta",'Mapa final'!#REF!="Mayor"),CONCATENATE("R15C",'Mapa final'!#REF!),"")</f>
        <v>#REF!</v>
      </c>
      <c r="V21" s="87" t="e">
        <f>IF(AND('Mapa final'!#REF!="Muy Alta",'Mapa final'!#REF!="Catastrófico"),CONCATENATE("R15C",'Mapa final'!#REF!),"")</f>
        <v>#REF!</v>
      </c>
      <c r="W21" s="113" t="e">
        <f>IF(AND('Mapa final'!#REF!="Muy Alta",'Mapa final'!#REF!="Catastrófico"),CONCATENATE("R15C",'Mapa final'!#REF!),"")</f>
        <v>#REF!</v>
      </c>
      <c r="X21" s="88" t="e">
        <f>IF(AND('Mapa final'!#REF!="Muy Alta",'Mapa final'!#REF!="Catastrófico"),CONCATENATE("R15C",'Mapa final'!#REF!),"")</f>
        <v>#REF!</v>
      </c>
      <c r="Y21" s="36"/>
      <c r="Z21" s="181"/>
      <c r="AA21" s="182"/>
      <c r="AB21" s="182"/>
      <c r="AC21" s="182"/>
      <c r="AD21" s="182"/>
      <c r="AE21" s="183"/>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row>
    <row r="22" spans="1:61" ht="15" customHeight="1" x14ac:dyDescent="0.35">
      <c r="A22" s="36"/>
      <c r="B22" s="193"/>
      <c r="C22" s="194"/>
      <c r="D22" s="195"/>
      <c r="E22" s="177"/>
      <c r="F22" s="176"/>
      <c r="G22" s="176"/>
      <c r="H22" s="176"/>
      <c r="I22" s="176"/>
      <c r="J22" s="80" t="e">
        <f>IF(AND('Mapa final'!#REF!="Muy Alta",'Mapa final'!#REF!="Leve"),CONCATENATE("R16C",'Mapa final'!#REF!),"")</f>
        <v>#REF!</v>
      </c>
      <c r="K22" s="112" t="e">
        <f>IF(AND('Mapa final'!#REF!="Muy Alta",'Mapa final'!#REF!="Leve"),CONCATENATE("R16C",'Mapa final'!#REF!),"")</f>
        <v>#REF!</v>
      </c>
      <c r="L22" s="81" t="e">
        <f>IF(AND('Mapa final'!#REF!="Muy Alta",'Mapa final'!#REF!="Leve"),CONCATENATE("R16C",'Mapa final'!#REF!),"")</f>
        <v>#REF!</v>
      </c>
      <c r="M22" s="80" t="e">
        <f>IF(AND('Mapa final'!#REF!="Muy Alta",'Mapa final'!#REF!="Menor"),CONCATENATE("R16C",'Mapa final'!#REF!),"")</f>
        <v>#REF!</v>
      </c>
      <c r="N22" s="112" t="e">
        <f>IF(AND('Mapa final'!#REF!="Muy Alta",'Mapa final'!#REF!="Menor"),CONCATENATE("R16C",'Mapa final'!#REF!),"")</f>
        <v>#REF!</v>
      </c>
      <c r="O22" s="81" t="e">
        <f>IF(AND('Mapa final'!#REF!="Muy Alta",'Mapa final'!#REF!="Menor"),CONCATENATE("R16C",'Mapa final'!#REF!),"")</f>
        <v>#REF!</v>
      </c>
      <c r="P22" s="80" t="e">
        <f>IF(AND('Mapa final'!#REF!="Muy Alta",'Mapa final'!#REF!="Moderado"),CONCATENATE("R16C",'Mapa final'!#REF!),"")</f>
        <v>#REF!</v>
      </c>
      <c r="Q22" s="112" t="e">
        <f>IF(AND('Mapa final'!#REF!="Muy Alta",'Mapa final'!#REF!="Moderado"),CONCATENATE("R16C",'Mapa final'!#REF!),"")</f>
        <v>#REF!</v>
      </c>
      <c r="R22" s="81" t="e">
        <f>IF(AND('Mapa final'!#REF!="Muy Alta",'Mapa final'!#REF!="Moderado"),CONCATENATE("R16C",'Mapa final'!#REF!),"")</f>
        <v>#REF!</v>
      </c>
      <c r="S22" s="80" t="e">
        <f>IF(AND('Mapa final'!#REF!="Muy Alta",'Mapa final'!#REF!="Mayor"),CONCATENATE("R16C",'Mapa final'!#REF!),"")</f>
        <v>#REF!</v>
      </c>
      <c r="T22" s="112" t="e">
        <f>IF(AND('Mapa final'!#REF!="Muy Alta",'Mapa final'!#REF!="Mayor"),CONCATENATE("R16C",'Mapa final'!#REF!),"")</f>
        <v>#REF!</v>
      </c>
      <c r="U22" s="81" t="e">
        <f>IF(AND('Mapa final'!#REF!="Muy Alta",'Mapa final'!#REF!="Mayor"),CONCATENATE("R16C",'Mapa final'!#REF!),"")</f>
        <v>#REF!</v>
      </c>
      <c r="V22" s="87" t="e">
        <f>IF(AND('Mapa final'!#REF!="Muy Alta",'Mapa final'!#REF!="Catastrófico"),CONCATENATE("R16C",'Mapa final'!#REF!),"")</f>
        <v>#REF!</v>
      </c>
      <c r="W22" s="113" t="e">
        <f>IF(AND('Mapa final'!#REF!="Muy Alta",'Mapa final'!#REF!="Catastrófico"),CONCATENATE("R16C",'Mapa final'!#REF!),"")</f>
        <v>#REF!</v>
      </c>
      <c r="X22" s="88" t="e">
        <f>IF(AND('Mapa final'!#REF!="Muy Alta",'Mapa final'!#REF!="Catastrófico"),CONCATENATE("R16C",'Mapa final'!#REF!),"")</f>
        <v>#REF!</v>
      </c>
      <c r="Y22" s="36"/>
      <c r="Z22" s="181"/>
      <c r="AA22" s="182"/>
      <c r="AB22" s="182"/>
      <c r="AC22" s="182"/>
      <c r="AD22" s="182"/>
      <c r="AE22" s="183"/>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row>
    <row r="23" spans="1:61" ht="15" customHeight="1" x14ac:dyDescent="0.35">
      <c r="A23" s="36"/>
      <c r="B23" s="193"/>
      <c r="C23" s="194"/>
      <c r="D23" s="195"/>
      <c r="E23" s="177"/>
      <c r="F23" s="176"/>
      <c r="G23" s="176"/>
      <c r="H23" s="176"/>
      <c r="I23" s="176"/>
      <c r="J23" s="80" t="e">
        <f>IF(AND('Mapa final'!#REF!="Muy Alta",'Mapa final'!#REF!="Leve"),CONCATENATE("R17C",'Mapa final'!#REF!),"")</f>
        <v>#REF!</v>
      </c>
      <c r="K23" s="112" t="e">
        <f>IF(AND('Mapa final'!#REF!="Muy Alta",'Mapa final'!#REF!="Leve"),CONCATENATE("R17C",'Mapa final'!#REF!),"")</f>
        <v>#REF!</v>
      </c>
      <c r="L23" s="81" t="e">
        <f>IF(AND('Mapa final'!#REF!="Muy Alta",'Mapa final'!#REF!="Leve"),CONCATENATE("R17C",'Mapa final'!#REF!),"")</f>
        <v>#REF!</v>
      </c>
      <c r="M23" s="80" t="e">
        <f>IF(AND('Mapa final'!#REF!="Muy Alta",'Mapa final'!#REF!="Menor"),CONCATENATE("R17C",'Mapa final'!#REF!),"")</f>
        <v>#REF!</v>
      </c>
      <c r="N23" s="112" t="e">
        <f>IF(AND('Mapa final'!#REF!="Muy Alta",'Mapa final'!#REF!="Menor"),CONCATENATE("R17C",'Mapa final'!#REF!),"")</f>
        <v>#REF!</v>
      </c>
      <c r="O23" s="81" t="e">
        <f>IF(AND('Mapa final'!#REF!="Muy Alta",'Mapa final'!#REF!="Menor"),CONCATENATE("R17C",'Mapa final'!#REF!),"")</f>
        <v>#REF!</v>
      </c>
      <c r="P23" s="80" t="e">
        <f>IF(AND('Mapa final'!#REF!="Muy Alta",'Mapa final'!#REF!="Moderado"),CONCATENATE("R17C",'Mapa final'!#REF!),"")</f>
        <v>#REF!</v>
      </c>
      <c r="Q23" s="112" t="e">
        <f>IF(AND('Mapa final'!#REF!="Muy Alta",'Mapa final'!#REF!="Moderado"),CONCATENATE("R17C",'Mapa final'!#REF!),"")</f>
        <v>#REF!</v>
      </c>
      <c r="R23" s="81" t="e">
        <f>IF(AND('Mapa final'!#REF!="Muy Alta",'Mapa final'!#REF!="Moderado"),CONCATENATE("R17C",'Mapa final'!#REF!),"")</f>
        <v>#REF!</v>
      </c>
      <c r="S23" s="80" t="e">
        <f>IF(AND('Mapa final'!#REF!="Muy Alta",'Mapa final'!#REF!="Mayor"),CONCATENATE("R17C",'Mapa final'!#REF!),"")</f>
        <v>#REF!</v>
      </c>
      <c r="T23" s="112" t="e">
        <f>IF(AND('Mapa final'!#REF!="Muy Alta",'Mapa final'!#REF!="Mayor"),CONCATENATE("R17C",'Mapa final'!#REF!),"")</f>
        <v>#REF!</v>
      </c>
      <c r="U23" s="81" t="e">
        <f>IF(AND('Mapa final'!#REF!="Muy Alta",'Mapa final'!#REF!="Mayor"),CONCATENATE("R17C",'Mapa final'!#REF!),"")</f>
        <v>#REF!</v>
      </c>
      <c r="V23" s="87" t="e">
        <f>IF(AND('Mapa final'!#REF!="Muy Alta",'Mapa final'!#REF!="Catastrófico"),CONCATENATE("R17C",'Mapa final'!#REF!),"")</f>
        <v>#REF!</v>
      </c>
      <c r="W23" s="113" t="e">
        <f>IF(AND('Mapa final'!#REF!="Muy Alta",'Mapa final'!#REF!="Catastrófico"),CONCATENATE("R17C",'Mapa final'!#REF!),"")</f>
        <v>#REF!</v>
      </c>
      <c r="X23" s="88" t="e">
        <f>IF(AND('Mapa final'!#REF!="Muy Alta",'Mapa final'!#REF!="Catastrófico"),CONCATENATE("R17C",'Mapa final'!#REF!),"")</f>
        <v>#REF!</v>
      </c>
      <c r="Y23" s="36"/>
      <c r="Z23" s="181"/>
      <c r="AA23" s="182"/>
      <c r="AB23" s="182"/>
      <c r="AC23" s="182"/>
      <c r="AD23" s="182"/>
      <c r="AE23" s="183"/>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row>
    <row r="24" spans="1:61" ht="15" customHeight="1" x14ac:dyDescent="0.35">
      <c r="A24" s="36"/>
      <c r="B24" s="193"/>
      <c r="C24" s="194"/>
      <c r="D24" s="195"/>
      <c r="E24" s="177"/>
      <c r="F24" s="176"/>
      <c r="G24" s="176"/>
      <c r="H24" s="176"/>
      <c r="I24" s="176"/>
      <c r="J24" s="80" t="e">
        <f>IF(AND('Mapa final'!#REF!="Muy Alta",'Mapa final'!#REF!="Leve"),CONCATENATE("R18C",'Mapa final'!#REF!),"")</f>
        <v>#REF!</v>
      </c>
      <c r="K24" s="112" t="e">
        <f>IF(AND('Mapa final'!#REF!="Muy Alta",'Mapa final'!#REF!="Leve"),CONCATENATE("R18C",'Mapa final'!#REF!),"")</f>
        <v>#REF!</v>
      </c>
      <c r="L24" s="81" t="e">
        <f>IF(AND('Mapa final'!#REF!="Muy Alta",'Mapa final'!#REF!="Leve"),CONCATENATE("R18C",'Mapa final'!#REF!),"")</f>
        <v>#REF!</v>
      </c>
      <c r="M24" s="80" t="e">
        <f>IF(AND('Mapa final'!#REF!="Muy Alta",'Mapa final'!#REF!="Menor"),CONCATENATE("R18C",'Mapa final'!#REF!),"")</f>
        <v>#REF!</v>
      </c>
      <c r="N24" s="112" t="e">
        <f>IF(AND('Mapa final'!#REF!="Muy Alta",'Mapa final'!#REF!="Menor"),CONCATENATE("R18C",'Mapa final'!#REF!),"")</f>
        <v>#REF!</v>
      </c>
      <c r="O24" s="81" t="e">
        <f>IF(AND('Mapa final'!#REF!="Muy Alta",'Mapa final'!#REF!="Menor"),CONCATENATE("R18C",'Mapa final'!#REF!),"")</f>
        <v>#REF!</v>
      </c>
      <c r="P24" s="80" t="e">
        <f>IF(AND('Mapa final'!#REF!="Muy Alta",'Mapa final'!#REF!="Moderado"),CONCATENATE("R18C",'Mapa final'!#REF!),"")</f>
        <v>#REF!</v>
      </c>
      <c r="Q24" s="112" t="e">
        <f>IF(AND('Mapa final'!#REF!="Muy Alta",'Mapa final'!#REF!="Moderado"),CONCATENATE("R18C",'Mapa final'!#REF!),"")</f>
        <v>#REF!</v>
      </c>
      <c r="R24" s="81" t="e">
        <f>IF(AND('Mapa final'!#REF!="Muy Alta",'Mapa final'!#REF!="Moderado"),CONCATENATE("R18C",'Mapa final'!#REF!),"")</f>
        <v>#REF!</v>
      </c>
      <c r="S24" s="80" t="e">
        <f>IF(AND('Mapa final'!#REF!="Muy Alta",'Mapa final'!#REF!="Mayor"),CONCATENATE("R18C",'Mapa final'!#REF!),"")</f>
        <v>#REF!</v>
      </c>
      <c r="T24" s="112" t="e">
        <f>IF(AND('Mapa final'!#REF!="Muy Alta",'Mapa final'!#REF!="Mayor"),CONCATENATE("R18C",'Mapa final'!#REF!),"")</f>
        <v>#REF!</v>
      </c>
      <c r="U24" s="81" t="e">
        <f>IF(AND('Mapa final'!#REF!="Muy Alta",'Mapa final'!#REF!="Mayor"),CONCATENATE("R18C",'Mapa final'!#REF!),"")</f>
        <v>#REF!</v>
      </c>
      <c r="V24" s="87" t="e">
        <f>IF(AND('Mapa final'!#REF!="Muy Alta",'Mapa final'!#REF!="Catastrófico"),CONCATENATE("R18C",'Mapa final'!#REF!),"")</f>
        <v>#REF!</v>
      </c>
      <c r="W24" s="113" t="e">
        <f>IF(AND('Mapa final'!#REF!="Muy Alta",'Mapa final'!#REF!="Catastrófico"),CONCATENATE("R18C",'Mapa final'!#REF!),"")</f>
        <v>#REF!</v>
      </c>
      <c r="X24" s="88" t="e">
        <f>IF(AND('Mapa final'!#REF!="Muy Alta",'Mapa final'!#REF!="Catastrófico"),CONCATENATE("R18C",'Mapa final'!#REF!),"")</f>
        <v>#REF!</v>
      </c>
      <c r="Y24" s="36"/>
      <c r="Z24" s="181"/>
      <c r="AA24" s="182"/>
      <c r="AB24" s="182"/>
      <c r="AC24" s="182"/>
      <c r="AD24" s="182"/>
      <c r="AE24" s="183"/>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row>
    <row r="25" spans="1:61" ht="15" customHeight="1" x14ac:dyDescent="0.35">
      <c r="A25" s="36"/>
      <c r="B25" s="193"/>
      <c r="C25" s="194"/>
      <c r="D25" s="195"/>
      <c r="E25" s="177"/>
      <c r="F25" s="176"/>
      <c r="G25" s="176"/>
      <c r="H25" s="176"/>
      <c r="I25" s="176"/>
      <c r="J25" s="80" t="e">
        <f>IF(AND('Mapa final'!#REF!="Muy Alta",'Mapa final'!#REF!="Leve"),CONCATENATE("R19C",'Mapa final'!#REF!),"")</f>
        <v>#REF!</v>
      </c>
      <c r="K25" s="112" t="e">
        <f>IF(AND('Mapa final'!#REF!="Muy Alta",'Mapa final'!#REF!="Leve"),CONCATENATE("R19C",'Mapa final'!#REF!),"")</f>
        <v>#REF!</v>
      </c>
      <c r="L25" s="81" t="e">
        <f>IF(AND('Mapa final'!#REF!="Muy Alta",'Mapa final'!#REF!="Leve"),CONCATENATE("R19C",'Mapa final'!#REF!),"")</f>
        <v>#REF!</v>
      </c>
      <c r="M25" s="80" t="e">
        <f>IF(AND('Mapa final'!#REF!="Muy Alta",'Mapa final'!#REF!="Menor"),CONCATENATE("R19C",'Mapa final'!#REF!),"")</f>
        <v>#REF!</v>
      </c>
      <c r="N25" s="112" t="e">
        <f>IF(AND('Mapa final'!#REF!="Muy Alta",'Mapa final'!#REF!="Menor"),CONCATENATE("R19C",'Mapa final'!#REF!),"")</f>
        <v>#REF!</v>
      </c>
      <c r="O25" s="81" t="e">
        <f>IF(AND('Mapa final'!#REF!="Muy Alta",'Mapa final'!#REF!="Menor"),CONCATENATE("R19C",'Mapa final'!#REF!),"")</f>
        <v>#REF!</v>
      </c>
      <c r="P25" s="80" t="e">
        <f>IF(AND('Mapa final'!#REF!="Muy Alta",'Mapa final'!#REF!="Moderado"),CONCATENATE("R19C",'Mapa final'!#REF!),"")</f>
        <v>#REF!</v>
      </c>
      <c r="Q25" s="112" t="e">
        <f>IF(AND('Mapa final'!#REF!="Muy Alta",'Mapa final'!#REF!="Moderado"),CONCATENATE("R19C",'Mapa final'!#REF!),"")</f>
        <v>#REF!</v>
      </c>
      <c r="R25" s="81" t="e">
        <f>IF(AND('Mapa final'!#REF!="Muy Alta",'Mapa final'!#REF!="Moderado"),CONCATENATE("R19C",'Mapa final'!#REF!),"")</f>
        <v>#REF!</v>
      </c>
      <c r="S25" s="80" t="e">
        <f>IF(AND('Mapa final'!#REF!="Muy Alta",'Mapa final'!#REF!="Mayor"),CONCATENATE("R19C",'Mapa final'!#REF!),"")</f>
        <v>#REF!</v>
      </c>
      <c r="T25" s="112" t="e">
        <f>IF(AND('Mapa final'!#REF!="Muy Alta",'Mapa final'!#REF!="Mayor"),CONCATENATE("R19C",'Mapa final'!#REF!),"")</f>
        <v>#REF!</v>
      </c>
      <c r="U25" s="81" t="e">
        <f>IF(AND('Mapa final'!#REF!="Muy Alta",'Mapa final'!#REF!="Mayor"),CONCATENATE("R19C",'Mapa final'!#REF!),"")</f>
        <v>#REF!</v>
      </c>
      <c r="V25" s="87" t="e">
        <f>IF(AND('Mapa final'!#REF!="Muy Alta",'Mapa final'!#REF!="Catastrófico"),CONCATENATE("R19C",'Mapa final'!#REF!),"")</f>
        <v>#REF!</v>
      </c>
      <c r="W25" s="113" t="e">
        <f>IF(AND('Mapa final'!#REF!="Muy Alta",'Mapa final'!#REF!="Catastrófico"),CONCATENATE("R19C",'Mapa final'!#REF!),"")</f>
        <v>#REF!</v>
      </c>
      <c r="X25" s="88" t="e">
        <f>IF(AND('Mapa final'!#REF!="Muy Alta",'Mapa final'!#REF!="Catastrófico"),CONCATENATE("R19C",'Mapa final'!#REF!),"")</f>
        <v>#REF!</v>
      </c>
      <c r="Y25" s="36"/>
      <c r="Z25" s="181"/>
      <c r="AA25" s="182"/>
      <c r="AB25" s="182"/>
      <c r="AC25" s="182"/>
      <c r="AD25" s="182"/>
      <c r="AE25" s="183"/>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row>
    <row r="26" spans="1:61" ht="15" customHeight="1" x14ac:dyDescent="0.35">
      <c r="A26" s="36"/>
      <c r="B26" s="193"/>
      <c r="C26" s="194"/>
      <c r="D26" s="195"/>
      <c r="E26" s="177"/>
      <c r="F26" s="176"/>
      <c r="G26" s="176"/>
      <c r="H26" s="176"/>
      <c r="I26" s="176"/>
      <c r="J26" s="80" t="e">
        <f>IF(AND('Mapa final'!#REF!="Muy Alta",'Mapa final'!#REF!="Leve"),CONCATENATE("R20",'Mapa final'!#REF!),"")</f>
        <v>#REF!</v>
      </c>
      <c r="K26" s="112" t="e">
        <f>IF(AND('Mapa final'!#REF!="Muy Alta",'Mapa final'!#REF!="Leve"),CONCATENATE("R20C",'Mapa final'!#REF!),"")</f>
        <v>#REF!</v>
      </c>
      <c r="L26" s="81" t="e">
        <f>IF(AND('Mapa final'!#REF!="Muy Alta",'Mapa final'!#REF!="Leve"),CONCATENATE("R20C",'Mapa final'!#REF!),"")</f>
        <v>#REF!</v>
      </c>
      <c r="M26" s="80" t="e">
        <f>IF(AND('Mapa final'!#REF!="Muy Alta",'Mapa final'!#REF!="Menor"),CONCATENATE("R20",'Mapa final'!#REF!),"")</f>
        <v>#REF!</v>
      </c>
      <c r="N26" s="112" t="e">
        <f>IF(AND('Mapa final'!#REF!="Muy Alta",'Mapa final'!#REF!="Menor"),CONCATENATE("R20C",'Mapa final'!#REF!),"")</f>
        <v>#REF!</v>
      </c>
      <c r="O26" s="81" t="e">
        <f>IF(AND('Mapa final'!#REF!="Muy Alta",'Mapa final'!#REF!="Menor"),CONCATENATE("R20C",'Mapa final'!#REF!),"")</f>
        <v>#REF!</v>
      </c>
      <c r="P26" s="80" t="e">
        <f>IF(AND('Mapa final'!#REF!="Muy Alta",'Mapa final'!#REF!="Moderado"),CONCATENATE("R20",'Mapa final'!#REF!),"")</f>
        <v>#REF!</v>
      </c>
      <c r="Q26" s="112" t="e">
        <f>IF(AND('Mapa final'!#REF!="Muy Alta",'Mapa final'!#REF!="Moderado"),CONCATENATE("R20C",'Mapa final'!#REF!),"")</f>
        <v>#REF!</v>
      </c>
      <c r="R26" s="81" t="e">
        <f>IF(AND('Mapa final'!#REF!="Muy Alta",'Mapa final'!#REF!="Moderado"),CONCATENATE("R20C",'Mapa final'!#REF!),"")</f>
        <v>#REF!</v>
      </c>
      <c r="S26" s="80" t="e">
        <f>IF(AND('Mapa final'!#REF!="Muy Alta",'Mapa final'!#REF!="Mayor"),CONCATENATE("R20",'Mapa final'!#REF!),"")</f>
        <v>#REF!</v>
      </c>
      <c r="T26" s="112" t="e">
        <f>IF(AND('Mapa final'!#REF!="Muy Alta",'Mapa final'!#REF!="Mayor"),CONCATENATE("R20C",'Mapa final'!#REF!),"")</f>
        <v>#REF!</v>
      </c>
      <c r="U26" s="81" t="e">
        <f>IF(AND('Mapa final'!#REF!="Muy Alta",'Mapa final'!#REF!="Mayor"),CONCATENATE("R20C",'Mapa final'!#REF!),"")</f>
        <v>#REF!</v>
      </c>
      <c r="V26" s="87" t="e">
        <f>IF(AND('Mapa final'!#REF!="Muy Alta",'Mapa final'!#REF!="Catastrófico"),CONCATENATE("R20",'Mapa final'!#REF!),"")</f>
        <v>#REF!</v>
      </c>
      <c r="W26" s="113" t="e">
        <f>IF(AND('Mapa final'!#REF!="Muy Alta",'Mapa final'!#REF!="Catastrófico"),CONCATENATE("R20C",'Mapa final'!#REF!),"")</f>
        <v>#REF!</v>
      </c>
      <c r="X26" s="88" t="e">
        <f>IF(AND('Mapa final'!#REF!="Muy Alta",'Mapa final'!#REF!="Catastrófico"),CONCATENATE("R20C",'Mapa final'!#REF!),"")</f>
        <v>#REF!</v>
      </c>
      <c r="Y26" s="36"/>
      <c r="Z26" s="181"/>
      <c r="AA26" s="182"/>
      <c r="AB26" s="182"/>
      <c r="AC26" s="182"/>
      <c r="AD26" s="182"/>
      <c r="AE26" s="183"/>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row>
    <row r="27" spans="1:61" ht="15" customHeight="1" x14ac:dyDescent="0.35">
      <c r="A27" s="36"/>
      <c r="B27" s="193"/>
      <c r="C27" s="194"/>
      <c r="D27" s="195"/>
      <c r="E27" s="177"/>
      <c r="F27" s="176"/>
      <c r="G27" s="176"/>
      <c r="H27" s="176"/>
      <c r="I27" s="176"/>
      <c r="J27" s="80" t="e">
        <f>IF(AND('Mapa final'!#REF!="Muy Alta",'Mapa final'!#REF!="Leve"),CONCATENATE("R21C",'Mapa final'!#REF!),"")</f>
        <v>#REF!</v>
      </c>
      <c r="K27" s="112" t="e">
        <f>IF(AND('Mapa final'!#REF!="Muy Alta",'Mapa final'!#REF!="Leve"),CONCATENATE("R21C",'Mapa final'!#REF!),"")</f>
        <v>#REF!</v>
      </c>
      <c r="L27" s="81" t="e">
        <f>IF(AND('Mapa final'!#REF!="Muy Alta",'Mapa final'!#REF!="Leve"),CONCATENATE("R21C",'Mapa final'!#REF!),"")</f>
        <v>#REF!</v>
      </c>
      <c r="M27" s="80" t="e">
        <f>IF(AND('Mapa final'!#REF!="Muy Alta",'Mapa final'!#REF!="Menor"),CONCATENATE("R21C",'Mapa final'!#REF!),"")</f>
        <v>#REF!</v>
      </c>
      <c r="N27" s="112" t="e">
        <f>IF(AND('Mapa final'!#REF!="Muy Alta",'Mapa final'!#REF!="Menor"),CONCATENATE("R21C",'Mapa final'!#REF!),"")</f>
        <v>#REF!</v>
      </c>
      <c r="O27" s="81" t="e">
        <f>IF(AND('Mapa final'!#REF!="Muy Alta",'Mapa final'!#REF!="Menor"),CONCATENATE("R21C",'Mapa final'!#REF!),"")</f>
        <v>#REF!</v>
      </c>
      <c r="P27" s="80" t="e">
        <f>IF(AND('Mapa final'!#REF!="Muy Alta",'Mapa final'!#REF!="Moderado"),CONCATENATE("R21C",'Mapa final'!#REF!),"")</f>
        <v>#REF!</v>
      </c>
      <c r="Q27" s="112" t="e">
        <f>IF(AND('Mapa final'!#REF!="Muy Alta",'Mapa final'!#REF!="Moderado"),CONCATENATE("R21C",'Mapa final'!#REF!),"")</f>
        <v>#REF!</v>
      </c>
      <c r="R27" s="81" t="e">
        <f>IF(AND('Mapa final'!#REF!="Muy Alta",'Mapa final'!#REF!="Moderado"),CONCATENATE("R21C",'Mapa final'!#REF!),"")</f>
        <v>#REF!</v>
      </c>
      <c r="S27" s="80" t="e">
        <f>IF(AND('Mapa final'!#REF!="Muy Alta",'Mapa final'!#REF!="Mayor"),CONCATENATE("R21C",'Mapa final'!#REF!),"")</f>
        <v>#REF!</v>
      </c>
      <c r="T27" s="112" t="e">
        <f>IF(AND('Mapa final'!#REF!="Muy Alta",'Mapa final'!#REF!="Mayor"),CONCATENATE("R21C",'Mapa final'!#REF!),"")</f>
        <v>#REF!</v>
      </c>
      <c r="U27" s="81" t="e">
        <f>IF(AND('Mapa final'!#REF!="Muy Alta",'Mapa final'!#REF!="Mayor"),CONCATENATE("R21C",'Mapa final'!#REF!),"")</f>
        <v>#REF!</v>
      </c>
      <c r="V27" s="87" t="e">
        <f>IF(AND('Mapa final'!#REF!="Muy Alta",'Mapa final'!#REF!="Catastrófico"),CONCATENATE("R21C",'Mapa final'!#REF!),"")</f>
        <v>#REF!</v>
      </c>
      <c r="W27" s="113" t="e">
        <f>IF(AND('Mapa final'!#REF!="Muy Alta",'Mapa final'!#REF!="Catastrófico"),CONCATENATE("R21C",'Mapa final'!#REF!),"")</f>
        <v>#REF!</v>
      </c>
      <c r="X27" s="88" t="e">
        <f>IF(AND('Mapa final'!#REF!="Muy Alta",'Mapa final'!#REF!="Catastrófico"),CONCATENATE("R21C",'Mapa final'!#REF!),"")</f>
        <v>#REF!</v>
      </c>
      <c r="Y27" s="36"/>
      <c r="Z27" s="181"/>
      <c r="AA27" s="182"/>
      <c r="AB27" s="182"/>
      <c r="AC27" s="182"/>
      <c r="AD27" s="182"/>
      <c r="AE27" s="183"/>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row>
    <row r="28" spans="1:61" ht="15" customHeight="1" x14ac:dyDescent="0.35">
      <c r="A28" s="36"/>
      <c r="B28" s="193"/>
      <c r="C28" s="194"/>
      <c r="D28" s="195"/>
      <c r="E28" s="177"/>
      <c r="F28" s="176"/>
      <c r="G28" s="176"/>
      <c r="H28" s="176"/>
      <c r="I28" s="176"/>
      <c r="J28" s="80" t="e">
        <f>IF(AND('Mapa final'!#REF!="Muy Alta",'Mapa final'!#REF!="Leve"),CONCATENATE("R22C",'Mapa final'!#REF!),"")</f>
        <v>#REF!</v>
      </c>
      <c r="K28" s="112" t="e">
        <f>IF(AND('Mapa final'!#REF!="Muy Alta",'Mapa final'!#REF!="Leve"),CONCATENATE("R22C",'Mapa final'!#REF!),"")</f>
        <v>#REF!</v>
      </c>
      <c r="L28" s="81" t="e">
        <f>IF(AND('Mapa final'!#REF!="Muy Alta",'Mapa final'!#REF!="Leve"),CONCATENATE("R2C",'Mapa final'!#REF!),"")</f>
        <v>#REF!</v>
      </c>
      <c r="M28" s="80" t="e">
        <f>IF(AND('Mapa final'!#REF!="Muy Alta",'Mapa final'!#REF!="Menor"),CONCATENATE("R22C",'Mapa final'!#REF!),"")</f>
        <v>#REF!</v>
      </c>
      <c r="N28" s="112" t="e">
        <f>IF(AND('Mapa final'!#REF!="Muy Alta",'Mapa final'!#REF!="Menor"),CONCATENATE("R22C",'Mapa final'!#REF!),"")</f>
        <v>#REF!</v>
      </c>
      <c r="O28" s="81" t="e">
        <f>IF(AND('Mapa final'!#REF!="Muy Alta",'Mapa final'!#REF!="Menor"),CONCATENATE("R2C",'Mapa final'!#REF!),"")</f>
        <v>#REF!</v>
      </c>
      <c r="P28" s="80" t="e">
        <f>IF(AND('Mapa final'!#REF!="Muy Alta",'Mapa final'!#REF!="Moderado"),CONCATENATE("R22C",'Mapa final'!#REF!),"")</f>
        <v>#REF!</v>
      </c>
      <c r="Q28" s="112" t="e">
        <f>IF(AND('Mapa final'!#REF!="Muy Alta",'Mapa final'!#REF!="Moderado"),CONCATENATE("R22C",'Mapa final'!#REF!),"")</f>
        <v>#REF!</v>
      </c>
      <c r="R28" s="81" t="e">
        <f>IF(AND('Mapa final'!#REF!="Muy Alta",'Mapa final'!#REF!="Moderado"),CONCATENATE("R2C",'Mapa final'!#REF!),"")</f>
        <v>#REF!</v>
      </c>
      <c r="S28" s="80" t="e">
        <f>IF(AND('Mapa final'!#REF!="Muy Alta",'Mapa final'!#REF!="Mayor"),CONCATENATE("R22C",'Mapa final'!#REF!),"")</f>
        <v>#REF!</v>
      </c>
      <c r="T28" s="112" t="e">
        <f>IF(AND('Mapa final'!#REF!="Muy Alta",'Mapa final'!#REF!="Mayor"),CONCATENATE("R22C",'Mapa final'!#REF!),"")</f>
        <v>#REF!</v>
      </c>
      <c r="U28" s="81" t="e">
        <f>IF(AND('Mapa final'!#REF!="Muy Alta",'Mapa final'!#REF!="Mayor"),CONCATENATE("R2C",'Mapa final'!#REF!),"")</f>
        <v>#REF!</v>
      </c>
      <c r="V28" s="87" t="e">
        <f>IF(AND('Mapa final'!#REF!="Muy Alta",'Mapa final'!#REF!="Catastrófico"),CONCATENATE("R22C",'Mapa final'!#REF!),"")</f>
        <v>#REF!</v>
      </c>
      <c r="W28" s="113" t="e">
        <f>IF(AND('Mapa final'!#REF!="Muy Alta",'Mapa final'!#REF!="Catastrófico"),CONCATENATE("R22C",'Mapa final'!#REF!),"")</f>
        <v>#REF!</v>
      </c>
      <c r="X28" s="88" t="e">
        <f>IF(AND('Mapa final'!#REF!="Muy Alta",'Mapa final'!#REF!="Catastrófico"),CONCATENATE("R2C",'Mapa final'!#REF!),"")</f>
        <v>#REF!</v>
      </c>
      <c r="Y28" s="36"/>
      <c r="Z28" s="181"/>
      <c r="AA28" s="182"/>
      <c r="AB28" s="182"/>
      <c r="AC28" s="182"/>
      <c r="AD28" s="182"/>
      <c r="AE28" s="183"/>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row>
    <row r="29" spans="1:61" ht="15" customHeight="1" x14ac:dyDescent="0.35">
      <c r="A29" s="36"/>
      <c r="B29" s="193"/>
      <c r="C29" s="194"/>
      <c r="D29" s="195"/>
      <c r="E29" s="177"/>
      <c r="F29" s="176"/>
      <c r="G29" s="176"/>
      <c r="H29" s="176"/>
      <c r="I29" s="176"/>
      <c r="J29" s="80" t="e">
        <f>IF(AND('Mapa final'!#REF!="Muy Alta",'Mapa final'!#REF!="Leve"),CONCATENATE("R23C",'Mapa final'!#REF!),"")</f>
        <v>#REF!</v>
      </c>
      <c r="K29" s="112" t="e">
        <f>IF(AND('Mapa final'!#REF!="Muy Alta",'Mapa final'!#REF!="Leve"),CONCATENATE("R23C",'Mapa final'!#REF!),"")</f>
        <v>#REF!</v>
      </c>
      <c r="L29" s="81" t="e">
        <f>IF(AND('Mapa final'!#REF!="Muy Alta",'Mapa final'!#REF!="Leve"),CONCATENATE("R23C",'Mapa final'!#REF!),"")</f>
        <v>#REF!</v>
      </c>
      <c r="M29" s="80" t="e">
        <f>IF(AND('Mapa final'!#REF!="Muy Alta",'Mapa final'!#REF!="Menor"),CONCATENATE("R23C",'Mapa final'!#REF!),"")</f>
        <v>#REF!</v>
      </c>
      <c r="N29" s="112" t="e">
        <f>IF(AND('Mapa final'!#REF!="Muy Alta",'Mapa final'!#REF!="Menor"),CONCATENATE("R23C",'Mapa final'!#REF!),"")</f>
        <v>#REF!</v>
      </c>
      <c r="O29" s="81" t="e">
        <f>IF(AND('Mapa final'!#REF!="Muy Alta",'Mapa final'!#REF!="Menor"),CONCATENATE("R23C",'Mapa final'!#REF!),"")</f>
        <v>#REF!</v>
      </c>
      <c r="P29" s="80" t="e">
        <f>IF(AND('Mapa final'!#REF!="Muy Alta",'Mapa final'!#REF!="Moderado"),CONCATENATE("R23C",'Mapa final'!#REF!),"")</f>
        <v>#REF!</v>
      </c>
      <c r="Q29" s="112" t="e">
        <f>IF(AND('Mapa final'!#REF!="Muy Alta",'Mapa final'!#REF!="Moderado"),CONCATENATE("R23C",'Mapa final'!#REF!),"")</f>
        <v>#REF!</v>
      </c>
      <c r="R29" s="81" t="e">
        <f>IF(AND('Mapa final'!#REF!="Muy Alta",'Mapa final'!#REF!="Moderado"),CONCATENATE("R23C",'Mapa final'!#REF!),"")</f>
        <v>#REF!</v>
      </c>
      <c r="S29" s="80" t="e">
        <f>IF(AND('Mapa final'!#REF!="Muy Alta",'Mapa final'!#REF!="Mayor"),CONCATENATE("R23C",'Mapa final'!#REF!),"")</f>
        <v>#REF!</v>
      </c>
      <c r="T29" s="112" t="e">
        <f>IF(AND('Mapa final'!#REF!="Muy Alta",'Mapa final'!#REF!="Mayor"),CONCATENATE("R23C",'Mapa final'!#REF!),"")</f>
        <v>#REF!</v>
      </c>
      <c r="U29" s="81" t="e">
        <f>IF(AND('Mapa final'!#REF!="Muy Alta",'Mapa final'!#REF!="Mayor"),CONCATENATE("R23C",'Mapa final'!#REF!),"")</f>
        <v>#REF!</v>
      </c>
      <c r="V29" s="87" t="e">
        <f>IF(AND('Mapa final'!#REF!="Muy Alta",'Mapa final'!#REF!="Catastrófico"),CONCATENATE("R23C",'Mapa final'!#REF!),"")</f>
        <v>#REF!</v>
      </c>
      <c r="W29" s="113" t="e">
        <f>IF(AND('Mapa final'!#REF!="Muy Alta",'Mapa final'!#REF!="Catastrófico"),CONCATENATE("R23C",'Mapa final'!#REF!),"")</f>
        <v>#REF!</v>
      </c>
      <c r="X29" s="88" t="e">
        <f>IF(AND('Mapa final'!#REF!="Muy Alta",'Mapa final'!#REF!="Catastrófico"),CONCATENATE("R23C",'Mapa final'!#REF!),"")</f>
        <v>#REF!</v>
      </c>
      <c r="Y29" s="36"/>
      <c r="Z29" s="181"/>
      <c r="AA29" s="182"/>
      <c r="AB29" s="182"/>
      <c r="AC29" s="182"/>
      <c r="AD29" s="182"/>
      <c r="AE29" s="183"/>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row>
    <row r="30" spans="1:61" ht="15" customHeight="1" x14ac:dyDescent="0.35">
      <c r="A30" s="36"/>
      <c r="B30" s="193"/>
      <c r="C30" s="194"/>
      <c r="D30" s="195"/>
      <c r="E30" s="177"/>
      <c r="F30" s="176"/>
      <c r="G30" s="176"/>
      <c r="H30" s="176"/>
      <c r="I30" s="176"/>
      <c r="J30" s="80" t="e">
        <f>IF(AND('Mapa final'!#REF!="Muy Alta",'Mapa final'!#REF!="Leve"),CONCATENATE("R24C",'Mapa final'!#REF!),"")</f>
        <v>#REF!</v>
      </c>
      <c r="K30" s="112" t="e">
        <f>IF(AND('Mapa final'!#REF!="Muy Alta",'Mapa final'!#REF!="Leve"),CONCATENATE("R24C",'Mapa final'!#REF!),"")</f>
        <v>#REF!</v>
      </c>
      <c r="L30" s="81" t="e">
        <f>IF(AND('Mapa final'!#REF!="Muy Alta",'Mapa final'!#REF!="Leve"),CONCATENATE("R24C",'Mapa final'!#REF!),"")</f>
        <v>#REF!</v>
      </c>
      <c r="M30" s="80" t="e">
        <f>IF(AND('Mapa final'!#REF!="Muy Alta",'Mapa final'!#REF!="Menor"),CONCATENATE("R24C",'Mapa final'!#REF!),"")</f>
        <v>#REF!</v>
      </c>
      <c r="N30" s="112" t="e">
        <f>IF(AND('Mapa final'!#REF!="Muy Alta",'Mapa final'!#REF!="Menor"),CONCATENATE("R24C",'Mapa final'!#REF!),"")</f>
        <v>#REF!</v>
      </c>
      <c r="O30" s="81" t="e">
        <f>IF(AND('Mapa final'!#REF!="Muy Alta",'Mapa final'!#REF!="Menor"),CONCATENATE("R24C",'Mapa final'!#REF!),"")</f>
        <v>#REF!</v>
      </c>
      <c r="P30" s="80" t="e">
        <f>IF(AND('Mapa final'!#REF!="Muy Alta",'Mapa final'!#REF!="Moderado"),CONCATENATE("R24C",'Mapa final'!#REF!),"")</f>
        <v>#REF!</v>
      </c>
      <c r="Q30" s="112" t="e">
        <f>IF(AND('Mapa final'!#REF!="Muy Alta",'Mapa final'!#REF!="Moderado"),CONCATENATE("R24C",'Mapa final'!#REF!),"")</f>
        <v>#REF!</v>
      </c>
      <c r="R30" s="81" t="e">
        <f>IF(AND('Mapa final'!#REF!="Muy Alta",'Mapa final'!#REF!="Moderado"),CONCATENATE("R24C",'Mapa final'!#REF!),"")</f>
        <v>#REF!</v>
      </c>
      <c r="S30" s="80" t="e">
        <f>IF(AND('Mapa final'!#REF!="Muy Alta",'Mapa final'!#REF!="Mayor"),CONCATENATE("R24C",'Mapa final'!#REF!),"")</f>
        <v>#REF!</v>
      </c>
      <c r="T30" s="112" t="e">
        <f>IF(AND('Mapa final'!#REF!="Muy Alta",'Mapa final'!#REF!="Mayor"),CONCATENATE("R24C",'Mapa final'!#REF!),"")</f>
        <v>#REF!</v>
      </c>
      <c r="U30" s="81" t="e">
        <f>IF(AND('Mapa final'!#REF!="Muy Alta",'Mapa final'!#REF!="Mayor"),CONCATENATE("R24C",'Mapa final'!#REF!),"")</f>
        <v>#REF!</v>
      </c>
      <c r="V30" s="87" t="e">
        <f>IF(AND('Mapa final'!#REF!="Muy Alta",'Mapa final'!#REF!="Catastrófico"),CONCATENATE("R24C",'Mapa final'!#REF!),"")</f>
        <v>#REF!</v>
      </c>
      <c r="W30" s="113" t="e">
        <f>IF(AND('Mapa final'!#REF!="Muy Alta",'Mapa final'!#REF!="Catastrófico"),CONCATENATE("R24C",'Mapa final'!#REF!),"")</f>
        <v>#REF!</v>
      </c>
      <c r="X30" s="88" t="e">
        <f>IF(AND('Mapa final'!#REF!="Muy Alta",'Mapa final'!#REF!="Catastrófico"),CONCATENATE("R24C",'Mapa final'!#REF!),"")</f>
        <v>#REF!</v>
      </c>
      <c r="Y30" s="36"/>
      <c r="Z30" s="181"/>
      <c r="AA30" s="182"/>
      <c r="AB30" s="182"/>
      <c r="AC30" s="182"/>
      <c r="AD30" s="182"/>
      <c r="AE30" s="183"/>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row>
    <row r="31" spans="1:61" ht="15" customHeight="1" x14ac:dyDescent="0.35">
      <c r="A31" s="36"/>
      <c r="B31" s="193"/>
      <c r="C31" s="194"/>
      <c r="D31" s="195"/>
      <c r="E31" s="177"/>
      <c r="F31" s="176"/>
      <c r="G31" s="176"/>
      <c r="H31" s="176"/>
      <c r="I31" s="176"/>
      <c r="J31" s="80" t="e">
        <f>IF(AND('Mapa final'!#REF!="Muy Alta",'Mapa final'!#REF!="Leve"),CONCATENATE("R25C",'Mapa final'!#REF!),"")</f>
        <v>#REF!</v>
      </c>
      <c r="K31" s="112" t="e">
        <f>IF(AND('Mapa final'!#REF!="Muy Alta",'Mapa final'!#REF!="Leve"),CONCATENATE("R25C",'Mapa final'!#REF!),"")</f>
        <v>#REF!</v>
      </c>
      <c r="L31" s="81" t="e">
        <f>IF(AND('Mapa final'!#REF!="Muy Alta",'Mapa final'!#REF!="Leve"),CONCATENATE("R25C",'Mapa final'!#REF!),"")</f>
        <v>#REF!</v>
      </c>
      <c r="M31" s="80" t="e">
        <f>IF(AND('Mapa final'!#REF!="Muy Alta",'Mapa final'!#REF!="Menor"),CONCATENATE("R25C",'Mapa final'!#REF!),"")</f>
        <v>#REF!</v>
      </c>
      <c r="N31" s="112" t="e">
        <f>IF(AND('Mapa final'!#REF!="Muy Alta",'Mapa final'!#REF!="Menor"),CONCATENATE("R25C",'Mapa final'!#REF!),"")</f>
        <v>#REF!</v>
      </c>
      <c r="O31" s="81" t="e">
        <f>IF(AND('Mapa final'!#REF!="Muy Alta",'Mapa final'!#REF!="Menor"),CONCATENATE("R25C",'Mapa final'!#REF!),"")</f>
        <v>#REF!</v>
      </c>
      <c r="P31" s="80" t="e">
        <f>IF(AND('Mapa final'!#REF!="Muy Alta",'Mapa final'!#REF!="Moderado"),CONCATENATE("R25C",'Mapa final'!#REF!),"")</f>
        <v>#REF!</v>
      </c>
      <c r="Q31" s="112" t="e">
        <f>IF(AND('Mapa final'!#REF!="Muy Alta",'Mapa final'!#REF!="Moderado"),CONCATENATE("R25C",'Mapa final'!#REF!),"")</f>
        <v>#REF!</v>
      </c>
      <c r="R31" s="81" t="e">
        <f>IF(AND('Mapa final'!#REF!="Muy Alta",'Mapa final'!#REF!="Moderado"),CONCATENATE("R25C",'Mapa final'!#REF!),"")</f>
        <v>#REF!</v>
      </c>
      <c r="S31" s="80" t="e">
        <f>IF(AND('Mapa final'!#REF!="Muy Alta",'Mapa final'!#REF!="Mayor"),CONCATENATE("R25C",'Mapa final'!#REF!),"")</f>
        <v>#REF!</v>
      </c>
      <c r="T31" s="112" t="e">
        <f>IF(AND('Mapa final'!#REF!="Muy Alta",'Mapa final'!#REF!="Mayor"),CONCATENATE("R25C",'Mapa final'!#REF!),"")</f>
        <v>#REF!</v>
      </c>
      <c r="U31" s="81" t="e">
        <f>IF(AND('Mapa final'!#REF!="Muy Alta",'Mapa final'!#REF!="Mayor"),CONCATENATE("R25C",'Mapa final'!#REF!),"")</f>
        <v>#REF!</v>
      </c>
      <c r="V31" s="87" t="e">
        <f>IF(AND('Mapa final'!#REF!="Muy Alta",'Mapa final'!#REF!="Catastrófico"),CONCATENATE("R25C",'Mapa final'!#REF!),"")</f>
        <v>#REF!</v>
      </c>
      <c r="W31" s="113" t="e">
        <f>IF(AND('Mapa final'!#REF!="Muy Alta",'Mapa final'!#REF!="Catastrófico"),CONCATENATE("R25C",'Mapa final'!#REF!),"")</f>
        <v>#REF!</v>
      </c>
      <c r="X31" s="88" t="e">
        <f>IF(AND('Mapa final'!#REF!="Muy Alta",'Mapa final'!#REF!="Catastrófico"),CONCATENATE("R25C",'Mapa final'!#REF!),"")</f>
        <v>#REF!</v>
      </c>
      <c r="Y31" s="36"/>
      <c r="Z31" s="181"/>
      <c r="AA31" s="182"/>
      <c r="AB31" s="182"/>
      <c r="AC31" s="182"/>
      <c r="AD31" s="182"/>
      <c r="AE31" s="183"/>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row>
    <row r="32" spans="1:61" ht="15" customHeight="1" x14ac:dyDescent="0.35">
      <c r="A32" s="36"/>
      <c r="B32" s="193"/>
      <c r="C32" s="194"/>
      <c r="D32" s="195"/>
      <c r="E32" s="177"/>
      <c r="F32" s="176"/>
      <c r="G32" s="176"/>
      <c r="H32" s="176"/>
      <c r="I32" s="176"/>
      <c r="J32" s="80" t="e">
        <f>IF(AND('Mapa final'!#REF!="Muy Alta",'Mapa final'!#REF!="Leve"),CONCATENATE("R26C",'Mapa final'!#REF!),"")</f>
        <v>#REF!</v>
      </c>
      <c r="K32" s="112" t="e">
        <f>IF(AND('Mapa final'!#REF!="Muy Alta",'Mapa final'!#REF!="Leve"),CONCATENATE("R26C",'Mapa final'!#REF!),"")</f>
        <v>#REF!</v>
      </c>
      <c r="L32" s="81" t="e">
        <f>IF(AND('Mapa final'!#REF!="Muy Alta",'Mapa final'!#REF!="Leve"),CONCATENATE("R26C",'Mapa final'!#REF!),"")</f>
        <v>#REF!</v>
      </c>
      <c r="M32" s="80" t="e">
        <f>IF(AND('Mapa final'!#REF!="Muy Alta",'Mapa final'!#REF!="Menor"),CONCATENATE("R26C",'Mapa final'!#REF!),"")</f>
        <v>#REF!</v>
      </c>
      <c r="N32" s="112" t="e">
        <f>IF(AND('Mapa final'!#REF!="Muy Alta",'Mapa final'!#REF!="Menor"),CONCATENATE("R26C",'Mapa final'!#REF!),"")</f>
        <v>#REF!</v>
      </c>
      <c r="O32" s="81" t="e">
        <f>IF(AND('Mapa final'!#REF!="Muy Alta",'Mapa final'!#REF!="Menor"),CONCATENATE("R26C",'Mapa final'!#REF!),"")</f>
        <v>#REF!</v>
      </c>
      <c r="P32" s="80" t="e">
        <f>IF(AND('Mapa final'!#REF!="Muy Alta",'Mapa final'!#REF!="Moderado"),CONCATENATE("R26C",'Mapa final'!#REF!),"")</f>
        <v>#REF!</v>
      </c>
      <c r="Q32" s="112" t="e">
        <f>IF(AND('Mapa final'!#REF!="Muy Alta",'Mapa final'!#REF!="Moderado"),CONCATENATE("R26C",'Mapa final'!#REF!),"")</f>
        <v>#REF!</v>
      </c>
      <c r="R32" s="81" t="e">
        <f>IF(AND('Mapa final'!#REF!="Muy Alta",'Mapa final'!#REF!="Moderado"),CONCATENATE("R26C",'Mapa final'!#REF!),"")</f>
        <v>#REF!</v>
      </c>
      <c r="S32" s="80" t="e">
        <f>IF(AND('Mapa final'!#REF!="Muy Alta",'Mapa final'!#REF!="Mayor"),CONCATENATE("R26C",'Mapa final'!#REF!),"")</f>
        <v>#REF!</v>
      </c>
      <c r="T32" s="112" t="e">
        <f>IF(AND('Mapa final'!#REF!="Muy Alta",'Mapa final'!#REF!="Mayor"),CONCATENATE("R26C",'Mapa final'!#REF!),"")</f>
        <v>#REF!</v>
      </c>
      <c r="U32" s="81" t="e">
        <f>IF(AND('Mapa final'!#REF!="Muy Alta",'Mapa final'!#REF!="Mayor"),CONCATENATE("R26C",'Mapa final'!#REF!),"")</f>
        <v>#REF!</v>
      </c>
      <c r="V32" s="87" t="e">
        <f>IF(AND('Mapa final'!#REF!="Muy Alta",'Mapa final'!#REF!="Catastrófico"),CONCATENATE("R26C",'Mapa final'!#REF!),"")</f>
        <v>#REF!</v>
      </c>
      <c r="W32" s="113" t="e">
        <f>IF(AND('Mapa final'!#REF!="Muy Alta",'Mapa final'!#REF!="Catastrófico"),CONCATENATE("R26C",'Mapa final'!#REF!),"")</f>
        <v>#REF!</v>
      </c>
      <c r="X32" s="88" t="e">
        <f>IF(AND('Mapa final'!#REF!="Muy Alta",'Mapa final'!#REF!="Catastrófico"),CONCATENATE("R26C",'Mapa final'!#REF!),"")</f>
        <v>#REF!</v>
      </c>
      <c r="Y32" s="36"/>
      <c r="Z32" s="181"/>
      <c r="AA32" s="182"/>
      <c r="AB32" s="182"/>
      <c r="AC32" s="182"/>
      <c r="AD32" s="182"/>
      <c r="AE32" s="183"/>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row>
    <row r="33" spans="1:61" ht="15" customHeight="1" x14ac:dyDescent="0.35">
      <c r="A33" s="36"/>
      <c r="B33" s="193"/>
      <c r="C33" s="194"/>
      <c r="D33" s="195"/>
      <c r="E33" s="177"/>
      <c r="F33" s="176"/>
      <c r="G33" s="176"/>
      <c r="H33" s="176"/>
      <c r="I33" s="176"/>
      <c r="J33" s="80" t="e">
        <f>IF(AND('Mapa final'!#REF!="Muy Alta",'Mapa final'!#REF!="Leve"),CONCATENATE("R27C",'Mapa final'!#REF!),"")</f>
        <v>#REF!</v>
      </c>
      <c r="K33" s="112" t="e">
        <f>IF(AND('Mapa final'!#REF!="Muy Alta",'Mapa final'!#REF!="Leve"),CONCATENATE("R27C",'Mapa final'!#REF!),"")</f>
        <v>#REF!</v>
      </c>
      <c r="L33" s="81" t="e">
        <f>IF(AND('Mapa final'!#REF!="Muy Alta",'Mapa final'!#REF!="Leve"),CONCATENATE("R27C",'Mapa final'!#REF!),"")</f>
        <v>#REF!</v>
      </c>
      <c r="M33" s="80" t="e">
        <f>IF(AND('Mapa final'!#REF!="Muy Alta",'Mapa final'!#REF!="Menor"),CONCATENATE("R27C",'Mapa final'!#REF!),"")</f>
        <v>#REF!</v>
      </c>
      <c r="N33" s="112" t="e">
        <f>IF(AND('Mapa final'!#REF!="Muy Alta",'Mapa final'!#REF!="Menor"),CONCATENATE("R27C",'Mapa final'!#REF!),"")</f>
        <v>#REF!</v>
      </c>
      <c r="O33" s="81" t="e">
        <f>IF(AND('Mapa final'!#REF!="Muy Alta",'Mapa final'!#REF!="Menor"),CONCATENATE("R27C",'Mapa final'!#REF!),"")</f>
        <v>#REF!</v>
      </c>
      <c r="P33" s="80" t="e">
        <f>IF(AND('Mapa final'!#REF!="Muy Alta",'Mapa final'!#REF!="Moderado"),CONCATENATE("R27C",'Mapa final'!#REF!),"")</f>
        <v>#REF!</v>
      </c>
      <c r="Q33" s="112" t="e">
        <f>IF(AND('Mapa final'!#REF!="Muy Alta",'Mapa final'!#REF!="Moderado"),CONCATENATE("R27C",'Mapa final'!#REF!),"")</f>
        <v>#REF!</v>
      </c>
      <c r="R33" s="81" t="e">
        <f>IF(AND('Mapa final'!#REF!="Muy Alta",'Mapa final'!#REF!="Moderado"),CONCATENATE("R27C",'Mapa final'!#REF!),"")</f>
        <v>#REF!</v>
      </c>
      <c r="S33" s="80" t="e">
        <f>IF(AND('Mapa final'!#REF!="Muy Alta",'Mapa final'!#REF!="Mayor"),CONCATENATE("R27C",'Mapa final'!#REF!),"")</f>
        <v>#REF!</v>
      </c>
      <c r="T33" s="112" t="e">
        <f>IF(AND('Mapa final'!#REF!="Muy Alta",'Mapa final'!#REF!="Mayor"),CONCATENATE("R27C",'Mapa final'!#REF!),"")</f>
        <v>#REF!</v>
      </c>
      <c r="U33" s="81" t="e">
        <f>IF(AND('Mapa final'!#REF!="Muy Alta",'Mapa final'!#REF!="Mayor"),CONCATENATE("R27C",'Mapa final'!#REF!),"")</f>
        <v>#REF!</v>
      </c>
      <c r="V33" s="87" t="e">
        <f>IF(AND('Mapa final'!#REF!="Muy Alta",'Mapa final'!#REF!="Catastrófico"),CONCATENATE("R27C",'Mapa final'!#REF!),"")</f>
        <v>#REF!</v>
      </c>
      <c r="W33" s="113" t="e">
        <f>IF(AND('Mapa final'!#REF!="Muy Alta",'Mapa final'!#REF!="Catastrófico"),CONCATENATE("R27C",'Mapa final'!#REF!),"")</f>
        <v>#REF!</v>
      </c>
      <c r="X33" s="88" t="e">
        <f>IF(AND('Mapa final'!#REF!="Muy Alta",'Mapa final'!#REF!="Catastrófico"),CONCATENATE("R27C",'Mapa final'!#REF!),"")</f>
        <v>#REF!</v>
      </c>
      <c r="Y33" s="36"/>
      <c r="Z33" s="181"/>
      <c r="AA33" s="182"/>
      <c r="AB33" s="182"/>
      <c r="AC33" s="182"/>
      <c r="AD33" s="182"/>
      <c r="AE33" s="183"/>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row>
    <row r="34" spans="1:61" ht="15" customHeight="1" x14ac:dyDescent="0.35">
      <c r="A34" s="36"/>
      <c r="B34" s="193"/>
      <c r="C34" s="194"/>
      <c r="D34" s="195"/>
      <c r="E34" s="177"/>
      <c r="F34" s="176"/>
      <c r="G34" s="176"/>
      <c r="H34" s="176"/>
      <c r="I34" s="176"/>
      <c r="J34" s="80" t="e">
        <f>IF(AND('Mapa final'!#REF!="Muy Alta",'Mapa final'!#REF!="Leve"),CONCATENATE("R28C",'Mapa final'!#REF!),"")</f>
        <v>#REF!</v>
      </c>
      <c r="K34" s="112" t="e">
        <f>IF(AND('Mapa final'!#REF!="Muy Alta",'Mapa final'!#REF!="Leve"),CONCATENATE("R28C",'Mapa final'!#REF!),"")</f>
        <v>#REF!</v>
      </c>
      <c r="L34" s="81" t="e">
        <f>IF(AND('Mapa final'!#REF!="Muy Alta",'Mapa final'!#REF!="Leve"),CONCATENATE("R28C",'Mapa final'!#REF!),"")</f>
        <v>#REF!</v>
      </c>
      <c r="M34" s="80" t="e">
        <f>IF(AND('Mapa final'!#REF!="Muy Alta",'Mapa final'!#REF!="Menor"),CONCATENATE("R28C",'Mapa final'!#REF!),"")</f>
        <v>#REF!</v>
      </c>
      <c r="N34" s="112" t="e">
        <f>IF(AND('Mapa final'!#REF!="Muy Alta",'Mapa final'!#REF!="Menor"),CONCATENATE("R28C",'Mapa final'!#REF!),"")</f>
        <v>#REF!</v>
      </c>
      <c r="O34" s="81" t="e">
        <f>IF(AND('Mapa final'!#REF!="Muy Alta",'Mapa final'!#REF!="Menor"),CONCATENATE("R28C",'Mapa final'!#REF!),"")</f>
        <v>#REF!</v>
      </c>
      <c r="P34" s="80" t="e">
        <f>IF(AND('Mapa final'!#REF!="Muy Alta",'Mapa final'!#REF!="Moderado"),CONCATENATE("R28C",'Mapa final'!#REF!),"")</f>
        <v>#REF!</v>
      </c>
      <c r="Q34" s="112" t="e">
        <f>IF(AND('Mapa final'!#REF!="Muy Alta",'Mapa final'!#REF!="Moderado"),CONCATENATE("R28C",'Mapa final'!#REF!),"")</f>
        <v>#REF!</v>
      </c>
      <c r="R34" s="81" t="e">
        <f>IF(AND('Mapa final'!#REF!="Muy Alta",'Mapa final'!#REF!="Moderado"),CONCATENATE("R28C",'Mapa final'!#REF!),"")</f>
        <v>#REF!</v>
      </c>
      <c r="S34" s="80" t="e">
        <f>IF(AND('Mapa final'!#REF!="Muy Alta",'Mapa final'!#REF!="Mayor"),CONCATENATE("R28C",'Mapa final'!#REF!),"")</f>
        <v>#REF!</v>
      </c>
      <c r="T34" s="112" t="e">
        <f>IF(AND('Mapa final'!#REF!="Muy Alta",'Mapa final'!#REF!="Mayor"),CONCATENATE("R28C",'Mapa final'!#REF!),"")</f>
        <v>#REF!</v>
      </c>
      <c r="U34" s="81" t="e">
        <f>IF(AND('Mapa final'!#REF!="Muy Alta",'Mapa final'!#REF!="Mayor"),CONCATENATE("R28C",'Mapa final'!#REF!),"")</f>
        <v>#REF!</v>
      </c>
      <c r="V34" s="87" t="e">
        <f>IF(AND('Mapa final'!#REF!="Muy Alta",'Mapa final'!#REF!="Catastrófico"),CONCATENATE("R28C",'Mapa final'!#REF!),"")</f>
        <v>#REF!</v>
      </c>
      <c r="W34" s="113" t="e">
        <f>IF(AND('Mapa final'!#REF!="Muy Alta",'Mapa final'!#REF!="Catastrófico"),CONCATENATE("R28C",'Mapa final'!#REF!),"")</f>
        <v>#REF!</v>
      </c>
      <c r="X34" s="88" t="e">
        <f>IF(AND('Mapa final'!#REF!="Muy Alta",'Mapa final'!#REF!="Catastrófico"),CONCATENATE("R28C",'Mapa final'!#REF!),"")</f>
        <v>#REF!</v>
      </c>
      <c r="Y34" s="36"/>
      <c r="Z34" s="181"/>
      <c r="AA34" s="182"/>
      <c r="AB34" s="182"/>
      <c r="AC34" s="182"/>
      <c r="AD34" s="182"/>
      <c r="AE34" s="183"/>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row>
    <row r="35" spans="1:61" ht="15" customHeight="1" x14ac:dyDescent="0.35">
      <c r="A35" s="36"/>
      <c r="B35" s="193"/>
      <c r="C35" s="194"/>
      <c r="D35" s="195"/>
      <c r="E35" s="177"/>
      <c r="F35" s="176"/>
      <c r="G35" s="176"/>
      <c r="H35" s="176"/>
      <c r="I35" s="176"/>
      <c r="J35" s="80" t="e">
        <f>IF(AND('Mapa final'!#REF!="Muy Alta",'Mapa final'!#REF!="Leve"),CONCATENATE("R29C",'Mapa final'!#REF!),"")</f>
        <v>#REF!</v>
      </c>
      <c r="K35" s="112" t="e">
        <f>IF(AND('Mapa final'!#REF!="Muy Alta",'Mapa final'!#REF!="Leve"),CONCATENATE("R29C",'Mapa final'!#REF!),"")</f>
        <v>#REF!</v>
      </c>
      <c r="L35" s="81" t="e">
        <f>IF(AND('Mapa final'!#REF!="Muy Alta",'Mapa final'!#REF!="Leve"),CONCATENATE("R29C",'Mapa final'!#REF!),"")</f>
        <v>#REF!</v>
      </c>
      <c r="M35" s="80" t="e">
        <f>IF(AND('Mapa final'!#REF!="Muy Alta",'Mapa final'!#REF!="Menor"),CONCATENATE("R29C",'Mapa final'!#REF!),"")</f>
        <v>#REF!</v>
      </c>
      <c r="N35" s="112" t="e">
        <f>IF(AND('Mapa final'!#REF!="Muy Alta",'Mapa final'!#REF!="Menor"),CONCATENATE("R29C",'Mapa final'!#REF!),"")</f>
        <v>#REF!</v>
      </c>
      <c r="O35" s="81" t="e">
        <f>IF(AND('Mapa final'!#REF!="Muy Alta",'Mapa final'!#REF!="Menor"),CONCATENATE("R29C",'Mapa final'!#REF!),"")</f>
        <v>#REF!</v>
      </c>
      <c r="P35" s="80" t="e">
        <f>IF(AND('Mapa final'!#REF!="Muy Alta",'Mapa final'!#REF!="Moderado"),CONCATENATE("R29C",'Mapa final'!#REF!),"")</f>
        <v>#REF!</v>
      </c>
      <c r="Q35" s="112" t="e">
        <f>IF(AND('Mapa final'!#REF!="Muy Alta",'Mapa final'!#REF!="Moderado"),CONCATENATE("R29C",'Mapa final'!#REF!),"")</f>
        <v>#REF!</v>
      </c>
      <c r="R35" s="81" t="e">
        <f>IF(AND('Mapa final'!#REF!="Muy Alta",'Mapa final'!#REF!="Moderado"),CONCATENATE("R29C",'Mapa final'!#REF!),"")</f>
        <v>#REF!</v>
      </c>
      <c r="S35" s="80" t="e">
        <f>IF(AND('Mapa final'!#REF!="Muy Alta",'Mapa final'!#REF!="Mayor"),CONCATENATE("R29C",'Mapa final'!#REF!),"")</f>
        <v>#REF!</v>
      </c>
      <c r="T35" s="112" t="e">
        <f>IF(AND('Mapa final'!#REF!="Muy Alta",'Mapa final'!#REF!="Mayor"),CONCATENATE("R29C",'Mapa final'!#REF!),"")</f>
        <v>#REF!</v>
      </c>
      <c r="U35" s="81" t="e">
        <f>IF(AND('Mapa final'!#REF!="Muy Alta",'Mapa final'!#REF!="Mayor"),CONCATENATE("R29C",'Mapa final'!#REF!),"")</f>
        <v>#REF!</v>
      </c>
      <c r="V35" s="87" t="e">
        <f>IF(AND('Mapa final'!#REF!="Muy Alta",'Mapa final'!#REF!="Catastrófico"),CONCATENATE("R29C",'Mapa final'!#REF!),"")</f>
        <v>#REF!</v>
      </c>
      <c r="W35" s="113" t="e">
        <f>IF(AND('Mapa final'!#REF!="Muy Alta",'Mapa final'!#REF!="Catastrófico"),CONCATENATE("R29C",'Mapa final'!#REF!),"")</f>
        <v>#REF!</v>
      </c>
      <c r="X35" s="88" t="e">
        <f>IF(AND('Mapa final'!#REF!="Muy Alta",'Mapa final'!#REF!="Catastrófico"),CONCATENATE("R29C",'Mapa final'!#REF!),"")</f>
        <v>#REF!</v>
      </c>
      <c r="Y35" s="36"/>
      <c r="Z35" s="181"/>
      <c r="AA35" s="182"/>
      <c r="AB35" s="182"/>
      <c r="AC35" s="182"/>
      <c r="AD35" s="182"/>
      <c r="AE35" s="183"/>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row>
    <row r="36" spans="1:61" ht="15" customHeight="1" x14ac:dyDescent="0.35">
      <c r="A36" s="36"/>
      <c r="B36" s="193"/>
      <c r="C36" s="194"/>
      <c r="D36" s="195"/>
      <c r="E36" s="177"/>
      <c r="F36" s="176"/>
      <c r="G36" s="176"/>
      <c r="H36" s="176"/>
      <c r="I36" s="176"/>
      <c r="J36" s="80" t="e">
        <f>IF(AND('Mapa final'!#REF!="Muy Alta",'Mapa final'!#REF!="Leve"),CONCATENATE("R30C",'Mapa final'!#REF!),"")</f>
        <v>#REF!</v>
      </c>
      <c r="K36" s="112" t="e">
        <f>IF(AND('Mapa final'!#REF!="Muy Alta",'Mapa final'!#REF!="Leve"),CONCATENATE("R30C",'Mapa final'!#REF!),"")</f>
        <v>#REF!</v>
      </c>
      <c r="L36" s="81" t="e">
        <f>IF(AND('Mapa final'!#REF!="Muy Alta",'Mapa final'!#REF!="Leve"),CONCATENATE("R30C",'Mapa final'!#REF!),"")</f>
        <v>#REF!</v>
      </c>
      <c r="M36" s="80" t="e">
        <f>IF(AND('Mapa final'!#REF!="Muy Alta",'Mapa final'!#REF!="Menor"),CONCATENATE("R30C",'Mapa final'!#REF!),"")</f>
        <v>#REF!</v>
      </c>
      <c r="N36" s="112" t="e">
        <f>IF(AND('Mapa final'!#REF!="Muy Alta",'Mapa final'!#REF!="Menor"),CONCATENATE("R30C",'Mapa final'!#REF!),"")</f>
        <v>#REF!</v>
      </c>
      <c r="O36" s="81" t="e">
        <f>IF(AND('Mapa final'!#REF!="Muy Alta",'Mapa final'!#REF!="Menor"),CONCATENATE("R30C",'Mapa final'!#REF!),"")</f>
        <v>#REF!</v>
      </c>
      <c r="P36" s="80" t="e">
        <f>IF(AND('Mapa final'!#REF!="Muy Alta",'Mapa final'!#REF!="Moderado"),CONCATENATE("R30C",'Mapa final'!#REF!),"")</f>
        <v>#REF!</v>
      </c>
      <c r="Q36" s="112" t="e">
        <f>IF(AND('Mapa final'!#REF!="Muy Alta",'Mapa final'!#REF!="Moderado"),CONCATENATE("R30C",'Mapa final'!#REF!),"")</f>
        <v>#REF!</v>
      </c>
      <c r="R36" s="81" t="e">
        <f>IF(AND('Mapa final'!#REF!="Muy Alta",'Mapa final'!#REF!="Moderado"),CONCATENATE("R30C",'Mapa final'!#REF!),"")</f>
        <v>#REF!</v>
      </c>
      <c r="S36" s="80" t="e">
        <f>IF(AND('Mapa final'!#REF!="Muy Alta",'Mapa final'!#REF!="Mayor"),CONCATENATE("R30C",'Mapa final'!#REF!),"")</f>
        <v>#REF!</v>
      </c>
      <c r="T36" s="112" t="e">
        <f>IF(AND('Mapa final'!#REF!="Muy Alta",'Mapa final'!#REF!="Mayor"),CONCATENATE("R30C",'Mapa final'!#REF!),"")</f>
        <v>#REF!</v>
      </c>
      <c r="U36" s="81" t="e">
        <f>IF(AND('Mapa final'!#REF!="Muy Alta",'Mapa final'!#REF!="Mayor"),CONCATENATE("R30C",'Mapa final'!#REF!),"")</f>
        <v>#REF!</v>
      </c>
      <c r="V36" s="87" t="e">
        <f>IF(AND('Mapa final'!#REF!="Muy Alta",'Mapa final'!#REF!="Catastrófico"),CONCATENATE("R30C",'Mapa final'!#REF!),"")</f>
        <v>#REF!</v>
      </c>
      <c r="W36" s="113" t="e">
        <f>IF(AND('Mapa final'!#REF!="Muy Alta",'Mapa final'!#REF!="Catastrófico"),CONCATENATE("R30C",'Mapa final'!#REF!),"")</f>
        <v>#REF!</v>
      </c>
      <c r="X36" s="88" t="e">
        <f>IF(AND('Mapa final'!#REF!="Muy Alta",'Mapa final'!#REF!="Catastrófico"),CONCATENATE("R30C",'Mapa final'!#REF!),"")</f>
        <v>#REF!</v>
      </c>
      <c r="Y36" s="36"/>
      <c r="Z36" s="181"/>
      <c r="AA36" s="182"/>
      <c r="AB36" s="182"/>
      <c r="AC36" s="182"/>
      <c r="AD36" s="182"/>
      <c r="AE36" s="183"/>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row>
    <row r="37" spans="1:61" ht="15" customHeight="1" x14ac:dyDescent="0.35">
      <c r="A37" s="36"/>
      <c r="B37" s="193"/>
      <c r="C37" s="194"/>
      <c r="D37" s="195"/>
      <c r="E37" s="177"/>
      <c r="F37" s="176"/>
      <c r="G37" s="176"/>
      <c r="H37" s="176"/>
      <c r="I37" s="176"/>
      <c r="J37" s="80" t="e">
        <f>IF(AND('Mapa final'!#REF!="Muy Alta",'Mapa final'!#REF!="Leve"),CONCATENATE("R31C",'Mapa final'!#REF!),"")</f>
        <v>#REF!</v>
      </c>
      <c r="K37" s="112" t="e">
        <f>IF(AND('Mapa final'!#REF!="Muy Alta",'Mapa final'!#REF!="Leve"),CONCATENATE("R31C",'Mapa final'!#REF!),"")</f>
        <v>#REF!</v>
      </c>
      <c r="L37" s="81" t="e">
        <f>IF(AND('Mapa final'!#REF!="Muy Alta",'Mapa final'!#REF!="Leve"),CONCATENATE("R31C",'Mapa final'!#REF!),"")</f>
        <v>#REF!</v>
      </c>
      <c r="M37" s="80" t="e">
        <f>IF(AND('Mapa final'!#REF!="Muy Alta",'Mapa final'!#REF!="Menor"),CONCATENATE("R31C",'Mapa final'!#REF!),"")</f>
        <v>#REF!</v>
      </c>
      <c r="N37" s="112" t="e">
        <f>IF(AND('Mapa final'!#REF!="Muy Alta",'Mapa final'!#REF!="Menor"),CONCATENATE("R31C",'Mapa final'!#REF!),"")</f>
        <v>#REF!</v>
      </c>
      <c r="O37" s="81" t="e">
        <f>IF(AND('Mapa final'!#REF!="Muy Alta",'Mapa final'!#REF!="Menor"),CONCATENATE("R31C",'Mapa final'!#REF!),"")</f>
        <v>#REF!</v>
      </c>
      <c r="P37" s="80" t="e">
        <f>IF(AND('Mapa final'!#REF!="Muy Alta",'Mapa final'!#REF!="Moderado"),CONCATENATE("R31C",'Mapa final'!#REF!),"")</f>
        <v>#REF!</v>
      </c>
      <c r="Q37" s="112" t="e">
        <f>IF(AND('Mapa final'!#REF!="Muy Alta",'Mapa final'!#REF!="Moderado"),CONCATENATE("R31C",'Mapa final'!#REF!),"")</f>
        <v>#REF!</v>
      </c>
      <c r="R37" s="81" t="e">
        <f>IF(AND('Mapa final'!#REF!="Muy Alta",'Mapa final'!#REF!="Moderado"),CONCATENATE("R31C",'Mapa final'!#REF!),"")</f>
        <v>#REF!</v>
      </c>
      <c r="S37" s="80" t="e">
        <f>IF(AND('Mapa final'!#REF!="Muy Alta",'Mapa final'!#REF!="Mayor"),CONCATENATE("R31C",'Mapa final'!#REF!),"")</f>
        <v>#REF!</v>
      </c>
      <c r="T37" s="112" t="e">
        <f>IF(AND('Mapa final'!#REF!="Muy Alta",'Mapa final'!#REF!="Mayor"),CONCATENATE("R31C",'Mapa final'!#REF!),"")</f>
        <v>#REF!</v>
      </c>
      <c r="U37" s="81" t="e">
        <f>IF(AND('Mapa final'!#REF!="Muy Alta",'Mapa final'!#REF!="Mayor"),CONCATENATE("R31C",'Mapa final'!#REF!),"")</f>
        <v>#REF!</v>
      </c>
      <c r="V37" s="87" t="e">
        <f>IF(AND('Mapa final'!#REF!="Muy Alta",'Mapa final'!#REF!="Catastrófico"),CONCATENATE("R31C",'Mapa final'!#REF!),"")</f>
        <v>#REF!</v>
      </c>
      <c r="W37" s="113" t="e">
        <f>IF(AND('Mapa final'!#REF!="Muy Alta",'Mapa final'!#REF!="Catastrófico"),CONCATENATE("R31C",'Mapa final'!#REF!),"")</f>
        <v>#REF!</v>
      </c>
      <c r="X37" s="88" t="e">
        <f>IF(AND('Mapa final'!#REF!="Muy Alta",'Mapa final'!#REF!="Catastrófico"),CONCATENATE("R31C",'Mapa final'!#REF!),"")</f>
        <v>#REF!</v>
      </c>
      <c r="Y37" s="36"/>
      <c r="Z37" s="181"/>
      <c r="AA37" s="182"/>
      <c r="AB37" s="182"/>
      <c r="AC37" s="182"/>
      <c r="AD37" s="182"/>
      <c r="AE37" s="183"/>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row>
    <row r="38" spans="1:61" ht="15" customHeight="1" x14ac:dyDescent="0.35">
      <c r="A38" s="36"/>
      <c r="B38" s="193"/>
      <c r="C38" s="194"/>
      <c r="D38" s="195"/>
      <c r="E38" s="177"/>
      <c r="F38" s="176"/>
      <c r="G38" s="176"/>
      <c r="H38" s="176"/>
      <c r="I38" s="176"/>
      <c r="J38" s="80" t="e">
        <f>IF(AND('Mapa final'!#REF!="Muy Alta",'Mapa final'!#REF!="Leve"),CONCATENATE("R32C",'Mapa final'!#REF!),"")</f>
        <v>#REF!</v>
      </c>
      <c r="K38" s="112" t="e">
        <f>IF(AND('Mapa final'!#REF!="Muy Alta",'Mapa final'!#REF!="Leve"),CONCATENATE("R32C",'Mapa final'!#REF!),"")</f>
        <v>#REF!</v>
      </c>
      <c r="L38" s="81" t="e">
        <f>IF(AND('Mapa final'!#REF!="Muy Alta",'Mapa final'!#REF!="Leve"),CONCATENATE("R32C",'Mapa final'!#REF!),"")</f>
        <v>#REF!</v>
      </c>
      <c r="M38" s="80" t="e">
        <f>IF(AND('Mapa final'!#REF!="Muy Alta",'Mapa final'!#REF!="Menor"),CONCATENATE("R32C",'Mapa final'!#REF!),"")</f>
        <v>#REF!</v>
      </c>
      <c r="N38" s="112" t="e">
        <f>IF(AND('Mapa final'!#REF!="Muy Alta",'Mapa final'!#REF!="Menor"),CONCATENATE("R32C",'Mapa final'!#REF!),"")</f>
        <v>#REF!</v>
      </c>
      <c r="O38" s="81" t="e">
        <f>IF(AND('Mapa final'!#REF!="Muy Alta",'Mapa final'!#REF!="Menor"),CONCATENATE("R32C",'Mapa final'!#REF!),"")</f>
        <v>#REF!</v>
      </c>
      <c r="P38" s="80" t="e">
        <f>IF(AND('Mapa final'!#REF!="Muy Alta",'Mapa final'!#REF!="Moderado"),CONCATENATE("R32C",'Mapa final'!#REF!),"")</f>
        <v>#REF!</v>
      </c>
      <c r="Q38" s="112" t="e">
        <f>IF(AND('Mapa final'!#REF!="Muy Alta",'Mapa final'!#REF!="Moderado"),CONCATENATE("R32C",'Mapa final'!#REF!),"")</f>
        <v>#REF!</v>
      </c>
      <c r="R38" s="81" t="e">
        <f>IF(AND('Mapa final'!#REF!="Muy Alta",'Mapa final'!#REF!="Moderado"),CONCATENATE("R32C",'Mapa final'!#REF!),"")</f>
        <v>#REF!</v>
      </c>
      <c r="S38" s="80" t="e">
        <f>IF(AND('Mapa final'!#REF!="Muy Alta",'Mapa final'!#REF!="Mayor"),CONCATENATE("R32C",'Mapa final'!#REF!),"")</f>
        <v>#REF!</v>
      </c>
      <c r="T38" s="112" t="e">
        <f>IF(AND('Mapa final'!#REF!="Muy Alta",'Mapa final'!#REF!="Mayor"),CONCATENATE("R32C",'Mapa final'!#REF!),"")</f>
        <v>#REF!</v>
      </c>
      <c r="U38" s="81" t="e">
        <f>IF(AND('Mapa final'!#REF!="Muy Alta",'Mapa final'!#REF!="Mayor"),CONCATENATE("R32C",'Mapa final'!#REF!),"")</f>
        <v>#REF!</v>
      </c>
      <c r="V38" s="87" t="e">
        <f>IF(AND('Mapa final'!#REF!="Muy Alta",'Mapa final'!#REF!="Catastrófico"),CONCATENATE("R32C",'Mapa final'!#REF!),"")</f>
        <v>#REF!</v>
      </c>
      <c r="W38" s="113" t="e">
        <f>IF(AND('Mapa final'!#REF!="Muy Alta",'Mapa final'!#REF!="Catastrófico"),CONCATENATE("R32C",'Mapa final'!#REF!),"")</f>
        <v>#REF!</v>
      </c>
      <c r="X38" s="88" t="e">
        <f>IF(AND('Mapa final'!#REF!="Muy Alta",'Mapa final'!#REF!="Catastrófico"),CONCATENATE("R32C",'Mapa final'!#REF!),"")</f>
        <v>#REF!</v>
      </c>
      <c r="Y38" s="36"/>
      <c r="Z38" s="181"/>
      <c r="AA38" s="182"/>
      <c r="AB38" s="182"/>
      <c r="AC38" s="182"/>
      <c r="AD38" s="182"/>
      <c r="AE38" s="183"/>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row>
    <row r="39" spans="1:61" ht="15" customHeight="1" x14ac:dyDescent="0.35">
      <c r="A39" s="36"/>
      <c r="B39" s="193"/>
      <c r="C39" s="194"/>
      <c r="D39" s="195"/>
      <c r="E39" s="177"/>
      <c r="F39" s="176"/>
      <c r="G39" s="176"/>
      <c r="H39" s="176"/>
      <c r="I39" s="176"/>
      <c r="J39" s="80" t="e">
        <f>IF(AND('Mapa final'!#REF!="Muy Alta",'Mapa final'!#REF!="Leve"),CONCATENATE("R33C",'Mapa final'!#REF!),"")</f>
        <v>#REF!</v>
      </c>
      <c r="K39" s="112" t="e">
        <f>IF(AND('Mapa final'!#REF!="Muy Alta",'Mapa final'!#REF!="Leve"),CONCATENATE("R33C",'Mapa final'!#REF!),"")</f>
        <v>#REF!</v>
      </c>
      <c r="L39" s="81" t="e">
        <f>IF(AND('Mapa final'!#REF!="Muy Alta",'Mapa final'!#REF!="Leve"),CONCATENATE("R33C",'Mapa final'!#REF!),"")</f>
        <v>#REF!</v>
      </c>
      <c r="M39" s="80" t="e">
        <f>IF(AND('Mapa final'!#REF!="Muy Alta",'Mapa final'!#REF!="Menor"),CONCATENATE("R33C",'Mapa final'!#REF!),"")</f>
        <v>#REF!</v>
      </c>
      <c r="N39" s="112" t="e">
        <f>IF(AND('Mapa final'!#REF!="Muy Alta",'Mapa final'!#REF!="Menor"),CONCATENATE("R33C",'Mapa final'!#REF!),"")</f>
        <v>#REF!</v>
      </c>
      <c r="O39" s="81" t="e">
        <f>IF(AND('Mapa final'!#REF!="Muy Alta",'Mapa final'!#REF!="Menor"),CONCATENATE("R33C",'Mapa final'!#REF!),"")</f>
        <v>#REF!</v>
      </c>
      <c r="P39" s="80" t="e">
        <f>IF(AND('Mapa final'!#REF!="Muy Alta",'Mapa final'!#REF!="Moderado"),CONCATENATE("R33C",'Mapa final'!#REF!),"")</f>
        <v>#REF!</v>
      </c>
      <c r="Q39" s="112" t="e">
        <f>IF(AND('Mapa final'!#REF!="Muy Alta",'Mapa final'!#REF!="Moderado"),CONCATENATE("R33C",'Mapa final'!#REF!),"")</f>
        <v>#REF!</v>
      </c>
      <c r="R39" s="81" t="e">
        <f>IF(AND('Mapa final'!#REF!="Muy Alta",'Mapa final'!#REF!="Moderado"),CONCATENATE("R33C",'Mapa final'!#REF!),"")</f>
        <v>#REF!</v>
      </c>
      <c r="S39" s="80" t="e">
        <f>IF(AND('Mapa final'!#REF!="Muy Alta",'Mapa final'!#REF!="Mayor"),CONCATENATE("R33C",'Mapa final'!#REF!),"")</f>
        <v>#REF!</v>
      </c>
      <c r="T39" s="112" t="e">
        <f>IF(AND('Mapa final'!#REF!="Muy Alta",'Mapa final'!#REF!="Mayor"),CONCATENATE("R33C",'Mapa final'!#REF!),"")</f>
        <v>#REF!</v>
      </c>
      <c r="U39" s="81" t="e">
        <f>IF(AND('Mapa final'!#REF!="Muy Alta",'Mapa final'!#REF!="Mayor"),CONCATENATE("R33C",'Mapa final'!#REF!),"")</f>
        <v>#REF!</v>
      </c>
      <c r="V39" s="87" t="e">
        <f>IF(AND('Mapa final'!#REF!="Muy Alta",'Mapa final'!#REF!="Catastrófico"),CONCATENATE("R33C",'Mapa final'!#REF!),"")</f>
        <v>#REF!</v>
      </c>
      <c r="W39" s="113" t="e">
        <f>IF(AND('Mapa final'!#REF!="Muy Alta",'Mapa final'!#REF!="Catastrófico"),CONCATENATE("R33C",'Mapa final'!#REF!),"")</f>
        <v>#REF!</v>
      </c>
      <c r="X39" s="88" t="e">
        <f>IF(AND('Mapa final'!#REF!="Muy Alta",'Mapa final'!#REF!="Catastrófico"),CONCATENATE("R33C",'Mapa final'!#REF!),"")</f>
        <v>#REF!</v>
      </c>
      <c r="Y39" s="36"/>
      <c r="Z39" s="181"/>
      <c r="AA39" s="182"/>
      <c r="AB39" s="182"/>
      <c r="AC39" s="182"/>
      <c r="AD39" s="182"/>
      <c r="AE39" s="183"/>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row>
    <row r="40" spans="1:61" ht="15" customHeight="1" x14ac:dyDescent="0.35">
      <c r="A40" s="36"/>
      <c r="B40" s="193"/>
      <c r="C40" s="194"/>
      <c r="D40" s="195"/>
      <c r="E40" s="177"/>
      <c r="F40" s="176"/>
      <c r="G40" s="176"/>
      <c r="H40" s="176"/>
      <c r="I40" s="176"/>
      <c r="J40" s="80" t="e">
        <f>IF(AND('Mapa final'!#REF!="Muy Alta",'Mapa final'!#REF!="Leve"),CONCATENATE("R34C",'Mapa final'!#REF!),"")</f>
        <v>#REF!</v>
      </c>
      <c r="K40" s="112" t="e">
        <f>IF(AND('Mapa final'!#REF!="Muy Alta",'Mapa final'!#REF!="Leve"),CONCATENATE("R34C",'Mapa final'!#REF!),"")</f>
        <v>#REF!</v>
      </c>
      <c r="L40" s="81" t="e">
        <f>IF(AND('Mapa final'!#REF!="Muy Alta",'Mapa final'!#REF!="Leve"),CONCATENATE("R34C",'Mapa final'!#REF!),"")</f>
        <v>#REF!</v>
      </c>
      <c r="M40" s="80" t="e">
        <f>IF(AND('Mapa final'!#REF!="Muy Alta",'Mapa final'!#REF!="Menor"),CONCATENATE("R34C",'Mapa final'!#REF!),"")</f>
        <v>#REF!</v>
      </c>
      <c r="N40" s="112" t="e">
        <f>IF(AND('Mapa final'!#REF!="Muy Alta",'Mapa final'!#REF!="Menor"),CONCATENATE("R34C",'Mapa final'!#REF!),"")</f>
        <v>#REF!</v>
      </c>
      <c r="O40" s="81" t="e">
        <f>IF(AND('Mapa final'!#REF!="Muy Alta",'Mapa final'!#REF!="Menor"),CONCATENATE("R34C",'Mapa final'!#REF!),"")</f>
        <v>#REF!</v>
      </c>
      <c r="P40" s="80" t="e">
        <f>IF(AND('Mapa final'!#REF!="Muy Alta",'Mapa final'!#REF!="Moderado"),CONCATENATE("R34C",'Mapa final'!#REF!),"")</f>
        <v>#REF!</v>
      </c>
      <c r="Q40" s="112" t="e">
        <f>IF(AND('Mapa final'!#REF!="Muy Alta",'Mapa final'!#REF!="Moderado"),CONCATENATE("R34C",'Mapa final'!#REF!),"")</f>
        <v>#REF!</v>
      </c>
      <c r="R40" s="81" t="e">
        <f>IF(AND('Mapa final'!#REF!="Muy Alta",'Mapa final'!#REF!="Moderado"),CONCATENATE("R34C",'Mapa final'!#REF!),"")</f>
        <v>#REF!</v>
      </c>
      <c r="S40" s="80" t="e">
        <f>IF(AND('Mapa final'!#REF!="Muy Alta",'Mapa final'!#REF!="Mayor"),CONCATENATE("R34C",'Mapa final'!#REF!),"")</f>
        <v>#REF!</v>
      </c>
      <c r="T40" s="112" t="e">
        <f>IF(AND('Mapa final'!#REF!="Muy Alta",'Mapa final'!#REF!="Mayor"),CONCATENATE("R34C",'Mapa final'!#REF!),"")</f>
        <v>#REF!</v>
      </c>
      <c r="U40" s="81" t="e">
        <f>IF(AND('Mapa final'!#REF!="Muy Alta",'Mapa final'!#REF!="Mayor"),CONCATENATE("R34C",'Mapa final'!#REF!),"")</f>
        <v>#REF!</v>
      </c>
      <c r="V40" s="87" t="e">
        <f>IF(AND('Mapa final'!#REF!="Muy Alta",'Mapa final'!#REF!="Catastrófico"),CONCATENATE("R34C",'Mapa final'!#REF!),"")</f>
        <v>#REF!</v>
      </c>
      <c r="W40" s="113" t="e">
        <f>IF(AND('Mapa final'!#REF!="Muy Alta",'Mapa final'!#REF!="Catastrófico"),CONCATENATE("R34C",'Mapa final'!#REF!),"")</f>
        <v>#REF!</v>
      </c>
      <c r="X40" s="88" t="e">
        <f>IF(AND('Mapa final'!#REF!="Muy Alta",'Mapa final'!#REF!="Catastrófico"),CONCATENATE("R34C",'Mapa final'!#REF!),"")</f>
        <v>#REF!</v>
      </c>
      <c r="Y40" s="36"/>
      <c r="Z40" s="181"/>
      <c r="AA40" s="182"/>
      <c r="AB40" s="182"/>
      <c r="AC40" s="182"/>
      <c r="AD40" s="182"/>
      <c r="AE40" s="183"/>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row>
    <row r="41" spans="1:61" ht="15" customHeight="1" x14ac:dyDescent="0.35">
      <c r="A41" s="36"/>
      <c r="B41" s="193"/>
      <c r="C41" s="194"/>
      <c r="D41" s="195"/>
      <c r="E41" s="177"/>
      <c r="F41" s="176"/>
      <c r="G41" s="176"/>
      <c r="H41" s="176"/>
      <c r="I41" s="176"/>
      <c r="J41" s="80" t="e">
        <f>IF(AND('Mapa final'!#REF!="Muy Alta",'Mapa final'!#REF!="Leve"),CONCATENATE("R35C",'Mapa final'!#REF!),"")</f>
        <v>#REF!</v>
      </c>
      <c r="K41" s="112" t="e">
        <f>IF(AND('Mapa final'!#REF!="Muy Alta",'Mapa final'!#REF!="Leve"),CONCATENATE("R35C",'Mapa final'!#REF!),"")</f>
        <v>#REF!</v>
      </c>
      <c r="L41" s="81" t="e">
        <f>IF(AND('Mapa final'!#REF!="Muy Alta",'Mapa final'!#REF!="Leve"),CONCATENATE("R35C",'Mapa final'!#REF!),"")</f>
        <v>#REF!</v>
      </c>
      <c r="M41" s="80" t="e">
        <f>IF(AND('Mapa final'!#REF!="Muy Alta",'Mapa final'!#REF!="Menor"),CONCATENATE("R35C",'Mapa final'!#REF!),"")</f>
        <v>#REF!</v>
      </c>
      <c r="N41" s="112" t="e">
        <f>IF(AND('Mapa final'!#REF!="Muy Alta",'Mapa final'!#REF!="Menor"),CONCATENATE("R35C",'Mapa final'!#REF!),"")</f>
        <v>#REF!</v>
      </c>
      <c r="O41" s="81" t="e">
        <f>IF(AND('Mapa final'!#REF!="Muy Alta",'Mapa final'!#REF!="Menor"),CONCATENATE("R35C",'Mapa final'!#REF!),"")</f>
        <v>#REF!</v>
      </c>
      <c r="P41" s="80" t="e">
        <f>IF(AND('Mapa final'!#REF!="Muy Alta",'Mapa final'!#REF!="Moderado"),CONCATENATE("R35C",'Mapa final'!#REF!),"")</f>
        <v>#REF!</v>
      </c>
      <c r="Q41" s="112" t="e">
        <f>IF(AND('Mapa final'!#REF!="Muy Alta",'Mapa final'!#REF!="Moderado"),CONCATENATE("R35C",'Mapa final'!#REF!),"")</f>
        <v>#REF!</v>
      </c>
      <c r="R41" s="81" t="e">
        <f>IF(AND('Mapa final'!#REF!="Muy Alta",'Mapa final'!#REF!="Moderado"),CONCATENATE("R35C",'Mapa final'!#REF!),"")</f>
        <v>#REF!</v>
      </c>
      <c r="S41" s="80" t="e">
        <f>IF(AND('Mapa final'!#REF!="Muy Alta",'Mapa final'!#REF!="Mayor"),CONCATENATE("R35C",'Mapa final'!#REF!),"")</f>
        <v>#REF!</v>
      </c>
      <c r="T41" s="112" t="e">
        <f>IF(AND('Mapa final'!#REF!="Muy Alta",'Mapa final'!#REF!="Mayor"),CONCATENATE("R35C",'Mapa final'!#REF!),"")</f>
        <v>#REF!</v>
      </c>
      <c r="U41" s="81" t="e">
        <f>IF(AND('Mapa final'!#REF!="Muy Alta",'Mapa final'!#REF!="Mayor"),CONCATENATE("R35C",'Mapa final'!#REF!),"")</f>
        <v>#REF!</v>
      </c>
      <c r="V41" s="87" t="e">
        <f>IF(AND('Mapa final'!#REF!="Muy Alta",'Mapa final'!#REF!="Catastrófico"),CONCATENATE("R35C",'Mapa final'!#REF!),"")</f>
        <v>#REF!</v>
      </c>
      <c r="W41" s="113" t="e">
        <f>IF(AND('Mapa final'!#REF!="Muy Alta",'Mapa final'!#REF!="Catastrófico"),CONCATENATE("R35C",'Mapa final'!#REF!),"")</f>
        <v>#REF!</v>
      </c>
      <c r="X41" s="88" t="e">
        <f>IF(AND('Mapa final'!#REF!="Muy Alta",'Mapa final'!#REF!="Catastrófico"),CONCATENATE("R35C",'Mapa final'!#REF!),"")</f>
        <v>#REF!</v>
      </c>
      <c r="Y41" s="36"/>
      <c r="Z41" s="181"/>
      <c r="AA41" s="182"/>
      <c r="AB41" s="182"/>
      <c r="AC41" s="182"/>
      <c r="AD41" s="182"/>
      <c r="AE41" s="183"/>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row>
    <row r="42" spans="1:61" ht="15" customHeight="1" x14ac:dyDescent="0.35">
      <c r="A42" s="36"/>
      <c r="B42" s="193"/>
      <c r="C42" s="194"/>
      <c r="D42" s="195"/>
      <c r="E42" s="177"/>
      <c r="F42" s="176"/>
      <c r="G42" s="176"/>
      <c r="H42" s="176"/>
      <c r="I42" s="176"/>
      <c r="J42" s="80" t="e">
        <f>IF(AND('Mapa final'!#REF!="Muy Alta",'Mapa final'!#REF!="Leve"),CONCATENATE("R36C",'Mapa final'!#REF!),"")</f>
        <v>#REF!</v>
      </c>
      <c r="K42" s="112" t="e">
        <f>IF(AND('Mapa final'!#REF!="Muy Alta",'Mapa final'!#REF!="Leve"),CONCATENATE("R36C",'Mapa final'!#REF!),"")</f>
        <v>#REF!</v>
      </c>
      <c r="L42" s="81" t="e">
        <f>IF(AND('Mapa final'!#REF!="Muy Alta",'Mapa final'!#REF!="Leve"),CONCATENATE("R36C",'Mapa final'!#REF!),"")</f>
        <v>#REF!</v>
      </c>
      <c r="M42" s="80" t="e">
        <f>IF(AND('Mapa final'!#REF!="Muy Alta",'Mapa final'!#REF!="Menor"),CONCATENATE("R36C",'Mapa final'!#REF!),"")</f>
        <v>#REF!</v>
      </c>
      <c r="N42" s="112" t="e">
        <f>IF(AND('Mapa final'!#REF!="Muy Alta",'Mapa final'!#REF!="Menor"),CONCATENATE("R36C",'Mapa final'!#REF!),"")</f>
        <v>#REF!</v>
      </c>
      <c r="O42" s="81" t="e">
        <f>IF(AND('Mapa final'!#REF!="Muy Alta",'Mapa final'!#REF!="Menor"),CONCATENATE("R36C",'Mapa final'!#REF!),"")</f>
        <v>#REF!</v>
      </c>
      <c r="P42" s="80" t="e">
        <f>IF(AND('Mapa final'!#REF!="Muy Alta",'Mapa final'!#REF!="Moderado"),CONCATENATE("R36C",'Mapa final'!#REF!),"")</f>
        <v>#REF!</v>
      </c>
      <c r="Q42" s="112" t="e">
        <f>IF(AND('Mapa final'!#REF!="Muy Alta",'Mapa final'!#REF!="Moderado"),CONCATENATE("R36C",'Mapa final'!#REF!),"")</f>
        <v>#REF!</v>
      </c>
      <c r="R42" s="81" t="e">
        <f>IF(AND('Mapa final'!#REF!="Muy Alta",'Mapa final'!#REF!="Moderado"),CONCATENATE("R36C",'Mapa final'!#REF!),"")</f>
        <v>#REF!</v>
      </c>
      <c r="S42" s="80" t="e">
        <f>IF(AND('Mapa final'!#REF!="Muy Alta",'Mapa final'!#REF!="Mayor"),CONCATENATE("R36C",'Mapa final'!#REF!),"")</f>
        <v>#REF!</v>
      </c>
      <c r="T42" s="112" t="e">
        <f>IF(AND('Mapa final'!#REF!="Muy Alta",'Mapa final'!#REF!="Mayor"),CONCATENATE("R36C",'Mapa final'!#REF!),"")</f>
        <v>#REF!</v>
      </c>
      <c r="U42" s="81" t="e">
        <f>IF(AND('Mapa final'!#REF!="Muy Alta",'Mapa final'!#REF!="Mayor"),CONCATENATE("R36C",'Mapa final'!#REF!),"")</f>
        <v>#REF!</v>
      </c>
      <c r="V42" s="87" t="e">
        <f>IF(AND('Mapa final'!#REF!="Muy Alta",'Mapa final'!#REF!="Catastrófico"),CONCATENATE("R36C",'Mapa final'!#REF!),"")</f>
        <v>#REF!</v>
      </c>
      <c r="W42" s="113" t="e">
        <f>IF(AND('Mapa final'!#REF!="Muy Alta",'Mapa final'!#REF!="Catastrófico"),CONCATENATE("R36C",'Mapa final'!#REF!),"")</f>
        <v>#REF!</v>
      </c>
      <c r="X42" s="88" t="e">
        <f>IF(AND('Mapa final'!#REF!="Muy Alta",'Mapa final'!#REF!="Catastrófico"),CONCATENATE("R36C",'Mapa final'!#REF!),"")</f>
        <v>#REF!</v>
      </c>
      <c r="Y42" s="36"/>
      <c r="Z42" s="181"/>
      <c r="AA42" s="182"/>
      <c r="AB42" s="182"/>
      <c r="AC42" s="182"/>
      <c r="AD42" s="182"/>
      <c r="AE42" s="183"/>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row>
    <row r="43" spans="1:61" ht="15" customHeight="1" x14ac:dyDescent="0.35">
      <c r="A43" s="36"/>
      <c r="B43" s="193"/>
      <c r="C43" s="194"/>
      <c r="D43" s="195"/>
      <c r="E43" s="177"/>
      <c r="F43" s="176"/>
      <c r="G43" s="176"/>
      <c r="H43" s="176"/>
      <c r="I43" s="176"/>
      <c r="J43" s="80" t="e">
        <f>IF(AND('Mapa final'!#REF!="Muy Alta",'Mapa final'!#REF!="Leve"),CONCATENATE("R37C",'Mapa final'!#REF!),"")</f>
        <v>#REF!</v>
      </c>
      <c r="K43" s="112" t="e">
        <f>IF(AND('Mapa final'!#REF!="Muy Alta",'Mapa final'!#REF!="Leve"),CONCATENATE("R37C",'Mapa final'!#REF!),"")</f>
        <v>#REF!</v>
      </c>
      <c r="L43" s="81" t="e">
        <f>IF(AND('Mapa final'!#REF!="Muy Alta",'Mapa final'!#REF!="Leve"),CONCATENATE("R37C",'Mapa final'!#REF!),"")</f>
        <v>#REF!</v>
      </c>
      <c r="M43" s="80" t="e">
        <f>IF(AND('Mapa final'!#REF!="Muy Alta",'Mapa final'!#REF!="Menor"),CONCATENATE("R37C",'Mapa final'!#REF!),"")</f>
        <v>#REF!</v>
      </c>
      <c r="N43" s="112" t="e">
        <f>IF(AND('Mapa final'!#REF!="Muy Alta",'Mapa final'!#REF!="Menor"),CONCATENATE("R37C",'Mapa final'!#REF!),"")</f>
        <v>#REF!</v>
      </c>
      <c r="O43" s="81" t="e">
        <f>IF(AND('Mapa final'!#REF!="Muy Alta",'Mapa final'!#REF!="Menor"),CONCATENATE("R37C",'Mapa final'!#REF!),"")</f>
        <v>#REF!</v>
      </c>
      <c r="P43" s="80" t="e">
        <f>IF(AND('Mapa final'!#REF!="Muy Alta",'Mapa final'!#REF!="Moderado"),CONCATENATE("R37C",'Mapa final'!#REF!),"")</f>
        <v>#REF!</v>
      </c>
      <c r="Q43" s="112" t="e">
        <f>IF(AND('Mapa final'!#REF!="Muy Alta",'Mapa final'!#REF!="Moderado"),CONCATENATE("R37C",'Mapa final'!#REF!),"")</f>
        <v>#REF!</v>
      </c>
      <c r="R43" s="81" t="e">
        <f>IF(AND('Mapa final'!#REF!="Muy Alta",'Mapa final'!#REF!="Moderado"),CONCATENATE("R37C",'Mapa final'!#REF!),"")</f>
        <v>#REF!</v>
      </c>
      <c r="S43" s="80" t="e">
        <f>IF(AND('Mapa final'!#REF!="Muy Alta",'Mapa final'!#REF!="Mayor"),CONCATENATE("R37C",'Mapa final'!#REF!),"")</f>
        <v>#REF!</v>
      </c>
      <c r="T43" s="112" t="e">
        <f>IF(AND('Mapa final'!#REF!="Muy Alta",'Mapa final'!#REF!="Mayor"),CONCATENATE("R37C",'Mapa final'!#REF!),"")</f>
        <v>#REF!</v>
      </c>
      <c r="U43" s="81" t="e">
        <f>IF(AND('Mapa final'!#REF!="Muy Alta",'Mapa final'!#REF!="Mayor"),CONCATENATE("R37C",'Mapa final'!#REF!),"")</f>
        <v>#REF!</v>
      </c>
      <c r="V43" s="87" t="e">
        <f>IF(AND('Mapa final'!#REF!="Muy Alta",'Mapa final'!#REF!="Catastrófico"),CONCATENATE("R37C",'Mapa final'!#REF!),"")</f>
        <v>#REF!</v>
      </c>
      <c r="W43" s="113" t="e">
        <f>IF(AND('Mapa final'!#REF!="Muy Alta",'Mapa final'!#REF!="Catastrófico"),CONCATENATE("R37C",'Mapa final'!#REF!),"")</f>
        <v>#REF!</v>
      </c>
      <c r="X43" s="88" t="e">
        <f>IF(AND('Mapa final'!#REF!="Muy Alta",'Mapa final'!#REF!="Catastrófico"),CONCATENATE("R37C",'Mapa final'!#REF!),"")</f>
        <v>#REF!</v>
      </c>
      <c r="Y43" s="36"/>
      <c r="Z43" s="181"/>
      <c r="AA43" s="182"/>
      <c r="AB43" s="182"/>
      <c r="AC43" s="182"/>
      <c r="AD43" s="182"/>
      <c r="AE43" s="183"/>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row>
    <row r="44" spans="1:61" ht="15" customHeight="1" x14ac:dyDescent="0.35">
      <c r="A44" s="36"/>
      <c r="B44" s="193"/>
      <c r="C44" s="194"/>
      <c r="D44" s="195"/>
      <c r="E44" s="177"/>
      <c r="F44" s="176"/>
      <c r="G44" s="176"/>
      <c r="H44" s="176"/>
      <c r="I44" s="176"/>
      <c r="J44" s="80" t="e">
        <f>IF(AND('Mapa final'!#REF!="Muy Alta",'Mapa final'!#REF!="Leve"),CONCATENATE("R38C",'Mapa final'!#REF!),"")</f>
        <v>#REF!</v>
      </c>
      <c r="K44" s="112" t="e">
        <f>IF(AND('Mapa final'!#REF!="Muy Alta",'Mapa final'!#REF!="Leve"),CONCATENATE("R38C",'Mapa final'!#REF!),"")</f>
        <v>#REF!</v>
      </c>
      <c r="L44" s="81" t="e">
        <f>IF(AND('Mapa final'!#REF!="Muy Alta",'Mapa final'!#REF!="Leve"),CONCATENATE("R38C",'Mapa final'!#REF!),"")</f>
        <v>#REF!</v>
      </c>
      <c r="M44" s="80" t="e">
        <f>IF(AND('Mapa final'!#REF!="Muy Alta",'Mapa final'!#REF!="Menor"),CONCATENATE("R38C",'Mapa final'!#REF!),"")</f>
        <v>#REF!</v>
      </c>
      <c r="N44" s="112" t="e">
        <f>IF(AND('Mapa final'!#REF!="Muy Alta",'Mapa final'!#REF!="Menor"),CONCATENATE("R38C",'Mapa final'!#REF!),"")</f>
        <v>#REF!</v>
      </c>
      <c r="O44" s="81" t="e">
        <f>IF(AND('Mapa final'!#REF!="Muy Alta",'Mapa final'!#REF!="Menor"),CONCATENATE("R38C",'Mapa final'!#REF!),"")</f>
        <v>#REF!</v>
      </c>
      <c r="P44" s="80" t="e">
        <f>IF(AND('Mapa final'!#REF!="Muy Alta",'Mapa final'!#REF!="Moderado"),CONCATENATE("R38C",'Mapa final'!#REF!),"")</f>
        <v>#REF!</v>
      </c>
      <c r="Q44" s="112" t="e">
        <f>IF(AND('Mapa final'!#REF!="Muy Alta",'Mapa final'!#REF!="Moderado"),CONCATENATE("R38C",'Mapa final'!#REF!),"")</f>
        <v>#REF!</v>
      </c>
      <c r="R44" s="81" t="e">
        <f>IF(AND('Mapa final'!#REF!="Muy Alta",'Mapa final'!#REF!="Moderado"),CONCATENATE("R38C",'Mapa final'!#REF!),"")</f>
        <v>#REF!</v>
      </c>
      <c r="S44" s="80" t="e">
        <f>IF(AND('Mapa final'!#REF!="Muy Alta",'Mapa final'!#REF!="Mayor"),CONCATENATE("R38C",'Mapa final'!#REF!),"")</f>
        <v>#REF!</v>
      </c>
      <c r="T44" s="112" t="e">
        <f>IF(AND('Mapa final'!#REF!="Muy Alta",'Mapa final'!#REF!="Mayor"),CONCATENATE("R38C",'Mapa final'!#REF!),"")</f>
        <v>#REF!</v>
      </c>
      <c r="U44" s="81" t="e">
        <f>IF(AND('Mapa final'!#REF!="Muy Alta",'Mapa final'!#REF!="Mayor"),CONCATENATE("R38C",'Mapa final'!#REF!),"")</f>
        <v>#REF!</v>
      </c>
      <c r="V44" s="87" t="e">
        <f>IF(AND('Mapa final'!#REF!="Muy Alta",'Mapa final'!#REF!="Catastrófico"),CONCATENATE("R38C",'Mapa final'!#REF!),"")</f>
        <v>#REF!</v>
      </c>
      <c r="W44" s="113" t="e">
        <f>IF(AND('Mapa final'!#REF!="Muy Alta",'Mapa final'!#REF!="Catastrófico"),CONCATENATE("R38C",'Mapa final'!#REF!),"")</f>
        <v>#REF!</v>
      </c>
      <c r="X44" s="88" t="e">
        <f>IF(AND('Mapa final'!#REF!="Muy Alta",'Mapa final'!#REF!="Catastrófico"),CONCATENATE("R38C",'Mapa final'!#REF!),"")</f>
        <v>#REF!</v>
      </c>
      <c r="Y44" s="36"/>
      <c r="Z44" s="181"/>
      <c r="AA44" s="182"/>
      <c r="AB44" s="182"/>
      <c r="AC44" s="182"/>
      <c r="AD44" s="182"/>
      <c r="AE44" s="183"/>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row>
    <row r="45" spans="1:61" ht="15" customHeight="1" x14ac:dyDescent="0.35">
      <c r="A45" s="36"/>
      <c r="B45" s="193"/>
      <c r="C45" s="194"/>
      <c r="D45" s="195"/>
      <c r="E45" s="177"/>
      <c r="F45" s="176"/>
      <c r="G45" s="176"/>
      <c r="H45" s="176"/>
      <c r="I45" s="176"/>
      <c r="J45" s="80" t="e">
        <f>IF(AND('Mapa final'!#REF!="Muy Alta",'Mapa final'!#REF!="Leve"),CONCATENATE("R39C",'Mapa final'!#REF!),"")</f>
        <v>#REF!</v>
      </c>
      <c r="K45" s="112" t="e">
        <f>IF(AND('Mapa final'!#REF!="Muy Alta",'Mapa final'!#REF!="Leve"),CONCATENATE("R39C",'Mapa final'!#REF!),"")</f>
        <v>#REF!</v>
      </c>
      <c r="L45" s="81" t="e">
        <f>IF(AND('Mapa final'!#REF!="Muy Alta",'Mapa final'!#REF!="Leve"),CONCATENATE("R39C",'Mapa final'!#REF!),"")</f>
        <v>#REF!</v>
      </c>
      <c r="M45" s="80" t="e">
        <f>IF(AND('Mapa final'!#REF!="Muy Alta",'Mapa final'!#REF!="Menor"),CONCATENATE("R39C",'Mapa final'!#REF!),"")</f>
        <v>#REF!</v>
      </c>
      <c r="N45" s="112" t="e">
        <f>IF(AND('Mapa final'!#REF!="Muy Alta",'Mapa final'!#REF!="Menor"),CONCATENATE("R39C",'Mapa final'!#REF!),"")</f>
        <v>#REF!</v>
      </c>
      <c r="O45" s="81" t="e">
        <f>IF(AND('Mapa final'!#REF!="Muy Alta",'Mapa final'!#REF!="Menor"),CONCATENATE("R39C",'Mapa final'!#REF!),"")</f>
        <v>#REF!</v>
      </c>
      <c r="P45" s="80" t="e">
        <f>IF(AND('Mapa final'!#REF!="Muy Alta",'Mapa final'!#REF!="Moderado"),CONCATENATE("R39C",'Mapa final'!#REF!),"")</f>
        <v>#REF!</v>
      </c>
      <c r="Q45" s="112" t="e">
        <f>IF(AND('Mapa final'!#REF!="Muy Alta",'Mapa final'!#REF!="Moderado"),CONCATENATE("R39C",'Mapa final'!#REF!),"")</f>
        <v>#REF!</v>
      </c>
      <c r="R45" s="81" t="e">
        <f>IF(AND('Mapa final'!#REF!="Muy Alta",'Mapa final'!#REF!="Moderado"),CONCATENATE("R39C",'Mapa final'!#REF!),"")</f>
        <v>#REF!</v>
      </c>
      <c r="S45" s="80" t="e">
        <f>IF(AND('Mapa final'!#REF!="Muy Alta",'Mapa final'!#REF!="Mayor"),CONCATENATE("R39C",'Mapa final'!#REF!),"")</f>
        <v>#REF!</v>
      </c>
      <c r="T45" s="112" t="e">
        <f>IF(AND('Mapa final'!#REF!="Muy Alta",'Mapa final'!#REF!="Mayor"),CONCATENATE("R39C",'Mapa final'!#REF!),"")</f>
        <v>#REF!</v>
      </c>
      <c r="U45" s="81" t="e">
        <f>IF(AND('Mapa final'!#REF!="Muy Alta",'Mapa final'!#REF!="Mayor"),CONCATENATE("R39C",'Mapa final'!#REF!),"")</f>
        <v>#REF!</v>
      </c>
      <c r="V45" s="87" t="e">
        <f>IF(AND('Mapa final'!#REF!="Muy Alta",'Mapa final'!#REF!="Catastrófico"),CONCATENATE("R39C",'Mapa final'!#REF!),"")</f>
        <v>#REF!</v>
      </c>
      <c r="W45" s="113" t="e">
        <f>IF(AND('Mapa final'!#REF!="Muy Alta",'Mapa final'!#REF!="Catastrófico"),CONCATENATE("R39C",'Mapa final'!#REF!),"")</f>
        <v>#REF!</v>
      </c>
      <c r="X45" s="88" t="e">
        <f>IF(AND('Mapa final'!#REF!="Muy Alta",'Mapa final'!#REF!="Catastrófico"),CONCATENATE("R39C",'Mapa final'!#REF!),"")</f>
        <v>#REF!</v>
      </c>
      <c r="Y45" s="36"/>
      <c r="Z45" s="181"/>
      <c r="AA45" s="182"/>
      <c r="AB45" s="182"/>
      <c r="AC45" s="182"/>
      <c r="AD45" s="182"/>
      <c r="AE45" s="183"/>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row>
    <row r="46" spans="1:61" ht="15" customHeight="1" x14ac:dyDescent="0.35">
      <c r="A46" s="36"/>
      <c r="B46" s="193"/>
      <c r="C46" s="194"/>
      <c r="D46" s="195"/>
      <c r="E46" s="177"/>
      <c r="F46" s="176"/>
      <c r="G46" s="176"/>
      <c r="H46" s="176"/>
      <c r="I46" s="176"/>
      <c r="J46" s="80" t="e">
        <f>IF(AND('Mapa final'!#REF!="Muy Alta",'Mapa final'!#REF!="Leve"),CONCATENATE("R40C",'Mapa final'!#REF!),"")</f>
        <v>#REF!</v>
      </c>
      <c r="K46" s="112" t="e">
        <f>IF(AND('Mapa final'!#REF!="Muy Alta",'Mapa final'!#REF!="Leve"),CONCATENATE("R40C",'Mapa final'!#REF!),"")</f>
        <v>#REF!</v>
      </c>
      <c r="L46" s="81" t="e">
        <f>IF(AND('Mapa final'!#REF!="Muy Alta",'Mapa final'!#REF!="Leve"),CONCATENATE("R40C",'Mapa final'!#REF!),"")</f>
        <v>#REF!</v>
      </c>
      <c r="M46" s="80" t="e">
        <f>IF(AND('Mapa final'!#REF!="Muy Alta",'Mapa final'!#REF!="Menor"),CONCATENATE("R40C",'Mapa final'!#REF!),"")</f>
        <v>#REF!</v>
      </c>
      <c r="N46" s="112" t="e">
        <f>IF(AND('Mapa final'!#REF!="Muy Alta",'Mapa final'!#REF!="Menor"),CONCATENATE("R40C",'Mapa final'!#REF!),"")</f>
        <v>#REF!</v>
      </c>
      <c r="O46" s="81" t="e">
        <f>IF(AND('Mapa final'!#REF!="Muy Alta",'Mapa final'!#REF!="Menor"),CONCATENATE("R40C",'Mapa final'!#REF!),"")</f>
        <v>#REF!</v>
      </c>
      <c r="P46" s="80" t="e">
        <f>IF(AND('Mapa final'!#REF!="Muy Alta",'Mapa final'!#REF!="Moderado"),CONCATENATE("R40C",'Mapa final'!#REF!),"")</f>
        <v>#REF!</v>
      </c>
      <c r="Q46" s="112" t="e">
        <f>IF(AND('Mapa final'!#REF!="Muy Alta",'Mapa final'!#REF!="Moderado"),CONCATENATE("R40C",'Mapa final'!#REF!),"")</f>
        <v>#REF!</v>
      </c>
      <c r="R46" s="81" t="e">
        <f>IF(AND('Mapa final'!#REF!="Muy Alta",'Mapa final'!#REF!="Moderado"),CONCATENATE("R40C",'Mapa final'!#REF!),"")</f>
        <v>#REF!</v>
      </c>
      <c r="S46" s="80" t="e">
        <f>IF(AND('Mapa final'!#REF!="Muy Alta",'Mapa final'!#REF!="Mayor"),CONCATENATE("R40C",'Mapa final'!#REF!),"")</f>
        <v>#REF!</v>
      </c>
      <c r="T46" s="112" t="e">
        <f>IF(AND('Mapa final'!#REF!="Muy Alta",'Mapa final'!#REF!="Mayor"),CONCATENATE("R40C",'Mapa final'!#REF!),"")</f>
        <v>#REF!</v>
      </c>
      <c r="U46" s="81" t="e">
        <f>IF(AND('Mapa final'!#REF!="Muy Alta",'Mapa final'!#REF!="Mayor"),CONCATENATE("R40C",'Mapa final'!#REF!),"")</f>
        <v>#REF!</v>
      </c>
      <c r="V46" s="87" t="e">
        <f>IF(AND('Mapa final'!#REF!="Muy Alta",'Mapa final'!#REF!="Catastrófico"),CONCATENATE("R40C",'Mapa final'!#REF!),"")</f>
        <v>#REF!</v>
      </c>
      <c r="W46" s="113" t="e">
        <f>IF(AND('Mapa final'!#REF!="Muy Alta",'Mapa final'!#REF!="Catastrófico"),CONCATENATE("R40C",'Mapa final'!#REF!),"")</f>
        <v>#REF!</v>
      </c>
      <c r="X46" s="88" t="e">
        <f>IF(AND('Mapa final'!#REF!="Muy Alta",'Mapa final'!#REF!="Catastrófico"),CONCATENATE("R40C",'Mapa final'!#REF!),"")</f>
        <v>#REF!</v>
      </c>
      <c r="Y46" s="36"/>
      <c r="Z46" s="181"/>
      <c r="AA46" s="182"/>
      <c r="AB46" s="182"/>
      <c r="AC46" s="182"/>
      <c r="AD46" s="182"/>
      <c r="AE46" s="183"/>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row>
    <row r="47" spans="1:61" ht="15" customHeight="1" x14ac:dyDescent="0.35">
      <c r="A47" s="36"/>
      <c r="B47" s="193"/>
      <c r="C47" s="194"/>
      <c r="D47" s="195"/>
      <c r="E47" s="177"/>
      <c r="F47" s="176"/>
      <c r="G47" s="176"/>
      <c r="H47" s="176"/>
      <c r="I47" s="176"/>
      <c r="J47" s="80" t="e">
        <f>IF(AND('Mapa final'!#REF!="Muy Alta",'Mapa final'!#REF!="Leve"),CONCATENATE("R41C",'Mapa final'!#REF!),"")</f>
        <v>#REF!</v>
      </c>
      <c r="K47" s="112" t="e">
        <f>IF(AND('Mapa final'!#REF!="Muy Alta",'Mapa final'!#REF!="Leve"),CONCATENATE("R41C",'Mapa final'!#REF!),"")</f>
        <v>#REF!</v>
      </c>
      <c r="L47" s="81" t="e">
        <f>IF(AND('Mapa final'!#REF!="Muy Alta",'Mapa final'!#REF!="Leve"),CONCATENATE("R41C",'Mapa final'!#REF!),"")</f>
        <v>#REF!</v>
      </c>
      <c r="M47" s="80" t="e">
        <f>IF(AND('Mapa final'!#REF!="Muy Alta",'Mapa final'!#REF!="Menor"),CONCATENATE("R41C",'Mapa final'!#REF!),"")</f>
        <v>#REF!</v>
      </c>
      <c r="N47" s="112" t="e">
        <f>IF(AND('Mapa final'!#REF!="Muy Alta",'Mapa final'!#REF!="Menor"),CONCATENATE("R41C",'Mapa final'!#REF!),"")</f>
        <v>#REF!</v>
      </c>
      <c r="O47" s="81" t="e">
        <f>IF(AND('Mapa final'!#REF!="Muy Alta",'Mapa final'!#REF!="Menor"),CONCATENATE("R41C",'Mapa final'!#REF!),"")</f>
        <v>#REF!</v>
      </c>
      <c r="P47" s="80" t="e">
        <f>IF(AND('Mapa final'!#REF!="Muy Alta",'Mapa final'!#REF!="Moderado"),CONCATENATE("R41C",'Mapa final'!#REF!),"")</f>
        <v>#REF!</v>
      </c>
      <c r="Q47" s="112" t="e">
        <f>IF(AND('Mapa final'!#REF!="Muy Alta",'Mapa final'!#REF!="Moderado"),CONCATENATE("R41C",'Mapa final'!#REF!),"")</f>
        <v>#REF!</v>
      </c>
      <c r="R47" s="81" t="e">
        <f>IF(AND('Mapa final'!#REF!="Muy Alta",'Mapa final'!#REF!="Moderado"),CONCATENATE("R41C",'Mapa final'!#REF!),"")</f>
        <v>#REF!</v>
      </c>
      <c r="S47" s="80" t="e">
        <f>IF(AND('Mapa final'!#REF!="Muy Alta",'Mapa final'!#REF!="Mayor"),CONCATENATE("R41C",'Mapa final'!#REF!),"")</f>
        <v>#REF!</v>
      </c>
      <c r="T47" s="112" t="e">
        <f>IF(AND('Mapa final'!#REF!="Muy Alta",'Mapa final'!#REF!="Mayor"),CONCATENATE("R41C",'Mapa final'!#REF!),"")</f>
        <v>#REF!</v>
      </c>
      <c r="U47" s="81" t="e">
        <f>IF(AND('Mapa final'!#REF!="Muy Alta",'Mapa final'!#REF!="Mayor"),CONCATENATE("R41C",'Mapa final'!#REF!),"")</f>
        <v>#REF!</v>
      </c>
      <c r="V47" s="87" t="e">
        <f>IF(AND('Mapa final'!#REF!="Muy Alta",'Mapa final'!#REF!="Catastrófico"),CONCATENATE("R41C",'Mapa final'!#REF!),"")</f>
        <v>#REF!</v>
      </c>
      <c r="W47" s="113" t="e">
        <f>IF(AND('Mapa final'!#REF!="Muy Alta",'Mapa final'!#REF!="Catastrófico"),CONCATENATE("R41C",'Mapa final'!#REF!),"")</f>
        <v>#REF!</v>
      </c>
      <c r="X47" s="88" t="e">
        <f>IF(AND('Mapa final'!#REF!="Muy Alta",'Mapa final'!#REF!="Catastrófico"),CONCATENATE("R41C",'Mapa final'!#REF!),"")</f>
        <v>#REF!</v>
      </c>
      <c r="Y47" s="36"/>
      <c r="Z47" s="181"/>
      <c r="AA47" s="182"/>
      <c r="AB47" s="182"/>
      <c r="AC47" s="182"/>
      <c r="AD47" s="182"/>
      <c r="AE47" s="183"/>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row>
    <row r="48" spans="1:61" ht="15" customHeight="1" x14ac:dyDescent="0.35">
      <c r="A48" s="36"/>
      <c r="B48" s="193"/>
      <c r="C48" s="194"/>
      <c r="D48" s="195"/>
      <c r="E48" s="177"/>
      <c r="F48" s="176"/>
      <c r="G48" s="176"/>
      <c r="H48" s="176"/>
      <c r="I48" s="176"/>
      <c r="J48" s="80" t="e">
        <f>IF(AND('Mapa final'!#REF!="Muy Alta",'Mapa final'!#REF!="Leve"),CONCATENATE("R42C",'Mapa final'!#REF!),"")</f>
        <v>#REF!</v>
      </c>
      <c r="K48" s="112" t="e">
        <f>IF(AND('Mapa final'!#REF!="Muy Alta",'Mapa final'!#REF!="Leve"),CONCATENATE("R42C",'Mapa final'!#REF!),"")</f>
        <v>#REF!</v>
      </c>
      <c r="L48" s="81" t="e">
        <f>IF(AND('Mapa final'!#REF!="Muy Alta",'Mapa final'!#REF!="Leve"),CONCATENATE("R42C",'Mapa final'!#REF!),"")</f>
        <v>#REF!</v>
      </c>
      <c r="M48" s="80" t="e">
        <f>IF(AND('Mapa final'!#REF!="Muy Alta",'Mapa final'!#REF!="Menor"),CONCATENATE("R42C",'Mapa final'!#REF!),"")</f>
        <v>#REF!</v>
      </c>
      <c r="N48" s="112" t="e">
        <f>IF(AND('Mapa final'!#REF!="Muy Alta",'Mapa final'!#REF!="Menor"),CONCATENATE("R42C",'Mapa final'!#REF!),"")</f>
        <v>#REF!</v>
      </c>
      <c r="O48" s="81" t="e">
        <f>IF(AND('Mapa final'!#REF!="Muy Alta",'Mapa final'!#REF!="Menor"),CONCATENATE("R42C",'Mapa final'!#REF!),"")</f>
        <v>#REF!</v>
      </c>
      <c r="P48" s="80" t="e">
        <f>IF(AND('Mapa final'!#REF!="Muy Alta",'Mapa final'!#REF!="Moderado"),CONCATENATE("R42C",'Mapa final'!#REF!),"")</f>
        <v>#REF!</v>
      </c>
      <c r="Q48" s="112" t="e">
        <f>IF(AND('Mapa final'!#REF!="Muy Alta",'Mapa final'!#REF!="Moderado"),CONCATENATE("R42C",'Mapa final'!#REF!),"")</f>
        <v>#REF!</v>
      </c>
      <c r="R48" s="81" t="e">
        <f>IF(AND('Mapa final'!#REF!="Muy Alta",'Mapa final'!#REF!="Moderado"),CONCATENATE("R42C",'Mapa final'!#REF!),"")</f>
        <v>#REF!</v>
      </c>
      <c r="S48" s="80" t="e">
        <f>IF(AND('Mapa final'!#REF!="Muy Alta",'Mapa final'!#REF!="Mayor"),CONCATENATE("R42C",'Mapa final'!#REF!),"")</f>
        <v>#REF!</v>
      </c>
      <c r="T48" s="112" t="e">
        <f>IF(AND('Mapa final'!#REF!="Muy Alta",'Mapa final'!#REF!="Mayor"),CONCATENATE("R42C",'Mapa final'!#REF!),"")</f>
        <v>#REF!</v>
      </c>
      <c r="U48" s="81" t="e">
        <f>IF(AND('Mapa final'!#REF!="Muy Alta",'Mapa final'!#REF!="Mayor"),CONCATENATE("R42C",'Mapa final'!#REF!),"")</f>
        <v>#REF!</v>
      </c>
      <c r="V48" s="87" t="e">
        <f>IF(AND('Mapa final'!#REF!="Muy Alta",'Mapa final'!#REF!="Catastrófico"),CONCATENATE("R42C",'Mapa final'!#REF!),"")</f>
        <v>#REF!</v>
      </c>
      <c r="W48" s="113" t="e">
        <f>IF(AND('Mapa final'!#REF!="Muy Alta",'Mapa final'!#REF!="Catastrófico"),CONCATENATE("R42C",'Mapa final'!#REF!),"")</f>
        <v>#REF!</v>
      </c>
      <c r="X48" s="88" t="e">
        <f>IF(AND('Mapa final'!#REF!="Muy Alta",'Mapa final'!#REF!="Catastrófico"),CONCATENATE("R42C",'Mapa final'!#REF!),"")</f>
        <v>#REF!</v>
      </c>
      <c r="Y48" s="36"/>
      <c r="Z48" s="181"/>
      <c r="AA48" s="182"/>
      <c r="AB48" s="182"/>
      <c r="AC48" s="182"/>
      <c r="AD48" s="182"/>
      <c r="AE48" s="183"/>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row>
    <row r="49" spans="1:61" ht="15" customHeight="1" thickBot="1" x14ac:dyDescent="0.4">
      <c r="A49" s="36"/>
      <c r="B49" s="193"/>
      <c r="C49" s="194"/>
      <c r="D49" s="195"/>
      <c r="E49" s="177"/>
      <c r="F49" s="176"/>
      <c r="G49" s="176"/>
      <c r="H49" s="176"/>
      <c r="I49" s="176"/>
      <c r="J49" s="80" t="e">
        <f>IF(AND('Mapa final'!#REF!="Muy Alta",'Mapa final'!#REF!="Leve"),CONCATENATE("R43C",'Mapa final'!#REF!),"")</f>
        <v>#REF!</v>
      </c>
      <c r="K49" s="112" t="e">
        <f>IF(AND('Mapa final'!#REF!="Muy Alta",'Mapa final'!#REF!="Leve"),CONCATENATE("R43C",'Mapa final'!#REF!),"")</f>
        <v>#REF!</v>
      </c>
      <c r="L49" s="81" t="e">
        <f>IF(AND('Mapa final'!#REF!="Muy Alta",'Mapa final'!#REF!="Leve"),CONCATENATE("R43C",'Mapa final'!#REF!),"")</f>
        <v>#REF!</v>
      </c>
      <c r="M49" s="80" t="e">
        <f>IF(AND('Mapa final'!#REF!="Muy Alta",'Mapa final'!#REF!="Menor"),CONCATENATE("R43C",'Mapa final'!#REF!),"")</f>
        <v>#REF!</v>
      </c>
      <c r="N49" s="112" t="e">
        <f>IF(AND('Mapa final'!#REF!="Muy Alta",'Mapa final'!#REF!="Menor"),CONCATENATE("R43C",'Mapa final'!#REF!),"")</f>
        <v>#REF!</v>
      </c>
      <c r="O49" s="81" t="e">
        <f>IF(AND('Mapa final'!#REF!="Muy Alta",'Mapa final'!#REF!="Menor"),CONCATENATE("R43C",'Mapa final'!#REF!),"")</f>
        <v>#REF!</v>
      </c>
      <c r="P49" s="80" t="e">
        <f>IF(AND('Mapa final'!#REF!="Muy Alta",'Mapa final'!#REF!="Moderado"),CONCATENATE("R43C",'Mapa final'!#REF!),"")</f>
        <v>#REF!</v>
      </c>
      <c r="Q49" s="112" t="e">
        <f>IF(AND('Mapa final'!#REF!="Muy Alta",'Mapa final'!#REF!="Moderado"),CONCATENATE("R43C",'Mapa final'!#REF!),"")</f>
        <v>#REF!</v>
      </c>
      <c r="R49" s="81" t="e">
        <f>IF(AND('Mapa final'!#REF!="Muy Alta",'Mapa final'!#REF!="Moderado"),CONCATENATE("R43C",'Mapa final'!#REF!),"")</f>
        <v>#REF!</v>
      </c>
      <c r="S49" s="80" t="e">
        <f>IF(AND('Mapa final'!#REF!="Muy Alta",'Mapa final'!#REF!="Mayor"),CONCATENATE("R43C",'Mapa final'!#REF!),"")</f>
        <v>#REF!</v>
      </c>
      <c r="T49" s="112" t="e">
        <f>IF(AND('Mapa final'!#REF!="Muy Alta",'Mapa final'!#REF!="Mayor"),CONCATENATE("R43C",'Mapa final'!#REF!),"")</f>
        <v>#REF!</v>
      </c>
      <c r="U49" s="81" t="e">
        <f>IF(AND('Mapa final'!#REF!="Muy Alta",'Mapa final'!#REF!="Mayor"),CONCATENATE("R43C",'Mapa final'!#REF!),"")</f>
        <v>#REF!</v>
      </c>
      <c r="V49" s="87" t="e">
        <f>IF(AND('Mapa final'!#REF!="Muy Alta",'Mapa final'!#REF!="Catastrófico"),CONCATENATE("R43C",'Mapa final'!#REF!),"")</f>
        <v>#REF!</v>
      </c>
      <c r="W49" s="113" t="e">
        <f>IF(AND('Mapa final'!#REF!="Muy Alta",'Mapa final'!#REF!="Catastrófico"),CONCATENATE("R43C",'Mapa final'!#REF!),"")</f>
        <v>#REF!</v>
      </c>
      <c r="X49" s="88" t="e">
        <f>IF(AND('Mapa final'!#REF!="Muy Alta",'Mapa final'!#REF!="Catastrófico"),CONCATENATE("R43C",'Mapa final'!#REF!),"")</f>
        <v>#REF!</v>
      </c>
      <c r="Y49" s="36"/>
      <c r="Z49" s="184"/>
      <c r="AA49" s="185"/>
      <c r="AB49" s="185"/>
      <c r="AC49" s="185"/>
      <c r="AD49" s="185"/>
      <c r="AE49" s="18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row>
    <row r="50" spans="1:61" ht="15" customHeight="1" x14ac:dyDescent="0.35">
      <c r="A50" s="36"/>
      <c r="B50" s="193"/>
      <c r="C50" s="194"/>
      <c r="D50" s="195"/>
      <c r="E50" s="173" t="s">
        <v>99</v>
      </c>
      <c r="F50" s="174"/>
      <c r="G50" s="174"/>
      <c r="H50" s="174"/>
      <c r="I50" s="174"/>
      <c r="J50" s="89" t="e">
        <f>IF(AND('Mapa final'!#REF!="Alta",'Mapa final'!#REF!="Leve"),CONCATENATE("R1C",'Mapa final'!#REF!),"")</f>
        <v>#REF!</v>
      </c>
      <c r="K50" s="90" t="e">
        <f>IF(AND('Mapa final'!#REF!="Alta",'Mapa final'!#REF!="Leve"),CONCATENATE("R1C",'Mapa final'!#REF!),"")</f>
        <v>#REF!</v>
      </c>
      <c r="L50" s="91" t="e">
        <f>IF(AND('Mapa final'!#REF!="Alta",'Mapa final'!#REF!="Leve"),CONCATENATE("R1C",'Mapa final'!#REF!),"")</f>
        <v>#REF!</v>
      </c>
      <c r="M50" s="89" t="e">
        <f>IF(AND('Mapa final'!#REF!="Alta",'Mapa final'!#REF!="Menor"),CONCATENATE("R1C",'Mapa final'!#REF!),"")</f>
        <v>#REF!</v>
      </c>
      <c r="N50" s="90" t="e">
        <f>IF(AND('Mapa final'!#REF!="Alta",'Mapa final'!#REF!="Menor"),CONCATENATE("R1C",'Mapa final'!#REF!),"")</f>
        <v>#REF!</v>
      </c>
      <c r="O50" s="91" t="e">
        <f>IF(AND('Mapa final'!#REF!="Alta",'Mapa final'!#REF!="Menor"),CONCATENATE("R1C",'Mapa final'!#REF!),"")</f>
        <v>#REF!</v>
      </c>
      <c r="P50" s="116" t="e">
        <f>IF(AND('Mapa final'!#REF!="Alta",'Mapa final'!#REF!="Moderado"),CONCATENATE("R1C",'Mapa final'!#REF!),"")</f>
        <v>#REF!</v>
      </c>
      <c r="Q50" s="117" t="e">
        <f>IF(AND('Mapa final'!#REF!="Alta",'Mapa final'!#REF!="Moderado"),CONCATENATE("R1C",'Mapa final'!#REF!),"")</f>
        <v>#REF!</v>
      </c>
      <c r="R50" s="118" t="e">
        <f>IF(AND('Mapa final'!#REF!="Alta",'Mapa final'!#REF!="Moderado"),CONCATENATE("R1C",'Mapa final'!#REF!),"")</f>
        <v>#REF!</v>
      </c>
      <c r="S50" s="116" t="e">
        <f>IF(AND('Mapa final'!#REF!="Alta",'Mapa final'!#REF!="Mayor"),CONCATENATE("R1C",'Mapa final'!#REF!),"")</f>
        <v>#REF!</v>
      </c>
      <c r="T50" s="117" t="e">
        <f>IF(AND('Mapa final'!#REF!="Alta",'Mapa final'!#REF!="Mayor"),CONCATENATE("R1C",'Mapa final'!#REF!),"")</f>
        <v>#REF!</v>
      </c>
      <c r="U50" s="118" t="e">
        <f>IF(AND('Mapa final'!#REF!="Alta",'Mapa final'!#REF!="Mayor"),CONCATENATE("R1C",'Mapa final'!#REF!),"")</f>
        <v>#REF!</v>
      </c>
      <c r="V50" s="84" t="e">
        <f>IF(AND('Mapa final'!#REF!="Alta",'Mapa final'!#REF!="Catastrófico"),CONCATENATE("R1C",'Mapa final'!#REF!),"")</f>
        <v>#REF!</v>
      </c>
      <c r="W50" s="85" t="e">
        <f>IF(AND('Mapa final'!#REF!="Alta",'Mapa final'!#REF!="Catastrófico"),CONCATENATE("R1C",'Mapa final'!#REF!),"")</f>
        <v>#REF!</v>
      </c>
      <c r="X50" s="86" t="e">
        <f>IF(AND('Mapa final'!#REF!="Alta",'Mapa final'!#REF!="Catastrófico"),CONCATENATE("R1C",'Mapa final'!#REF!),"")</f>
        <v>#REF!</v>
      </c>
      <c r="Y50" s="36"/>
      <c r="Z50" s="164" t="s">
        <v>67</v>
      </c>
      <c r="AA50" s="165"/>
      <c r="AB50" s="165"/>
      <c r="AC50" s="165"/>
      <c r="AD50" s="165"/>
      <c r="AE50" s="16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row>
    <row r="51" spans="1:61" ht="15" customHeight="1" x14ac:dyDescent="0.35">
      <c r="A51" s="36"/>
      <c r="B51" s="193"/>
      <c r="C51" s="194"/>
      <c r="D51" s="195"/>
      <c r="E51" s="175"/>
      <c r="F51" s="176"/>
      <c r="G51" s="176"/>
      <c r="H51" s="176"/>
      <c r="I51" s="176"/>
      <c r="J51" s="92" t="e">
        <f>IF(AND('Mapa final'!#REF!="Alta",'Mapa final'!#REF!="Leve"),CONCATENATE("R2C",'Mapa final'!#REF!),"")</f>
        <v>#REF!</v>
      </c>
      <c r="K51" s="114" t="e">
        <f>IF(AND('Mapa final'!#REF!="Alta",'Mapa final'!#REF!="Leve"),CONCATENATE("R2C",'Mapa final'!#REF!),"")</f>
        <v>#REF!</v>
      </c>
      <c r="L51" s="93" t="e">
        <f>IF(AND('Mapa final'!#REF!="Alta",'Mapa final'!#REF!="Leve"),CONCATENATE("R2C",'Mapa final'!#REF!),"")</f>
        <v>#REF!</v>
      </c>
      <c r="M51" s="92" t="e">
        <f>IF(AND('Mapa final'!#REF!="Alta",'Mapa final'!#REF!="Menor"),CONCATENATE("R2C",'Mapa final'!#REF!),"")</f>
        <v>#REF!</v>
      </c>
      <c r="N51" s="114" t="e">
        <f>IF(AND('Mapa final'!#REF!="Alta",'Mapa final'!#REF!="Menor"),CONCATENATE("R2C",'Mapa final'!#REF!),"")</f>
        <v>#REF!</v>
      </c>
      <c r="O51" s="93" t="e">
        <f>IF(AND('Mapa final'!#REF!="Alta",'Mapa final'!#REF!="Menor"),CONCATENATE("R2C",'Mapa final'!#REF!),"")</f>
        <v>#REF!</v>
      </c>
      <c r="P51" s="119" t="e">
        <f>IF(AND('Mapa final'!#REF!="Alta",'Mapa final'!#REF!="Moderado"),CONCATENATE("R2C",'Mapa final'!#REF!),"")</f>
        <v>#REF!</v>
      </c>
      <c r="Q51" s="120" t="e">
        <f>IF(AND('Mapa final'!#REF!="Alta",'Mapa final'!#REF!="Moderado"),CONCATENATE("R2C",'Mapa final'!#REF!),"")</f>
        <v>#REF!</v>
      </c>
      <c r="R51" s="121" t="e">
        <f>IF(AND('Mapa final'!#REF!="Alta",'Mapa final'!#REF!="Moderado"),CONCATENATE("R2C",'Mapa final'!#REF!),"")</f>
        <v>#REF!</v>
      </c>
      <c r="S51" s="119" t="e">
        <f>IF(AND('Mapa final'!#REF!="Alta",'Mapa final'!#REF!="Mayor"),CONCATENATE("R2C",'Mapa final'!#REF!),"")</f>
        <v>#REF!</v>
      </c>
      <c r="T51" s="120" t="e">
        <f>IF(AND('Mapa final'!#REF!="Alta",'Mapa final'!#REF!="Mayor"),CONCATENATE("R2C",'Mapa final'!#REF!),"")</f>
        <v>#REF!</v>
      </c>
      <c r="U51" s="121" t="e">
        <f>IF(AND('Mapa final'!#REF!="Alta",'Mapa final'!#REF!="Mayor"),CONCATENATE("R2C",'Mapa final'!#REF!),"")</f>
        <v>#REF!</v>
      </c>
      <c r="V51" s="87" t="e">
        <f>IF(AND('Mapa final'!#REF!="Alta",'Mapa final'!#REF!="Catastrófico"),CONCATENATE("R2C",'Mapa final'!#REF!),"")</f>
        <v>#REF!</v>
      </c>
      <c r="W51" s="113" t="e">
        <f>IF(AND('Mapa final'!#REF!="Alta",'Mapa final'!#REF!="Catastrófico"),CONCATENATE("R2C",'Mapa final'!#REF!),"")</f>
        <v>#REF!</v>
      </c>
      <c r="X51" s="88" t="e">
        <f>IF(AND('Mapa final'!#REF!="Alta",'Mapa final'!#REF!="Catastrófico"),CONCATENATE("R2C",'Mapa final'!#REF!),"")</f>
        <v>#REF!</v>
      </c>
      <c r="Y51" s="36"/>
      <c r="Z51" s="167"/>
      <c r="AA51" s="168"/>
      <c r="AB51" s="168"/>
      <c r="AC51" s="168"/>
      <c r="AD51" s="168"/>
      <c r="AE51" s="169"/>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row>
    <row r="52" spans="1:61" ht="15" customHeight="1" x14ac:dyDescent="0.35">
      <c r="A52" s="36"/>
      <c r="B52" s="193"/>
      <c r="C52" s="194"/>
      <c r="D52" s="195"/>
      <c r="E52" s="177"/>
      <c r="F52" s="176"/>
      <c r="G52" s="176"/>
      <c r="H52" s="176"/>
      <c r="I52" s="176"/>
      <c r="J52" s="92" t="e">
        <f>IF(AND('Mapa final'!#REF!="Alta",'Mapa final'!#REF!="Leve"),CONCATENATE("R3C",'Mapa final'!#REF!),"")</f>
        <v>#REF!</v>
      </c>
      <c r="K52" s="114" t="e">
        <f>IF(AND('Mapa final'!#REF!="Alta",'Mapa final'!#REF!="Leve"),CONCATENATE("R3C",'Mapa final'!#REF!),"")</f>
        <v>#REF!</v>
      </c>
      <c r="L52" s="93" t="e">
        <f>IF(AND('Mapa final'!#REF!="Alta",'Mapa final'!#REF!="Leve"),CONCATENATE("R3C",'Mapa final'!#REF!),"")</f>
        <v>#REF!</v>
      </c>
      <c r="M52" s="92" t="e">
        <f>IF(AND('Mapa final'!#REF!="Alta",'Mapa final'!#REF!="Menor"),CONCATENATE("R3C",'Mapa final'!#REF!),"")</f>
        <v>#REF!</v>
      </c>
      <c r="N52" s="114" t="e">
        <f>IF(AND('Mapa final'!#REF!="Alta",'Mapa final'!#REF!="Menor"),CONCATENATE("R3C",'Mapa final'!#REF!),"")</f>
        <v>#REF!</v>
      </c>
      <c r="O52" s="93" t="e">
        <f>IF(AND('Mapa final'!#REF!="Alta",'Mapa final'!#REF!="Menor"),CONCATENATE("R3C",'Mapa final'!#REF!),"")</f>
        <v>#REF!</v>
      </c>
      <c r="P52" s="119" t="e">
        <f>IF(AND('Mapa final'!#REF!="Alta",'Mapa final'!#REF!="Moderado"),CONCATENATE("R3C",'Mapa final'!#REF!),"")</f>
        <v>#REF!</v>
      </c>
      <c r="Q52" s="120" t="e">
        <f>IF(AND('Mapa final'!#REF!="Alta",'Mapa final'!#REF!="Moderado"),CONCATENATE("R3C",'Mapa final'!#REF!),"")</f>
        <v>#REF!</v>
      </c>
      <c r="R52" s="121" t="e">
        <f>IF(AND('Mapa final'!#REF!="Alta",'Mapa final'!#REF!="Moderado"),CONCATENATE("R3C",'Mapa final'!#REF!),"")</f>
        <v>#REF!</v>
      </c>
      <c r="S52" s="119" t="e">
        <f>IF(AND('Mapa final'!#REF!="Alta",'Mapa final'!#REF!="Mayor"),CONCATENATE("R3C",'Mapa final'!#REF!),"")</f>
        <v>#REF!</v>
      </c>
      <c r="T52" s="120" t="e">
        <f>IF(AND('Mapa final'!#REF!="Alta",'Mapa final'!#REF!="Mayor"),CONCATENATE("R3C",'Mapa final'!#REF!),"")</f>
        <v>#REF!</v>
      </c>
      <c r="U52" s="121" t="e">
        <f>IF(AND('Mapa final'!#REF!="Alta",'Mapa final'!#REF!="Mayor"),CONCATENATE("R3C",'Mapa final'!#REF!),"")</f>
        <v>#REF!</v>
      </c>
      <c r="V52" s="87" t="e">
        <f>IF(AND('Mapa final'!#REF!="Alta",'Mapa final'!#REF!="Catastrófico"),CONCATENATE("R3C",'Mapa final'!#REF!),"")</f>
        <v>#REF!</v>
      </c>
      <c r="W52" s="113" t="e">
        <f>IF(AND('Mapa final'!#REF!="Alta",'Mapa final'!#REF!="Catastrófico"),CONCATENATE("R3C",'Mapa final'!#REF!),"")</f>
        <v>#REF!</v>
      </c>
      <c r="X52" s="88" t="e">
        <f>IF(AND('Mapa final'!#REF!="Alta",'Mapa final'!#REF!="Catastrófico"),CONCATENATE("R3C",'Mapa final'!#REF!),"")</f>
        <v>#REF!</v>
      </c>
      <c r="Y52" s="36"/>
      <c r="Z52" s="167"/>
      <c r="AA52" s="168"/>
      <c r="AB52" s="168"/>
      <c r="AC52" s="168"/>
      <c r="AD52" s="168"/>
      <c r="AE52" s="169"/>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row>
    <row r="53" spans="1:61" ht="15" customHeight="1" x14ac:dyDescent="0.35">
      <c r="A53" s="36"/>
      <c r="B53" s="193"/>
      <c r="C53" s="194"/>
      <c r="D53" s="195"/>
      <c r="E53" s="177"/>
      <c r="F53" s="176"/>
      <c r="G53" s="176"/>
      <c r="H53" s="176"/>
      <c r="I53" s="176"/>
      <c r="J53" s="92" t="e">
        <f>IF(AND('Mapa final'!#REF!="Alta",'Mapa final'!#REF!="Leve"),CONCATENATE("R4C",'Mapa final'!#REF!),"")</f>
        <v>#REF!</v>
      </c>
      <c r="K53" s="114" t="e">
        <f>IF(AND('Mapa final'!#REF!="Alta",'Mapa final'!#REF!="Leve"),CONCATENATE("R4C",'Mapa final'!#REF!),"")</f>
        <v>#REF!</v>
      </c>
      <c r="L53" s="93" t="e">
        <f>IF(AND('Mapa final'!#REF!="Alta",'Mapa final'!#REF!="Leve"),CONCATENATE("R4C",'Mapa final'!#REF!),"")</f>
        <v>#REF!</v>
      </c>
      <c r="M53" s="92" t="e">
        <f>IF(AND('Mapa final'!#REF!="Alta",'Mapa final'!#REF!="Menor"),CONCATENATE("R4C",'Mapa final'!#REF!),"")</f>
        <v>#REF!</v>
      </c>
      <c r="N53" s="114" t="e">
        <f>IF(AND('Mapa final'!#REF!="Alta",'Mapa final'!#REF!="Menor"),CONCATENATE("R4C",'Mapa final'!#REF!),"")</f>
        <v>#REF!</v>
      </c>
      <c r="O53" s="93" t="e">
        <f>IF(AND('Mapa final'!#REF!="Alta",'Mapa final'!#REF!="Menor"),CONCATENATE("R4C",'Mapa final'!#REF!),"")</f>
        <v>#REF!</v>
      </c>
      <c r="P53" s="119" t="e">
        <f>IF(AND('Mapa final'!#REF!="Alta",'Mapa final'!#REF!="Moderado"),CONCATENATE("R4C",'Mapa final'!#REF!),"")</f>
        <v>#REF!</v>
      </c>
      <c r="Q53" s="120" t="e">
        <f>IF(AND('Mapa final'!#REF!="Alta",'Mapa final'!#REF!="Moderado"),CONCATENATE("R4C",'Mapa final'!#REF!),"")</f>
        <v>#REF!</v>
      </c>
      <c r="R53" s="121" t="e">
        <f>IF(AND('Mapa final'!#REF!="Alta",'Mapa final'!#REF!="Moderado"),CONCATENATE("R4C",'Mapa final'!#REF!),"")</f>
        <v>#REF!</v>
      </c>
      <c r="S53" s="119" t="e">
        <f>IF(AND('Mapa final'!#REF!="Alta",'Mapa final'!#REF!="Mayor"),CONCATENATE("R4C",'Mapa final'!#REF!),"")</f>
        <v>#REF!</v>
      </c>
      <c r="T53" s="120" t="e">
        <f>IF(AND('Mapa final'!#REF!="Alta",'Mapa final'!#REF!="Mayor"),CONCATENATE("R4C",'Mapa final'!#REF!),"")</f>
        <v>#REF!</v>
      </c>
      <c r="U53" s="121" t="e">
        <f>IF(AND('Mapa final'!#REF!="Alta",'Mapa final'!#REF!="Mayor"),CONCATENATE("R4C",'Mapa final'!#REF!),"")</f>
        <v>#REF!</v>
      </c>
      <c r="V53" s="87" t="e">
        <f>IF(AND('Mapa final'!#REF!="Alta",'Mapa final'!#REF!="Catastrófico"),CONCATENATE("R4C",'Mapa final'!#REF!),"")</f>
        <v>#REF!</v>
      </c>
      <c r="W53" s="113" t="e">
        <f>IF(AND('Mapa final'!#REF!="Alta",'Mapa final'!#REF!="Catastrófico"),CONCATENATE("R4C",'Mapa final'!#REF!),"")</f>
        <v>#REF!</v>
      </c>
      <c r="X53" s="88" t="e">
        <f>IF(AND('Mapa final'!#REF!="Alta",'Mapa final'!#REF!="Catastrófico"),CONCATENATE("R4C",'Mapa final'!#REF!),"")</f>
        <v>#REF!</v>
      </c>
      <c r="Y53" s="36"/>
      <c r="Z53" s="167"/>
      <c r="AA53" s="168"/>
      <c r="AB53" s="168"/>
      <c r="AC53" s="168"/>
      <c r="AD53" s="168"/>
      <c r="AE53" s="169"/>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row>
    <row r="54" spans="1:61" ht="12" customHeight="1" x14ac:dyDescent="0.35">
      <c r="A54" s="36"/>
      <c r="B54" s="193"/>
      <c r="C54" s="194"/>
      <c r="D54" s="195"/>
      <c r="E54" s="177"/>
      <c r="F54" s="176"/>
      <c r="G54" s="176"/>
      <c r="H54" s="176"/>
      <c r="I54" s="176"/>
      <c r="J54" s="92" t="e">
        <f>IF(AND('Mapa final'!#REF!="Alta",'Mapa final'!#REF!="Leve"),CONCATENATE("R5C",'Mapa final'!#REF!),"")</f>
        <v>#REF!</v>
      </c>
      <c r="K54" s="114" t="e">
        <f>IF(AND('Mapa final'!#REF!="Alta",'Mapa final'!#REF!="Leve"),CONCATENATE("R5C",'Mapa final'!#REF!),"")</f>
        <v>#REF!</v>
      </c>
      <c r="L54" s="93" t="e">
        <f>IF(AND('Mapa final'!#REF!="Alta",'Mapa final'!#REF!="Leve"),CONCATENATE("R5C",'Mapa final'!#REF!),"")</f>
        <v>#REF!</v>
      </c>
      <c r="M54" s="92" t="e">
        <f>IF(AND('Mapa final'!#REF!="Alta",'Mapa final'!#REF!="Menor"),CONCATENATE("R5C",'Mapa final'!#REF!),"")</f>
        <v>#REF!</v>
      </c>
      <c r="N54" s="114" t="e">
        <f>IF(AND('Mapa final'!#REF!="Alta",'Mapa final'!#REF!="Menor"),CONCATENATE("R5C",'Mapa final'!#REF!),"")</f>
        <v>#REF!</v>
      </c>
      <c r="O54" s="93" t="e">
        <f>IF(AND('Mapa final'!#REF!="Alta",'Mapa final'!#REF!="Menor"),CONCATENATE("R5C",'Mapa final'!#REF!),"")</f>
        <v>#REF!</v>
      </c>
      <c r="P54" s="119" t="e">
        <f>IF(AND('Mapa final'!#REF!="Alta",'Mapa final'!#REF!="Moderado"),CONCATENATE("R5C",'Mapa final'!#REF!),"")</f>
        <v>#REF!</v>
      </c>
      <c r="Q54" s="120" t="e">
        <f>IF(AND('Mapa final'!#REF!="Alta",'Mapa final'!#REF!="Moderado"),CONCATENATE("R5C",'Mapa final'!#REF!),"")</f>
        <v>#REF!</v>
      </c>
      <c r="R54" s="121" t="e">
        <f>IF(AND('Mapa final'!#REF!="Alta",'Mapa final'!#REF!="Moderado"),CONCATENATE("R5C",'Mapa final'!#REF!),"")</f>
        <v>#REF!</v>
      </c>
      <c r="S54" s="119" t="e">
        <f>IF(AND('Mapa final'!#REF!="Alta",'Mapa final'!#REF!="Mayor"),CONCATENATE("R5C",'Mapa final'!#REF!),"")</f>
        <v>#REF!</v>
      </c>
      <c r="T54" s="120" t="e">
        <f>IF(AND('Mapa final'!#REF!="Alta",'Mapa final'!#REF!="Mayor"),CONCATENATE("R5C",'Mapa final'!#REF!),"")</f>
        <v>#REF!</v>
      </c>
      <c r="U54" s="121" t="e">
        <f>IF(AND('Mapa final'!#REF!="Alta",'Mapa final'!#REF!="Mayor"),CONCATENATE("R5C",'Mapa final'!#REF!),"")</f>
        <v>#REF!</v>
      </c>
      <c r="V54" s="87" t="e">
        <f>IF(AND('Mapa final'!#REF!="Alta",'Mapa final'!#REF!="Catastrófico"),CONCATENATE("R5C",'Mapa final'!#REF!),"")</f>
        <v>#REF!</v>
      </c>
      <c r="W54" s="113" t="e">
        <f>IF(AND('Mapa final'!#REF!="Alta",'Mapa final'!#REF!="Catastrófico"),CONCATENATE("R5C",'Mapa final'!#REF!),"")</f>
        <v>#REF!</v>
      </c>
      <c r="X54" s="88" t="e">
        <f>IF(AND('Mapa final'!#REF!="Alta",'Mapa final'!#REF!="Catastrófico"),CONCATENATE("R5C",'Mapa final'!#REF!),"")</f>
        <v>#REF!</v>
      </c>
      <c r="Y54" s="36"/>
      <c r="Z54" s="167"/>
      <c r="AA54" s="168"/>
      <c r="AB54" s="168"/>
      <c r="AC54" s="168"/>
      <c r="AD54" s="168"/>
      <c r="AE54" s="169"/>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row>
    <row r="55" spans="1:61" ht="12" customHeight="1" x14ac:dyDescent="0.35">
      <c r="A55" s="36"/>
      <c r="B55" s="193"/>
      <c r="C55" s="194"/>
      <c r="D55" s="195"/>
      <c r="E55" s="177"/>
      <c r="F55" s="176"/>
      <c r="G55" s="176"/>
      <c r="H55" s="176"/>
      <c r="I55" s="176"/>
      <c r="J55" s="92" t="e">
        <f>IF(AND('Mapa final'!#REF!="Alta",'Mapa final'!#REF!="Leve"),CONCATENATE("R6C",'Mapa final'!#REF!),"")</f>
        <v>#REF!</v>
      </c>
      <c r="K55" s="114" t="e">
        <f>IF(AND('Mapa final'!#REF!="Alta",'Mapa final'!#REF!="Leve"),CONCATENATE("R6C",'Mapa final'!#REF!),"")</f>
        <v>#REF!</v>
      </c>
      <c r="L55" s="93" t="e">
        <f>IF(AND('Mapa final'!#REF!="Alta",'Mapa final'!#REF!="Leve"),CONCATENATE("R6C",'Mapa final'!#REF!),"")</f>
        <v>#REF!</v>
      </c>
      <c r="M55" s="92" t="e">
        <f>IF(AND('Mapa final'!#REF!="Alta",'Mapa final'!#REF!="Menor"),CONCATENATE("R6C",'Mapa final'!#REF!),"")</f>
        <v>#REF!</v>
      </c>
      <c r="N55" s="114" t="e">
        <f>IF(AND('Mapa final'!#REF!="Alta",'Mapa final'!#REF!="Menor"),CONCATENATE("R6C",'Mapa final'!#REF!),"")</f>
        <v>#REF!</v>
      </c>
      <c r="O55" s="93" t="e">
        <f>IF(AND('Mapa final'!#REF!="Alta",'Mapa final'!#REF!="Menor"),CONCATENATE("R6C",'Mapa final'!#REF!),"")</f>
        <v>#REF!</v>
      </c>
      <c r="P55" s="119" t="e">
        <f>IF(AND('Mapa final'!#REF!="Alta",'Mapa final'!#REF!="Moderado"),CONCATENATE("R6C",'Mapa final'!#REF!),"")</f>
        <v>#REF!</v>
      </c>
      <c r="Q55" s="120" t="e">
        <f>IF(AND('Mapa final'!#REF!="Alta",'Mapa final'!#REF!="Moderado"),CONCATENATE("R6C",'Mapa final'!#REF!),"")</f>
        <v>#REF!</v>
      </c>
      <c r="R55" s="121" t="e">
        <f>IF(AND('Mapa final'!#REF!="Alta",'Mapa final'!#REF!="Moderado"),CONCATENATE("R6C",'Mapa final'!#REF!),"")</f>
        <v>#REF!</v>
      </c>
      <c r="S55" s="119" t="e">
        <f>IF(AND('Mapa final'!#REF!="Alta",'Mapa final'!#REF!="Mayor"),CONCATENATE("R6C",'Mapa final'!#REF!),"")</f>
        <v>#REF!</v>
      </c>
      <c r="T55" s="120" t="e">
        <f>IF(AND('Mapa final'!#REF!="Alta",'Mapa final'!#REF!="Mayor"),CONCATENATE("R6C",'Mapa final'!#REF!),"")</f>
        <v>#REF!</v>
      </c>
      <c r="U55" s="121" t="e">
        <f>IF(AND('Mapa final'!#REF!="Alta",'Mapa final'!#REF!="Mayor"),CONCATENATE("R6C",'Mapa final'!#REF!),"")</f>
        <v>#REF!</v>
      </c>
      <c r="V55" s="87" t="e">
        <f>IF(AND('Mapa final'!#REF!="Alta",'Mapa final'!#REF!="Catastrófico"),CONCATENATE("R6C",'Mapa final'!#REF!),"")</f>
        <v>#REF!</v>
      </c>
      <c r="W55" s="113" t="e">
        <f>IF(AND('Mapa final'!#REF!="Alta",'Mapa final'!#REF!="Catastrófico"),CONCATENATE("R6C",'Mapa final'!#REF!),"")</f>
        <v>#REF!</v>
      </c>
      <c r="X55" s="88" t="e">
        <f>IF(AND('Mapa final'!#REF!="Alta",'Mapa final'!#REF!="Catastrófico"),CONCATENATE("R6C",'Mapa final'!#REF!),"")</f>
        <v>#REF!</v>
      </c>
      <c r="Y55" s="36"/>
      <c r="Z55" s="167"/>
      <c r="AA55" s="168"/>
      <c r="AB55" s="168"/>
      <c r="AC55" s="168"/>
      <c r="AD55" s="168"/>
      <c r="AE55" s="169"/>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row>
    <row r="56" spans="1:61" ht="12" customHeight="1" x14ac:dyDescent="0.35">
      <c r="A56" s="36"/>
      <c r="B56" s="193"/>
      <c r="C56" s="194"/>
      <c r="D56" s="195"/>
      <c r="E56" s="177"/>
      <c r="F56" s="176"/>
      <c r="G56" s="176"/>
      <c r="H56" s="176"/>
      <c r="I56" s="176"/>
      <c r="J56" s="92" t="e">
        <f>IF(AND('Mapa final'!#REF!="Alta",'Mapa final'!#REF!="Leve"),CONCATENATE("R7C",'Mapa final'!#REF!),"")</f>
        <v>#REF!</v>
      </c>
      <c r="K56" s="114" t="e">
        <f>IF(AND('Mapa final'!#REF!="Alta",'Mapa final'!#REF!="Leve"),CONCATENATE("R7C",'Mapa final'!#REF!),"")</f>
        <v>#REF!</v>
      </c>
      <c r="L56" s="93" t="e">
        <f>IF(AND('Mapa final'!#REF!="Alta",'Mapa final'!#REF!="Leve"),CONCATENATE("R7C",'Mapa final'!#REF!),"")</f>
        <v>#REF!</v>
      </c>
      <c r="M56" s="92" t="e">
        <f>IF(AND('Mapa final'!#REF!="Alta",'Mapa final'!#REF!="Menor"),CONCATENATE("R7C",'Mapa final'!#REF!),"")</f>
        <v>#REF!</v>
      </c>
      <c r="N56" s="114" t="e">
        <f>IF(AND('Mapa final'!#REF!="Alta",'Mapa final'!#REF!="Menor"),CONCATENATE("R7C",'Mapa final'!#REF!),"")</f>
        <v>#REF!</v>
      </c>
      <c r="O56" s="93" t="e">
        <f>IF(AND('Mapa final'!#REF!="Alta",'Mapa final'!#REF!="Menor"),CONCATENATE("R7C",'Mapa final'!#REF!),"")</f>
        <v>#REF!</v>
      </c>
      <c r="P56" s="119" t="e">
        <f>IF(AND('Mapa final'!#REF!="Alta",'Mapa final'!#REF!="Moderado"),CONCATENATE("R7C",'Mapa final'!#REF!),"")</f>
        <v>#REF!</v>
      </c>
      <c r="Q56" s="120" t="e">
        <f>IF(AND('Mapa final'!#REF!="Alta",'Mapa final'!#REF!="Moderado"),CONCATENATE("R7C",'Mapa final'!#REF!),"")</f>
        <v>#REF!</v>
      </c>
      <c r="R56" s="121" t="e">
        <f>IF(AND('Mapa final'!#REF!="Alta",'Mapa final'!#REF!="Moderado"),CONCATENATE("R7C",'Mapa final'!#REF!),"")</f>
        <v>#REF!</v>
      </c>
      <c r="S56" s="119" t="e">
        <f>IF(AND('Mapa final'!#REF!="Alta",'Mapa final'!#REF!="Mayor"),CONCATENATE("R7C",'Mapa final'!#REF!),"")</f>
        <v>#REF!</v>
      </c>
      <c r="T56" s="120" t="e">
        <f>IF(AND('Mapa final'!#REF!="Alta",'Mapa final'!#REF!="Mayor"),CONCATENATE("R7C",'Mapa final'!#REF!),"")</f>
        <v>#REF!</v>
      </c>
      <c r="U56" s="121" t="e">
        <f>IF(AND('Mapa final'!#REF!="Alta",'Mapa final'!#REF!="Mayor"),CONCATENATE("R7C",'Mapa final'!#REF!),"")</f>
        <v>#REF!</v>
      </c>
      <c r="V56" s="87" t="e">
        <f>IF(AND('Mapa final'!#REF!="Alta",'Mapa final'!#REF!="Catastrófico"),CONCATENATE("R7C",'Mapa final'!#REF!),"")</f>
        <v>#REF!</v>
      </c>
      <c r="W56" s="113" t="e">
        <f>IF(AND('Mapa final'!#REF!="Alta",'Mapa final'!#REF!="Catastrófico"),CONCATENATE("R7C",'Mapa final'!#REF!),"")</f>
        <v>#REF!</v>
      </c>
      <c r="X56" s="88" t="e">
        <f>IF(AND('Mapa final'!#REF!="Alta",'Mapa final'!#REF!="Catastrófico"),CONCATENATE("R7C",'Mapa final'!#REF!),"")</f>
        <v>#REF!</v>
      </c>
      <c r="Y56" s="36"/>
      <c r="Z56" s="167"/>
      <c r="AA56" s="168"/>
      <c r="AB56" s="168"/>
      <c r="AC56" s="168"/>
      <c r="AD56" s="168"/>
      <c r="AE56" s="169"/>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row>
    <row r="57" spans="1:61" ht="12" customHeight="1" x14ac:dyDescent="0.35">
      <c r="A57" s="36"/>
      <c r="B57" s="193"/>
      <c r="C57" s="194"/>
      <c r="D57" s="195"/>
      <c r="E57" s="177"/>
      <c r="F57" s="176"/>
      <c r="G57" s="176"/>
      <c r="H57" s="176"/>
      <c r="I57" s="176"/>
      <c r="J57" s="92" t="e">
        <f>IF(AND('Mapa final'!#REF!="Alta",'Mapa final'!#REF!="Leve"),CONCATENATE("R8C",'Mapa final'!#REF!),"")</f>
        <v>#REF!</v>
      </c>
      <c r="K57" s="114" t="e">
        <f>IF(AND('Mapa final'!#REF!="Alta",'Mapa final'!#REF!="Leve"),CONCATENATE("R8C",'Mapa final'!#REF!),"")</f>
        <v>#REF!</v>
      </c>
      <c r="L57" s="93" t="e">
        <f>IF(AND('Mapa final'!#REF!="Alta",'Mapa final'!#REF!="Leve"),CONCATENATE("R8C",'Mapa final'!#REF!),"")</f>
        <v>#REF!</v>
      </c>
      <c r="M57" s="92" t="e">
        <f>IF(AND('Mapa final'!#REF!="Alta",'Mapa final'!#REF!="Menor"),CONCATENATE("R8C",'Mapa final'!#REF!),"")</f>
        <v>#REF!</v>
      </c>
      <c r="N57" s="114" t="e">
        <f>IF(AND('Mapa final'!#REF!="Alta",'Mapa final'!#REF!="Menor"),CONCATENATE("R8C",'Mapa final'!#REF!),"")</f>
        <v>#REF!</v>
      </c>
      <c r="O57" s="93" t="e">
        <f>IF(AND('Mapa final'!#REF!="Alta",'Mapa final'!#REF!="Menor"),CONCATENATE("R8C",'Mapa final'!#REF!),"")</f>
        <v>#REF!</v>
      </c>
      <c r="P57" s="119" t="e">
        <f>IF(AND('Mapa final'!#REF!="Alta",'Mapa final'!#REF!="Moderado"),CONCATENATE("R8C",'Mapa final'!#REF!),"")</f>
        <v>#REF!</v>
      </c>
      <c r="Q57" s="120" t="e">
        <f>IF(AND('Mapa final'!#REF!="Alta",'Mapa final'!#REF!="Moderado"),CONCATENATE("R8C",'Mapa final'!#REF!),"")</f>
        <v>#REF!</v>
      </c>
      <c r="R57" s="121" t="e">
        <f>IF(AND('Mapa final'!#REF!="Alta",'Mapa final'!#REF!="Moderado"),CONCATENATE("R8C",'Mapa final'!#REF!),"")</f>
        <v>#REF!</v>
      </c>
      <c r="S57" s="119" t="e">
        <f>IF(AND('Mapa final'!#REF!="Alta",'Mapa final'!#REF!="Mayor"),CONCATENATE("R8C",'Mapa final'!#REF!),"")</f>
        <v>#REF!</v>
      </c>
      <c r="T57" s="120" t="e">
        <f>IF(AND('Mapa final'!#REF!="Alta",'Mapa final'!#REF!="Mayor"),CONCATENATE("R8C",'Mapa final'!#REF!),"")</f>
        <v>#REF!</v>
      </c>
      <c r="U57" s="121" t="e">
        <f>IF(AND('Mapa final'!#REF!="Alta",'Mapa final'!#REF!="Mayor"),CONCATENATE("R8C",'Mapa final'!#REF!),"")</f>
        <v>#REF!</v>
      </c>
      <c r="V57" s="87" t="e">
        <f>IF(AND('Mapa final'!#REF!="Alta",'Mapa final'!#REF!="Catastrófico"),CONCATENATE("R8C",'Mapa final'!#REF!),"")</f>
        <v>#REF!</v>
      </c>
      <c r="W57" s="113" t="e">
        <f>IF(AND('Mapa final'!#REF!="Alta",'Mapa final'!#REF!="Catastrófico"),CONCATENATE("R8C",'Mapa final'!#REF!),"")</f>
        <v>#REF!</v>
      </c>
      <c r="X57" s="88" t="e">
        <f>IF(AND('Mapa final'!#REF!="Alta",'Mapa final'!#REF!="Catastrófico"),CONCATENATE("R8C",'Mapa final'!#REF!),"")</f>
        <v>#REF!</v>
      </c>
      <c r="Y57" s="36"/>
      <c r="Z57" s="167"/>
      <c r="AA57" s="168"/>
      <c r="AB57" s="168"/>
      <c r="AC57" s="168"/>
      <c r="AD57" s="168"/>
      <c r="AE57" s="169"/>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row>
    <row r="58" spans="1:61" ht="12" customHeight="1" x14ac:dyDescent="0.35">
      <c r="A58" s="36"/>
      <c r="B58" s="193"/>
      <c r="C58" s="194"/>
      <c r="D58" s="195"/>
      <c r="E58" s="177"/>
      <c r="F58" s="176"/>
      <c r="G58" s="176"/>
      <c r="H58" s="176"/>
      <c r="I58" s="176"/>
      <c r="J58" s="92" t="e">
        <f>IF(AND('Mapa final'!#REF!="Alta",'Mapa final'!#REF!="Leve"),CONCATENATE("R9C",'Mapa final'!#REF!),"")</f>
        <v>#REF!</v>
      </c>
      <c r="K58" s="114" t="e">
        <f>IF(AND('Mapa final'!#REF!="Alta",'Mapa final'!#REF!="Leve"),CONCATENATE("R9C",'Mapa final'!#REF!),"")</f>
        <v>#REF!</v>
      </c>
      <c r="L58" s="93" t="e">
        <f>IF(AND('Mapa final'!#REF!="Alta",'Mapa final'!#REF!="Leve"),CONCATENATE("R9C",'Mapa final'!#REF!),"")</f>
        <v>#REF!</v>
      </c>
      <c r="M58" s="92" t="e">
        <f>IF(AND('Mapa final'!#REF!="Alta",'Mapa final'!#REF!="Menor"),CONCATENATE("R9C",'Mapa final'!#REF!),"")</f>
        <v>#REF!</v>
      </c>
      <c r="N58" s="114" t="e">
        <f>IF(AND('Mapa final'!#REF!="Alta",'Mapa final'!#REF!="Menor"),CONCATENATE("R9C",'Mapa final'!#REF!),"")</f>
        <v>#REF!</v>
      </c>
      <c r="O58" s="93" t="e">
        <f>IF(AND('Mapa final'!#REF!="Alta",'Mapa final'!#REF!="Menor"),CONCATENATE("R9C",'Mapa final'!#REF!),"")</f>
        <v>#REF!</v>
      </c>
      <c r="P58" s="119" t="e">
        <f>IF(AND('Mapa final'!#REF!="Alta",'Mapa final'!#REF!="Moderado"),CONCATENATE("R9C",'Mapa final'!#REF!),"")</f>
        <v>#REF!</v>
      </c>
      <c r="Q58" s="120" t="e">
        <f>IF(AND('Mapa final'!#REF!="Alta",'Mapa final'!#REF!="Moderado"),CONCATENATE("R9C",'Mapa final'!#REF!),"")</f>
        <v>#REF!</v>
      </c>
      <c r="R58" s="121" t="e">
        <f>IF(AND('Mapa final'!#REF!="Alta",'Mapa final'!#REF!="Moderado"),CONCATENATE("R9C",'Mapa final'!#REF!),"")</f>
        <v>#REF!</v>
      </c>
      <c r="S58" s="119" t="e">
        <f>IF(AND('Mapa final'!#REF!="Alta",'Mapa final'!#REF!="Mayor"),CONCATENATE("R9C",'Mapa final'!#REF!),"")</f>
        <v>#REF!</v>
      </c>
      <c r="T58" s="120" t="e">
        <f>IF(AND('Mapa final'!#REF!="Alta",'Mapa final'!#REF!="Mayor"),CONCATENATE("R9C",'Mapa final'!#REF!),"")</f>
        <v>#REF!</v>
      </c>
      <c r="U58" s="121" t="e">
        <f>IF(AND('Mapa final'!#REF!="Alta",'Mapa final'!#REF!="Mayor"),CONCATENATE("R9C",'Mapa final'!#REF!),"")</f>
        <v>#REF!</v>
      </c>
      <c r="V58" s="87" t="e">
        <f>IF(AND('Mapa final'!#REF!="Alta",'Mapa final'!#REF!="Catastrófico"),CONCATENATE("R9C",'Mapa final'!#REF!),"")</f>
        <v>#REF!</v>
      </c>
      <c r="W58" s="113" t="e">
        <f>IF(AND('Mapa final'!#REF!="Alta",'Mapa final'!#REF!="Catastrófico"),CONCATENATE("R9C",'Mapa final'!#REF!),"")</f>
        <v>#REF!</v>
      </c>
      <c r="X58" s="88" t="e">
        <f>IF(AND('Mapa final'!#REF!="Alta",'Mapa final'!#REF!="Catastrófico"),CONCATENATE("R9C",'Mapa final'!#REF!),"")</f>
        <v>#REF!</v>
      </c>
      <c r="Y58" s="36"/>
      <c r="Z58" s="167"/>
      <c r="AA58" s="168"/>
      <c r="AB58" s="168"/>
      <c r="AC58" s="168"/>
      <c r="AD58" s="168"/>
      <c r="AE58" s="169"/>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row>
    <row r="59" spans="1:61" ht="12" customHeight="1" x14ac:dyDescent="0.35">
      <c r="A59" s="36"/>
      <c r="B59" s="193"/>
      <c r="C59" s="194"/>
      <c r="D59" s="195"/>
      <c r="E59" s="177"/>
      <c r="F59" s="176"/>
      <c r="G59" s="176"/>
      <c r="H59" s="176"/>
      <c r="I59" s="176"/>
      <c r="J59" s="92" t="e">
        <f>IF(AND('Mapa final'!#REF!="Alta",'Mapa final'!#REF!="Leve"),CONCATENATE("R10C",'Mapa final'!#REF!),"")</f>
        <v>#REF!</v>
      </c>
      <c r="K59" s="114" t="e">
        <f>IF(AND('Mapa final'!#REF!="Alta",'Mapa final'!#REF!="Leve"),CONCATENATE("R10C",'Mapa final'!#REF!),"")</f>
        <v>#REF!</v>
      </c>
      <c r="L59" s="93" t="e">
        <f>IF(AND('Mapa final'!#REF!="Alta",'Mapa final'!#REF!="Leve"),CONCATENATE("R10C",'Mapa final'!#REF!),"")</f>
        <v>#REF!</v>
      </c>
      <c r="M59" s="92" t="e">
        <f>IF(AND('Mapa final'!#REF!="Alta",'Mapa final'!#REF!="Menor"),CONCATENATE("R10C",'Mapa final'!#REF!),"")</f>
        <v>#REF!</v>
      </c>
      <c r="N59" s="114" t="e">
        <f>IF(AND('Mapa final'!#REF!="Alta",'Mapa final'!#REF!="Menor"),CONCATENATE("R10C",'Mapa final'!#REF!),"")</f>
        <v>#REF!</v>
      </c>
      <c r="O59" s="93" t="e">
        <f>IF(AND('Mapa final'!#REF!="Alta",'Mapa final'!#REF!="Menor"),CONCATENATE("R10C",'Mapa final'!#REF!),"")</f>
        <v>#REF!</v>
      </c>
      <c r="P59" s="119" t="e">
        <f>IF(AND('Mapa final'!#REF!="Alta",'Mapa final'!#REF!="Moderado"),CONCATENATE("R10C",'Mapa final'!#REF!),"")</f>
        <v>#REF!</v>
      </c>
      <c r="Q59" s="120" t="e">
        <f>IF(AND('Mapa final'!#REF!="Alta",'Mapa final'!#REF!="Moderado"),CONCATENATE("R10C",'Mapa final'!#REF!),"")</f>
        <v>#REF!</v>
      </c>
      <c r="R59" s="121" t="e">
        <f>IF(AND('Mapa final'!#REF!="Alta",'Mapa final'!#REF!="Moderado"),CONCATENATE("R10C",'Mapa final'!#REF!),"")</f>
        <v>#REF!</v>
      </c>
      <c r="S59" s="119" t="e">
        <f>IF(AND('Mapa final'!#REF!="Alta",'Mapa final'!#REF!="Mayor"),CONCATENATE("R10C",'Mapa final'!#REF!),"")</f>
        <v>#REF!</v>
      </c>
      <c r="T59" s="120" t="e">
        <f>IF(AND('Mapa final'!#REF!="Alta",'Mapa final'!#REF!="Mayor"),CONCATENATE("R10C",'Mapa final'!#REF!),"")</f>
        <v>#REF!</v>
      </c>
      <c r="U59" s="121" t="e">
        <f>IF(AND('Mapa final'!#REF!="Alta",'Mapa final'!#REF!="Mayor"),CONCATENATE("R10C",'Mapa final'!#REF!),"")</f>
        <v>#REF!</v>
      </c>
      <c r="V59" s="87" t="e">
        <f>IF(AND('Mapa final'!#REF!="Alta",'Mapa final'!#REF!="Catastrófico"),CONCATENATE("R10C",'Mapa final'!#REF!),"")</f>
        <v>#REF!</v>
      </c>
      <c r="W59" s="113" t="e">
        <f>IF(AND('Mapa final'!#REF!="Alta",'Mapa final'!#REF!="Catastrófico"),CONCATENATE("R10C",'Mapa final'!#REF!),"")</f>
        <v>#REF!</v>
      </c>
      <c r="X59" s="88" t="e">
        <f>IF(AND('Mapa final'!#REF!="Alta",'Mapa final'!#REF!="Catastrófico"),CONCATENATE("R10C",'Mapa final'!#REF!),"")</f>
        <v>#REF!</v>
      </c>
      <c r="Y59" s="36"/>
      <c r="Z59" s="167"/>
      <c r="AA59" s="168"/>
      <c r="AB59" s="168"/>
      <c r="AC59" s="168"/>
      <c r="AD59" s="168"/>
      <c r="AE59" s="169"/>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row>
    <row r="60" spans="1:61" ht="12" customHeight="1" x14ac:dyDescent="0.35">
      <c r="A60" s="36"/>
      <c r="B60" s="193"/>
      <c r="C60" s="194"/>
      <c r="D60" s="195"/>
      <c r="E60" s="177"/>
      <c r="F60" s="176"/>
      <c r="G60" s="176"/>
      <c r="H60" s="176"/>
      <c r="I60" s="176"/>
      <c r="J60" s="92" t="e">
        <f>IF(AND('Mapa final'!#REF!="Alta",'Mapa final'!#REF!="Leve"),CONCATENATE("R11C",'Mapa final'!#REF!),"")</f>
        <v>#REF!</v>
      </c>
      <c r="K60" s="114" t="e">
        <f>IF(AND('Mapa final'!#REF!="Alta",'Mapa final'!#REF!="Leve"),CONCATENATE("R11C",'Mapa final'!#REF!),"")</f>
        <v>#REF!</v>
      </c>
      <c r="L60" s="93" t="e">
        <f>IF(AND('Mapa final'!#REF!="Alta",'Mapa final'!#REF!="Leve"),CONCATENATE("R11C",'Mapa final'!#REF!),"")</f>
        <v>#REF!</v>
      </c>
      <c r="M60" s="92" t="e">
        <f>IF(AND('Mapa final'!#REF!="Alta",'Mapa final'!#REF!="Menor"),CONCATENATE("R11C",'Mapa final'!#REF!),"")</f>
        <v>#REF!</v>
      </c>
      <c r="N60" s="114" t="e">
        <f>IF(AND('Mapa final'!#REF!="Alta",'Mapa final'!#REF!="Menor"),CONCATENATE("R11C",'Mapa final'!#REF!),"")</f>
        <v>#REF!</v>
      </c>
      <c r="O60" s="93" t="e">
        <f>IF(AND('Mapa final'!#REF!="Alta",'Mapa final'!#REF!="Menor"),CONCATENATE("R11C",'Mapa final'!#REF!),"")</f>
        <v>#REF!</v>
      </c>
      <c r="P60" s="119" t="e">
        <f>IF(AND('Mapa final'!#REF!="Alta",'Mapa final'!#REF!="Moderado"),CONCATENATE("R11C",'Mapa final'!#REF!),"")</f>
        <v>#REF!</v>
      </c>
      <c r="Q60" s="120" t="e">
        <f>IF(AND('Mapa final'!#REF!="Alta",'Mapa final'!#REF!="Moderado"),CONCATENATE("R11C",'Mapa final'!#REF!),"")</f>
        <v>#REF!</v>
      </c>
      <c r="R60" s="121" t="e">
        <f>IF(AND('Mapa final'!#REF!="Alta",'Mapa final'!#REF!="Moderado"),CONCATENATE("R11C",'Mapa final'!#REF!),"")</f>
        <v>#REF!</v>
      </c>
      <c r="S60" s="119" t="e">
        <f>IF(AND('Mapa final'!#REF!="Alta",'Mapa final'!#REF!="Mayor"),CONCATENATE("R11C",'Mapa final'!#REF!),"")</f>
        <v>#REF!</v>
      </c>
      <c r="T60" s="120" t="e">
        <f>IF(AND('Mapa final'!#REF!="Alta",'Mapa final'!#REF!="Mayor"),CONCATENATE("R11C",'Mapa final'!#REF!),"")</f>
        <v>#REF!</v>
      </c>
      <c r="U60" s="121" t="e">
        <f>IF(AND('Mapa final'!#REF!="Alta",'Mapa final'!#REF!="Mayor"),CONCATENATE("R11C",'Mapa final'!#REF!),"")</f>
        <v>#REF!</v>
      </c>
      <c r="V60" s="87" t="e">
        <f>IF(AND('Mapa final'!#REF!="Alta",'Mapa final'!#REF!="Catastrófico"),CONCATENATE("R11C",'Mapa final'!#REF!),"")</f>
        <v>#REF!</v>
      </c>
      <c r="W60" s="113" t="e">
        <f>IF(AND('Mapa final'!#REF!="Alta",'Mapa final'!#REF!="Catastrófico"),CONCATENATE("R11C",'Mapa final'!#REF!),"")</f>
        <v>#REF!</v>
      </c>
      <c r="X60" s="88" t="e">
        <f>IF(AND('Mapa final'!#REF!="Alta",'Mapa final'!#REF!="Catastrófico"),CONCATENATE("R11C",'Mapa final'!#REF!),"")</f>
        <v>#REF!</v>
      </c>
      <c r="Y60" s="36"/>
      <c r="Z60" s="167"/>
      <c r="AA60" s="168"/>
      <c r="AB60" s="168"/>
      <c r="AC60" s="168"/>
      <c r="AD60" s="168"/>
      <c r="AE60" s="169"/>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row>
    <row r="61" spans="1:61" ht="12" customHeight="1" x14ac:dyDescent="0.35">
      <c r="A61" s="36"/>
      <c r="B61" s="193"/>
      <c r="C61" s="194"/>
      <c r="D61" s="195"/>
      <c r="E61" s="177"/>
      <c r="F61" s="176"/>
      <c r="G61" s="176"/>
      <c r="H61" s="176"/>
      <c r="I61" s="176"/>
      <c r="J61" s="92" t="e">
        <f>IF(AND('Mapa final'!#REF!="Alta",'Mapa final'!#REF!="Leve"),CONCATENATE("R12C",'Mapa final'!#REF!),"")</f>
        <v>#REF!</v>
      </c>
      <c r="K61" s="114" t="e">
        <f>IF(AND('Mapa final'!#REF!="Alta",'Mapa final'!#REF!="Leve"),CONCATENATE("R12C",'Mapa final'!#REF!),"")</f>
        <v>#REF!</v>
      </c>
      <c r="L61" s="93" t="e">
        <f>IF(AND('Mapa final'!#REF!="Alta",'Mapa final'!#REF!="Leve"),CONCATENATE("R12C",'Mapa final'!#REF!),"")</f>
        <v>#REF!</v>
      </c>
      <c r="M61" s="92" t="e">
        <f>IF(AND('Mapa final'!#REF!="Alta",'Mapa final'!#REF!="Menor"),CONCATENATE("R12C",'Mapa final'!#REF!),"")</f>
        <v>#REF!</v>
      </c>
      <c r="N61" s="114" t="e">
        <f>IF(AND('Mapa final'!#REF!="Alta",'Mapa final'!#REF!="Menor"),CONCATENATE("R12C",'Mapa final'!#REF!),"")</f>
        <v>#REF!</v>
      </c>
      <c r="O61" s="93" t="e">
        <f>IF(AND('Mapa final'!#REF!="Alta",'Mapa final'!#REF!="Menor"),CONCATENATE("R12C",'Mapa final'!#REF!),"")</f>
        <v>#REF!</v>
      </c>
      <c r="P61" s="119" t="e">
        <f>IF(AND('Mapa final'!#REF!="Alta",'Mapa final'!#REF!="Moderado"),CONCATENATE("R12C",'Mapa final'!#REF!),"")</f>
        <v>#REF!</v>
      </c>
      <c r="Q61" s="120" t="e">
        <f>IF(AND('Mapa final'!#REF!="Alta",'Mapa final'!#REF!="Moderado"),CONCATENATE("R12C",'Mapa final'!#REF!),"")</f>
        <v>#REF!</v>
      </c>
      <c r="R61" s="121" t="e">
        <f>IF(AND('Mapa final'!#REF!="Alta",'Mapa final'!#REF!="Moderado"),CONCATENATE("R12C",'Mapa final'!#REF!),"")</f>
        <v>#REF!</v>
      </c>
      <c r="S61" s="119" t="e">
        <f>IF(AND('Mapa final'!#REF!="Alta",'Mapa final'!#REF!="Mayor"),CONCATENATE("R12C",'Mapa final'!#REF!),"")</f>
        <v>#REF!</v>
      </c>
      <c r="T61" s="120" t="e">
        <f>IF(AND('Mapa final'!#REF!="Alta",'Mapa final'!#REF!="Mayor"),CONCATENATE("R12C",'Mapa final'!#REF!),"")</f>
        <v>#REF!</v>
      </c>
      <c r="U61" s="121" t="e">
        <f>IF(AND('Mapa final'!#REF!="Alta",'Mapa final'!#REF!="Mayor"),CONCATENATE("R12C",'Mapa final'!#REF!),"")</f>
        <v>#REF!</v>
      </c>
      <c r="V61" s="87" t="e">
        <f>IF(AND('Mapa final'!#REF!="Alta",'Mapa final'!#REF!="Catastrófico"),CONCATENATE("R12C",'Mapa final'!#REF!),"")</f>
        <v>#REF!</v>
      </c>
      <c r="W61" s="113" t="e">
        <f>IF(AND('Mapa final'!#REF!="Alta",'Mapa final'!#REF!="Catastrófico"),CONCATENATE("R12C",'Mapa final'!#REF!),"")</f>
        <v>#REF!</v>
      </c>
      <c r="X61" s="88" t="e">
        <f>IF(AND('Mapa final'!#REF!="Alta",'Mapa final'!#REF!="Catastrófico"),CONCATENATE("R12C",'Mapa final'!#REF!),"")</f>
        <v>#REF!</v>
      </c>
      <c r="Y61" s="36"/>
      <c r="Z61" s="167"/>
      <c r="AA61" s="168"/>
      <c r="AB61" s="168"/>
      <c r="AC61" s="168"/>
      <c r="AD61" s="168"/>
      <c r="AE61" s="169"/>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row>
    <row r="62" spans="1:61" ht="12" customHeight="1" x14ac:dyDescent="0.35">
      <c r="A62" s="36"/>
      <c r="B62" s="193"/>
      <c r="C62" s="194"/>
      <c r="D62" s="195"/>
      <c r="E62" s="177"/>
      <c r="F62" s="176"/>
      <c r="G62" s="176"/>
      <c r="H62" s="176"/>
      <c r="I62" s="176"/>
      <c r="J62" s="92" t="e">
        <f>IF(AND('Mapa final'!#REF!="Alta",'Mapa final'!#REF!="Leve"),CONCATENATE("R12C",'Mapa final'!#REF!),"")</f>
        <v>#REF!</v>
      </c>
      <c r="K62" s="114" t="e">
        <f>IF(AND('Mapa final'!#REF!="Alta",'Mapa final'!#REF!="Leve"),CONCATENATE("R13C",'Mapa final'!#REF!),"")</f>
        <v>#REF!</v>
      </c>
      <c r="L62" s="93" t="e">
        <f>IF(AND('Mapa final'!#REF!="Alta",'Mapa final'!#REF!="Leve"),CONCATENATE("R13C",'Mapa final'!#REF!),"")</f>
        <v>#REF!</v>
      </c>
      <c r="M62" s="92" t="e">
        <f>IF(AND('Mapa final'!#REF!="Alta",'Mapa final'!#REF!="Menor"),CONCATENATE("R12C",'Mapa final'!#REF!),"")</f>
        <v>#REF!</v>
      </c>
      <c r="N62" s="114" t="e">
        <f>IF(AND('Mapa final'!#REF!="Alta",'Mapa final'!#REF!="Menor"),CONCATENATE("R13C",'Mapa final'!#REF!),"")</f>
        <v>#REF!</v>
      </c>
      <c r="O62" s="93" t="e">
        <f>IF(AND('Mapa final'!#REF!="Alta",'Mapa final'!#REF!="Menor"),CONCATENATE("R13C",'Mapa final'!#REF!),"")</f>
        <v>#REF!</v>
      </c>
      <c r="P62" s="119" t="e">
        <f>IF(AND('Mapa final'!#REF!="Alta",'Mapa final'!#REF!="Moderado"),CONCATENATE("R12C",'Mapa final'!#REF!),"")</f>
        <v>#REF!</v>
      </c>
      <c r="Q62" s="120" t="e">
        <f>IF(AND('Mapa final'!#REF!="Alta",'Mapa final'!#REF!="Moderado"),CONCATENATE("R13C",'Mapa final'!#REF!),"")</f>
        <v>#REF!</v>
      </c>
      <c r="R62" s="121" t="e">
        <f>IF(AND('Mapa final'!#REF!="Alta",'Mapa final'!#REF!="Moderado"),CONCATENATE("R13C",'Mapa final'!#REF!),"")</f>
        <v>#REF!</v>
      </c>
      <c r="S62" s="119" t="e">
        <f>IF(AND('Mapa final'!#REF!="Alta",'Mapa final'!#REF!="Mayor"),CONCATENATE("R12C",'Mapa final'!#REF!),"")</f>
        <v>#REF!</v>
      </c>
      <c r="T62" s="120" t="e">
        <f>IF(AND('Mapa final'!#REF!="Alta",'Mapa final'!#REF!="Mayor"),CONCATENATE("R13C",'Mapa final'!#REF!),"")</f>
        <v>#REF!</v>
      </c>
      <c r="U62" s="121" t="e">
        <f>IF(AND('Mapa final'!#REF!="Alta",'Mapa final'!#REF!="Mayor"),CONCATENATE("R13C",'Mapa final'!#REF!),"")</f>
        <v>#REF!</v>
      </c>
      <c r="V62" s="87" t="e">
        <f>IF(AND('Mapa final'!#REF!="Alta",'Mapa final'!#REF!="Catastrófico"),CONCATENATE("R12C",'Mapa final'!#REF!),"")</f>
        <v>#REF!</v>
      </c>
      <c r="W62" s="113" t="e">
        <f>IF(AND('Mapa final'!#REF!="Alta",'Mapa final'!#REF!="Catastrófico"),CONCATENATE("R13C",'Mapa final'!#REF!),"")</f>
        <v>#REF!</v>
      </c>
      <c r="X62" s="88" t="e">
        <f>IF(AND('Mapa final'!#REF!="Alta",'Mapa final'!#REF!="Catastrófico"),CONCATENATE("R13C",'Mapa final'!#REF!),"")</f>
        <v>#REF!</v>
      </c>
      <c r="Y62" s="36"/>
      <c r="Z62" s="167"/>
      <c r="AA62" s="168"/>
      <c r="AB62" s="168"/>
      <c r="AC62" s="168"/>
      <c r="AD62" s="168"/>
      <c r="AE62" s="169"/>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row>
    <row r="63" spans="1:61" ht="12" customHeight="1" x14ac:dyDescent="0.35">
      <c r="A63" s="36"/>
      <c r="B63" s="193"/>
      <c r="C63" s="194"/>
      <c r="D63" s="195"/>
      <c r="E63" s="177"/>
      <c r="F63" s="176"/>
      <c r="G63" s="176"/>
      <c r="H63" s="176"/>
      <c r="I63" s="176"/>
      <c r="J63" s="92" t="e">
        <f>IF(AND('Mapa final'!#REF!="Alta",'Mapa final'!#REF!="Leve"),CONCATENATE("R13C",'Mapa final'!#REF!),"")</f>
        <v>#REF!</v>
      </c>
      <c r="K63" s="114" t="e">
        <f>IF(AND('Mapa final'!#REF!="Alta",'Mapa final'!#REF!="Leve"),CONCATENATE("R14C",'Mapa final'!#REF!),"")</f>
        <v>#REF!</v>
      </c>
      <c r="L63" s="93" t="e">
        <f>IF(AND('Mapa final'!#REF!="Alta",'Mapa final'!#REF!="Leve"),CONCATENATE("R14C",'Mapa final'!#REF!),"")</f>
        <v>#REF!</v>
      </c>
      <c r="M63" s="92" t="e">
        <f>IF(AND('Mapa final'!#REF!="Alta",'Mapa final'!#REF!="Menor"),CONCATENATE("R13C",'Mapa final'!#REF!),"")</f>
        <v>#REF!</v>
      </c>
      <c r="N63" s="114" t="e">
        <f>IF(AND('Mapa final'!#REF!="Alta",'Mapa final'!#REF!="Menor"),CONCATENATE("R14C",'Mapa final'!#REF!),"")</f>
        <v>#REF!</v>
      </c>
      <c r="O63" s="93" t="e">
        <f>IF(AND('Mapa final'!#REF!="Alta",'Mapa final'!#REF!="Menor"),CONCATENATE("R14C",'Mapa final'!#REF!),"")</f>
        <v>#REF!</v>
      </c>
      <c r="P63" s="119" t="e">
        <f>IF(AND('Mapa final'!#REF!="Alta",'Mapa final'!#REF!="Moderado"),CONCATENATE("R13C",'Mapa final'!#REF!),"")</f>
        <v>#REF!</v>
      </c>
      <c r="Q63" s="120" t="e">
        <f>IF(AND('Mapa final'!#REF!="Alta",'Mapa final'!#REF!="Moderado"),CONCATENATE("R14C",'Mapa final'!#REF!),"")</f>
        <v>#REF!</v>
      </c>
      <c r="R63" s="121" t="e">
        <f>IF(AND('Mapa final'!#REF!="Alta",'Mapa final'!#REF!="Moderado"),CONCATENATE("R14C",'Mapa final'!#REF!),"")</f>
        <v>#REF!</v>
      </c>
      <c r="S63" s="119" t="e">
        <f>IF(AND('Mapa final'!#REF!="Alta",'Mapa final'!#REF!="Mayor"),CONCATENATE("R13C",'Mapa final'!#REF!),"")</f>
        <v>#REF!</v>
      </c>
      <c r="T63" s="120" t="e">
        <f>IF(AND('Mapa final'!#REF!="Alta",'Mapa final'!#REF!="Mayor"),CONCATENATE("R14C",'Mapa final'!#REF!),"")</f>
        <v>#REF!</v>
      </c>
      <c r="U63" s="121" t="e">
        <f>IF(AND('Mapa final'!#REF!="Alta",'Mapa final'!#REF!="Mayor"),CONCATENATE("R14C",'Mapa final'!#REF!),"")</f>
        <v>#REF!</v>
      </c>
      <c r="V63" s="87" t="e">
        <f>IF(AND('Mapa final'!#REF!="Alta",'Mapa final'!#REF!="Catastrófico"),CONCATENATE("R13C",'Mapa final'!#REF!),"")</f>
        <v>#REF!</v>
      </c>
      <c r="W63" s="113" t="e">
        <f>IF(AND('Mapa final'!#REF!="Alta",'Mapa final'!#REF!="Catastrófico"),CONCATENATE("R14C",'Mapa final'!#REF!),"")</f>
        <v>#REF!</v>
      </c>
      <c r="X63" s="88" t="e">
        <f>IF(AND('Mapa final'!#REF!="Alta",'Mapa final'!#REF!="Catastrófico"),CONCATENATE("R14C",'Mapa final'!#REF!),"")</f>
        <v>#REF!</v>
      </c>
      <c r="Y63" s="36"/>
      <c r="Z63" s="167"/>
      <c r="AA63" s="168"/>
      <c r="AB63" s="168"/>
      <c r="AC63" s="168"/>
      <c r="AD63" s="168"/>
      <c r="AE63" s="169"/>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row>
    <row r="64" spans="1:61" ht="15" customHeight="1" x14ac:dyDescent="0.35">
      <c r="A64" s="36"/>
      <c r="B64" s="193"/>
      <c r="C64" s="194"/>
      <c r="D64" s="195"/>
      <c r="E64" s="177"/>
      <c r="F64" s="176"/>
      <c r="G64" s="176"/>
      <c r="H64" s="176"/>
      <c r="I64" s="176"/>
      <c r="J64" s="92" t="e">
        <f>IF(AND('Mapa final'!#REF!="Alta",'Mapa final'!#REF!="Leve"),CONCATENATE("R14C",'Mapa final'!#REF!),"")</f>
        <v>#REF!</v>
      </c>
      <c r="K64" s="114" t="e">
        <f>IF(AND('Mapa final'!#REF!="Alta",'Mapa final'!#REF!="Leve"),CONCATENATE("R14C",'Mapa final'!#REF!),"")</f>
        <v>#REF!</v>
      </c>
      <c r="L64" s="93" t="e">
        <f>IF(AND('Mapa final'!#REF!="Alta",'Mapa final'!#REF!="Leve"),CONCATENATE("R14C",'Mapa final'!#REF!),"")</f>
        <v>#REF!</v>
      </c>
      <c r="M64" s="92" t="e">
        <f>IF(AND('Mapa final'!#REF!="Alta",'Mapa final'!#REF!="Menor"),CONCATENATE("R14C",'Mapa final'!#REF!),"")</f>
        <v>#REF!</v>
      </c>
      <c r="N64" s="114" t="e">
        <f>IF(AND('Mapa final'!#REF!="Alta",'Mapa final'!#REF!="Menor"),CONCATENATE("R14C",'Mapa final'!#REF!),"")</f>
        <v>#REF!</v>
      </c>
      <c r="O64" s="93" t="e">
        <f>IF(AND('Mapa final'!#REF!="Alta",'Mapa final'!#REF!="Menor"),CONCATENATE("R14C",'Mapa final'!#REF!),"")</f>
        <v>#REF!</v>
      </c>
      <c r="P64" s="119" t="e">
        <f>IF(AND('Mapa final'!#REF!="Alta",'Mapa final'!#REF!="Moderado"),CONCATENATE("R14C",'Mapa final'!#REF!),"")</f>
        <v>#REF!</v>
      </c>
      <c r="Q64" s="120" t="e">
        <f>IF(AND('Mapa final'!#REF!="Alta",'Mapa final'!#REF!="Moderado"),CONCATENATE("R14C",'Mapa final'!#REF!),"")</f>
        <v>#REF!</v>
      </c>
      <c r="R64" s="121" t="e">
        <f>IF(AND('Mapa final'!#REF!="Alta",'Mapa final'!#REF!="Moderado"),CONCATENATE("R14C",'Mapa final'!#REF!),"")</f>
        <v>#REF!</v>
      </c>
      <c r="S64" s="119" t="e">
        <f>IF(AND('Mapa final'!#REF!="Alta",'Mapa final'!#REF!="Mayor"),CONCATENATE("R14C",'Mapa final'!#REF!),"")</f>
        <v>#REF!</v>
      </c>
      <c r="T64" s="120" t="e">
        <f>IF(AND('Mapa final'!#REF!="Alta",'Mapa final'!#REF!="Mayor"),CONCATENATE("R14C",'Mapa final'!#REF!),"")</f>
        <v>#REF!</v>
      </c>
      <c r="U64" s="121" t="e">
        <f>IF(AND('Mapa final'!#REF!="Alta",'Mapa final'!#REF!="Mayor"),CONCATENATE("R14C",'Mapa final'!#REF!),"")</f>
        <v>#REF!</v>
      </c>
      <c r="V64" s="87" t="e">
        <f>IF(AND('Mapa final'!#REF!="Alta",'Mapa final'!#REF!="Catastrófico"),CONCATENATE("R14C",'Mapa final'!#REF!),"")</f>
        <v>#REF!</v>
      </c>
      <c r="W64" s="113" t="e">
        <f>IF(AND('Mapa final'!#REF!="Alta",'Mapa final'!#REF!="Catastrófico"),CONCATENATE("R14C",'Mapa final'!#REF!),"")</f>
        <v>#REF!</v>
      </c>
      <c r="X64" s="88" t="e">
        <f>IF(AND('Mapa final'!#REF!="Alta",'Mapa final'!#REF!="Catastrófico"),CONCATENATE("R14C",'Mapa final'!#REF!),"")</f>
        <v>#REF!</v>
      </c>
      <c r="Y64" s="36"/>
      <c r="Z64" s="167"/>
      <c r="AA64" s="168"/>
      <c r="AB64" s="168"/>
      <c r="AC64" s="168"/>
      <c r="AD64" s="168"/>
      <c r="AE64" s="169"/>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row>
    <row r="65" spans="1:61" ht="15" customHeight="1" x14ac:dyDescent="0.35">
      <c r="A65" s="36"/>
      <c r="B65" s="193"/>
      <c r="C65" s="194"/>
      <c r="D65" s="195"/>
      <c r="E65" s="177"/>
      <c r="F65" s="176"/>
      <c r="G65" s="176"/>
      <c r="H65" s="176"/>
      <c r="I65" s="176"/>
      <c r="J65" s="92" t="e">
        <f>IF(AND('Mapa final'!#REF!="Alta",'Mapa final'!#REF!="Leve"),CONCATENATE("R15C",'Mapa final'!#REF!),"")</f>
        <v>#REF!</v>
      </c>
      <c r="K65" s="114" t="e">
        <f>IF(AND('Mapa final'!#REF!="Alta",'Mapa final'!#REF!="Leve"),CONCATENATE("R15C",'Mapa final'!#REF!),"")</f>
        <v>#REF!</v>
      </c>
      <c r="L65" s="93" t="e">
        <f>IF(AND('Mapa final'!#REF!="Alta",'Mapa final'!#REF!="Leve"),CONCATENATE("R15C",'Mapa final'!#REF!),"")</f>
        <v>#REF!</v>
      </c>
      <c r="M65" s="92" t="e">
        <f>IF(AND('Mapa final'!#REF!="Alta",'Mapa final'!#REF!="Menor"),CONCATENATE("R15C",'Mapa final'!#REF!),"")</f>
        <v>#REF!</v>
      </c>
      <c r="N65" s="114" t="e">
        <f>IF(AND('Mapa final'!#REF!="Alta",'Mapa final'!#REF!="Menor"),CONCATENATE("R15C",'Mapa final'!#REF!),"")</f>
        <v>#REF!</v>
      </c>
      <c r="O65" s="93" t="e">
        <f>IF(AND('Mapa final'!#REF!="Alta",'Mapa final'!#REF!="Menor"),CONCATENATE("R15C",'Mapa final'!#REF!),"")</f>
        <v>#REF!</v>
      </c>
      <c r="P65" s="119" t="e">
        <f>IF(AND('Mapa final'!#REF!="Alta",'Mapa final'!#REF!="Moderado"),CONCATENATE("R15C",'Mapa final'!#REF!),"")</f>
        <v>#REF!</v>
      </c>
      <c r="Q65" s="120" t="e">
        <f>IF(AND('Mapa final'!#REF!="Alta",'Mapa final'!#REF!="Moderado"),CONCATENATE("R15C",'Mapa final'!#REF!),"")</f>
        <v>#REF!</v>
      </c>
      <c r="R65" s="121" t="e">
        <f>IF(AND('Mapa final'!#REF!="Alta",'Mapa final'!#REF!="Moderado"),CONCATENATE("R15C",'Mapa final'!#REF!),"")</f>
        <v>#REF!</v>
      </c>
      <c r="S65" s="119" t="e">
        <f>IF(AND('Mapa final'!#REF!="Alta",'Mapa final'!#REF!="Mayor"),CONCATENATE("R15C",'Mapa final'!#REF!),"")</f>
        <v>#REF!</v>
      </c>
      <c r="T65" s="120" t="e">
        <f>IF(AND('Mapa final'!#REF!="Alta",'Mapa final'!#REF!="Mayor"),CONCATENATE("R15C",'Mapa final'!#REF!),"")</f>
        <v>#REF!</v>
      </c>
      <c r="U65" s="121" t="e">
        <f>IF(AND('Mapa final'!#REF!="Alta",'Mapa final'!#REF!="Mayor"),CONCATENATE("R15C",'Mapa final'!#REF!),"")</f>
        <v>#REF!</v>
      </c>
      <c r="V65" s="87" t="e">
        <f>IF(AND('Mapa final'!#REF!="Alta",'Mapa final'!#REF!="Catastrófico"),CONCATENATE("R15C",'Mapa final'!#REF!),"")</f>
        <v>#REF!</v>
      </c>
      <c r="W65" s="113" t="e">
        <f>IF(AND('Mapa final'!#REF!="Alta",'Mapa final'!#REF!="Catastrófico"),CONCATENATE("R15C",'Mapa final'!#REF!),"")</f>
        <v>#REF!</v>
      </c>
      <c r="X65" s="88" t="e">
        <f>IF(AND('Mapa final'!#REF!="Alta",'Mapa final'!#REF!="Catastrófico"),CONCATENATE("R15C",'Mapa final'!#REF!),"")</f>
        <v>#REF!</v>
      </c>
      <c r="Y65" s="36"/>
      <c r="Z65" s="167"/>
      <c r="AA65" s="168"/>
      <c r="AB65" s="168"/>
      <c r="AC65" s="168"/>
      <c r="AD65" s="168"/>
      <c r="AE65" s="169"/>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row>
    <row r="66" spans="1:61" ht="15" customHeight="1" x14ac:dyDescent="0.35">
      <c r="A66" s="36"/>
      <c r="B66" s="193"/>
      <c r="C66" s="194"/>
      <c r="D66" s="195"/>
      <c r="E66" s="177"/>
      <c r="F66" s="176"/>
      <c r="G66" s="176"/>
      <c r="H66" s="176"/>
      <c r="I66" s="176"/>
      <c r="J66" s="92" t="e">
        <f>IF(AND('Mapa final'!#REF!="Alta",'Mapa final'!#REF!="Leve"),CONCATENATE("R16C",'Mapa final'!#REF!),"")</f>
        <v>#REF!</v>
      </c>
      <c r="K66" s="114" t="e">
        <f>IF(AND('Mapa final'!#REF!="Alta",'Mapa final'!#REF!="Leve"),CONCATENATE("R16C",'Mapa final'!#REF!),"")</f>
        <v>#REF!</v>
      </c>
      <c r="L66" s="93" t="e">
        <f>IF(AND('Mapa final'!#REF!="Alta",'Mapa final'!#REF!="Leve"),CONCATENATE("R16C",'Mapa final'!#REF!),"")</f>
        <v>#REF!</v>
      </c>
      <c r="M66" s="92" t="e">
        <f>IF(AND('Mapa final'!#REF!="Alta",'Mapa final'!#REF!="Menor"),CONCATENATE("R16C",'Mapa final'!#REF!),"")</f>
        <v>#REF!</v>
      </c>
      <c r="N66" s="114" t="e">
        <f>IF(AND('Mapa final'!#REF!="Alta",'Mapa final'!#REF!="Menor"),CONCATENATE("R16C",'Mapa final'!#REF!),"")</f>
        <v>#REF!</v>
      </c>
      <c r="O66" s="93" t="e">
        <f>IF(AND('Mapa final'!#REF!="Alta",'Mapa final'!#REF!="Menor"),CONCATENATE("R16C",'Mapa final'!#REF!),"")</f>
        <v>#REF!</v>
      </c>
      <c r="P66" s="119" t="e">
        <f>IF(AND('Mapa final'!#REF!="Alta",'Mapa final'!#REF!="Moderado"),CONCATENATE("R16C",'Mapa final'!#REF!),"")</f>
        <v>#REF!</v>
      </c>
      <c r="Q66" s="120" t="e">
        <f>IF(AND('Mapa final'!#REF!="Alta",'Mapa final'!#REF!="Moderado"),CONCATENATE("R16C",'Mapa final'!#REF!),"")</f>
        <v>#REF!</v>
      </c>
      <c r="R66" s="121" t="e">
        <f>IF(AND('Mapa final'!#REF!="Alta",'Mapa final'!#REF!="Moderado"),CONCATENATE("R16C",'Mapa final'!#REF!),"")</f>
        <v>#REF!</v>
      </c>
      <c r="S66" s="119" t="e">
        <f>IF(AND('Mapa final'!#REF!="Alta",'Mapa final'!#REF!="Mayor"),CONCATENATE("R16C",'Mapa final'!#REF!),"")</f>
        <v>#REF!</v>
      </c>
      <c r="T66" s="120" t="e">
        <f>IF(AND('Mapa final'!#REF!="Alta",'Mapa final'!#REF!="Mayor"),CONCATENATE("R16C",'Mapa final'!#REF!),"")</f>
        <v>#REF!</v>
      </c>
      <c r="U66" s="121" t="e">
        <f>IF(AND('Mapa final'!#REF!="Alta",'Mapa final'!#REF!="Mayor"),CONCATENATE("R16C",'Mapa final'!#REF!),"")</f>
        <v>#REF!</v>
      </c>
      <c r="V66" s="87" t="e">
        <f>IF(AND('Mapa final'!#REF!="Alta",'Mapa final'!#REF!="Catastrófico"),CONCATENATE("R16C",'Mapa final'!#REF!),"")</f>
        <v>#REF!</v>
      </c>
      <c r="W66" s="113" t="e">
        <f>IF(AND('Mapa final'!#REF!="Alta",'Mapa final'!#REF!="Catastrófico"),CONCATENATE("R16C",'Mapa final'!#REF!),"")</f>
        <v>#REF!</v>
      </c>
      <c r="X66" s="88" t="e">
        <f>IF(AND('Mapa final'!#REF!="Alta",'Mapa final'!#REF!="Catastrófico"),CONCATENATE("R16C",'Mapa final'!#REF!),"")</f>
        <v>#REF!</v>
      </c>
      <c r="Y66" s="36"/>
      <c r="Z66" s="167"/>
      <c r="AA66" s="168"/>
      <c r="AB66" s="168"/>
      <c r="AC66" s="168"/>
      <c r="AD66" s="168"/>
      <c r="AE66" s="169"/>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row>
    <row r="67" spans="1:61" ht="15" customHeight="1" x14ac:dyDescent="0.35">
      <c r="A67" s="36"/>
      <c r="B67" s="193"/>
      <c r="C67" s="194"/>
      <c r="D67" s="195"/>
      <c r="E67" s="177"/>
      <c r="F67" s="176"/>
      <c r="G67" s="176"/>
      <c r="H67" s="176"/>
      <c r="I67" s="176"/>
      <c r="J67" s="92" t="e">
        <f>IF(AND('Mapa final'!#REF!="Alta",'Mapa final'!#REF!="Leve"),CONCATENATE("R17C",'Mapa final'!#REF!),"")</f>
        <v>#REF!</v>
      </c>
      <c r="K67" s="114" t="e">
        <f>IF(AND('Mapa final'!#REF!="Alta",'Mapa final'!#REF!="Leve"),CONCATENATE("R17C",'Mapa final'!#REF!),"")</f>
        <v>#REF!</v>
      </c>
      <c r="L67" s="93" t="e">
        <f>IF(AND('Mapa final'!#REF!="Alta",'Mapa final'!#REF!="Leve"),CONCATENATE("R17C",'Mapa final'!#REF!),"")</f>
        <v>#REF!</v>
      </c>
      <c r="M67" s="92" t="e">
        <f>IF(AND('Mapa final'!#REF!="Alta",'Mapa final'!#REF!="Menor"),CONCATENATE("R17C",'Mapa final'!#REF!),"")</f>
        <v>#REF!</v>
      </c>
      <c r="N67" s="114" t="e">
        <f>IF(AND('Mapa final'!#REF!="Alta",'Mapa final'!#REF!="Menor"),CONCATENATE("R17C",'Mapa final'!#REF!),"")</f>
        <v>#REF!</v>
      </c>
      <c r="O67" s="93" t="e">
        <f>IF(AND('Mapa final'!#REF!="Alta",'Mapa final'!#REF!="Menor"),CONCATENATE("R17C",'Mapa final'!#REF!),"")</f>
        <v>#REF!</v>
      </c>
      <c r="P67" s="119" t="e">
        <f>IF(AND('Mapa final'!#REF!="Alta",'Mapa final'!#REF!="Moderado"),CONCATENATE("R17C",'Mapa final'!#REF!),"")</f>
        <v>#REF!</v>
      </c>
      <c r="Q67" s="120" t="e">
        <f>IF(AND('Mapa final'!#REF!="Alta",'Mapa final'!#REF!="Moderado"),CONCATENATE("R17C",'Mapa final'!#REF!),"")</f>
        <v>#REF!</v>
      </c>
      <c r="R67" s="121" t="e">
        <f>IF(AND('Mapa final'!#REF!="Alta",'Mapa final'!#REF!="Moderado"),CONCATENATE("R17C",'Mapa final'!#REF!),"")</f>
        <v>#REF!</v>
      </c>
      <c r="S67" s="119" t="e">
        <f>IF(AND('Mapa final'!#REF!="Alta",'Mapa final'!#REF!="Mayor"),CONCATENATE("R17C",'Mapa final'!#REF!),"")</f>
        <v>#REF!</v>
      </c>
      <c r="T67" s="120" t="e">
        <f>IF(AND('Mapa final'!#REF!="Alta",'Mapa final'!#REF!="Mayor"),CONCATENATE("R17C",'Mapa final'!#REF!),"")</f>
        <v>#REF!</v>
      </c>
      <c r="U67" s="121" t="e">
        <f>IF(AND('Mapa final'!#REF!="Alta",'Mapa final'!#REF!="Mayor"),CONCATENATE("R17C",'Mapa final'!#REF!),"")</f>
        <v>#REF!</v>
      </c>
      <c r="V67" s="87" t="e">
        <f>IF(AND('Mapa final'!#REF!="Alta",'Mapa final'!#REF!="Catastrófico"),CONCATENATE("R17C",'Mapa final'!#REF!),"")</f>
        <v>#REF!</v>
      </c>
      <c r="W67" s="113" t="e">
        <f>IF(AND('Mapa final'!#REF!="Alta",'Mapa final'!#REF!="Catastrófico"),CONCATENATE("R17C",'Mapa final'!#REF!),"")</f>
        <v>#REF!</v>
      </c>
      <c r="X67" s="88" t="e">
        <f>IF(AND('Mapa final'!#REF!="Alta",'Mapa final'!#REF!="Catastrófico"),CONCATENATE("R17C",'Mapa final'!#REF!),"")</f>
        <v>#REF!</v>
      </c>
      <c r="Y67" s="36"/>
      <c r="Z67" s="167"/>
      <c r="AA67" s="168"/>
      <c r="AB67" s="168"/>
      <c r="AC67" s="168"/>
      <c r="AD67" s="168"/>
      <c r="AE67" s="169"/>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row>
    <row r="68" spans="1:61" ht="15" customHeight="1" x14ac:dyDescent="0.35">
      <c r="A68" s="36"/>
      <c r="B68" s="193"/>
      <c r="C68" s="194"/>
      <c r="D68" s="195"/>
      <c r="E68" s="177"/>
      <c r="F68" s="176"/>
      <c r="G68" s="176"/>
      <c r="H68" s="176"/>
      <c r="I68" s="176"/>
      <c r="J68" s="92" t="e">
        <f>IF(AND('Mapa final'!#REF!="Alta",'Mapa final'!#REF!="Leve"),CONCATENATE("R18C",'Mapa final'!#REF!),"")</f>
        <v>#REF!</v>
      </c>
      <c r="K68" s="114" t="e">
        <f>IF(AND('Mapa final'!#REF!="Alta",'Mapa final'!#REF!="Leve"),CONCATENATE("R18C",'Mapa final'!#REF!),"")</f>
        <v>#REF!</v>
      </c>
      <c r="L68" s="93" t="e">
        <f>IF(AND('Mapa final'!#REF!="Alta",'Mapa final'!#REF!="Leve"),CONCATENATE("R18C",'Mapa final'!#REF!),"")</f>
        <v>#REF!</v>
      </c>
      <c r="M68" s="92" t="e">
        <f>IF(AND('Mapa final'!#REF!="Alta",'Mapa final'!#REF!="Menor"),CONCATENATE("R18C",'Mapa final'!#REF!),"")</f>
        <v>#REF!</v>
      </c>
      <c r="N68" s="114" t="e">
        <f>IF(AND('Mapa final'!#REF!="Alta",'Mapa final'!#REF!="Menor"),CONCATENATE("R18C",'Mapa final'!#REF!),"")</f>
        <v>#REF!</v>
      </c>
      <c r="O68" s="93" t="e">
        <f>IF(AND('Mapa final'!#REF!="Alta",'Mapa final'!#REF!="Menor"),CONCATENATE("R18C",'Mapa final'!#REF!),"")</f>
        <v>#REF!</v>
      </c>
      <c r="P68" s="119" t="e">
        <f>IF(AND('Mapa final'!#REF!="Alta",'Mapa final'!#REF!="Moderado"),CONCATENATE("R18C",'Mapa final'!#REF!),"")</f>
        <v>#REF!</v>
      </c>
      <c r="Q68" s="120" t="e">
        <f>IF(AND('Mapa final'!#REF!="Alta",'Mapa final'!#REF!="Moderado"),CONCATENATE("R18C",'Mapa final'!#REF!),"")</f>
        <v>#REF!</v>
      </c>
      <c r="R68" s="121" t="e">
        <f>IF(AND('Mapa final'!#REF!="Alta",'Mapa final'!#REF!="Moderado"),CONCATENATE("R18C",'Mapa final'!#REF!),"")</f>
        <v>#REF!</v>
      </c>
      <c r="S68" s="119" t="e">
        <f>IF(AND('Mapa final'!#REF!="Alta",'Mapa final'!#REF!="Mayor"),CONCATENATE("R18C",'Mapa final'!#REF!),"")</f>
        <v>#REF!</v>
      </c>
      <c r="T68" s="120" t="e">
        <f>IF(AND('Mapa final'!#REF!="Alta",'Mapa final'!#REF!="Mayor"),CONCATENATE("R18C",'Mapa final'!#REF!),"")</f>
        <v>#REF!</v>
      </c>
      <c r="U68" s="121" t="e">
        <f>IF(AND('Mapa final'!#REF!="Alta",'Mapa final'!#REF!="Mayor"),CONCATENATE("R18C",'Mapa final'!#REF!),"")</f>
        <v>#REF!</v>
      </c>
      <c r="V68" s="87" t="e">
        <f>IF(AND('Mapa final'!#REF!="Alta",'Mapa final'!#REF!="Catastrófico"),CONCATENATE("R18C",'Mapa final'!#REF!),"")</f>
        <v>#REF!</v>
      </c>
      <c r="W68" s="113" t="e">
        <f>IF(AND('Mapa final'!#REF!="Alta",'Mapa final'!#REF!="Catastrófico"),CONCATENATE("R18C",'Mapa final'!#REF!),"")</f>
        <v>#REF!</v>
      </c>
      <c r="X68" s="88" t="e">
        <f>IF(AND('Mapa final'!#REF!="Alta",'Mapa final'!#REF!="Catastrófico"),CONCATENATE("R18C",'Mapa final'!#REF!),"")</f>
        <v>#REF!</v>
      </c>
      <c r="Y68" s="36"/>
      <c r="Z68" s="167"/>
      <c r="AA68" s="168"/>
      <c r="AB68" s="168"/>
      <c r="AC68" s="168"/>
      <c r="AD68" s="168"/>
      <c r="AE68" s="169"/>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row>
    <row r="69" spans="1:61" ht="15" customHeight="1" x14ac:dyDescent="0.35">
      <c r="A69" s="36"/>
      <c r="B69" s="193"/>
      <c r="C69" s="194"/>
      <c r="D69" s="195"/>
      <c r="E69" s="177"/>
      <c r="F69" s="176"/>
      <c r="G69" s="176"/>
      <c r="H69" s="176"/>
      <c r="I69" s="176"/>
      <c r="J69" s="92" t="e">
        <f>IF(AND('Mapa final'!#REF!="Alta",'Mapa final'!#REF!="Leve"),CONCATENATE("R19C",'Mapa final'!#REF!),"")</f>
        <v>#REF!</v>
      </c>
      <c r="K69" s="114" t="e">
        <f>IF(AND('Mapa final'!#REF!="Alta",'Mapa final'!#REF!="Leve"),CONCATENATE("R19C",'Mapa final'!#REF!),"")</f>
        <v>#REF!</v>
      </c>
      <c r="L69" s="93" t="e">
        <f>IF(AND('Mapa final'!#REF!="Alta",'Mapa final'!#REF!="Leve"),CONCATENATE("R19C",'Mapa final'!#REF!),"")</f>
        <v>#REF!</v>
      </c>
      <c r="M69" s="92" t="e">
        <f>IF(AND('Mapa final'!#REF!="Alta",'Mapa final'!#REF!="Menor"),CONCATENATE("R19C",'Mapa final'!#REF!),"")</f>
        <v>#REF!</v>
      </c>
      <c r="N69" s="114" t="e">
        <f>IF(AND('Mapa final'!#REF!="Alta",'Mapa final'!#REF!="Menor"),CONCATENATE("R19C",'Mapa final'!#REF!),"")</f>
        <v>#REF!</v>
      </c>
      <c r="O69" s="93" t="e">
        <f>IF(AND('Mapa final'!#REF!="Alta",'Mapa final'!#REF!="Menor"),CONCATENATE("R19C",'Mapa final'!#REF!),"")</f>
        <v>#REF!</v>
      </c>
      <c r="P69" s="119" t="e">
        <f>IF(AND('Mapa final'!#REF!="Alta",'Mapa final'!#REF!="Moderado"),CONCATENATE("R19C",'Mapa final'!#REF!),"")</f>
        <v>#REF!</v>
      </c>
      <c r="Q69" s="120" t="e">
        <f>IF(AND('Mapa final'!#REF!="Alta",'Mapa final'!#REF!="Moderado"),CONCATENATE("R19C",'Mapa final'!#REF!),"")</f>
        <v>#REF!</v>
      </c>
      <c r="R69" s="121" t="e">
        <f>IF(AND('Mapa final'!#REF!="Alta",'Mapa final'!#REF!="Moderado"),CONCATENATE("R19C",'Mapa final'!#REF!),"")</f>
        <v>#REF!</v>
      </c>
      <c r="S69" s="119" t="e">
        <f>IF(AND('Mapa final'!#REF!="Alta",'Mapa final'!#REF!="Mayor"),CONCATENATE("R19C",'Mapa final'!#REF!),"")</f>
        <v>#REF!</v>
      </c>
      <c r="T69" s="120" t="e">
        <f>IF(AND('Mapa final'!#REF!="Alta",'Mapa final'!#REF!="Mayor"),CONCATENATE("R19C",'Mapa final'!#REF!),"")</f>
        <v>#REF!</v>
      </c>
      <c r="U69" s="121" t="e">
        <f>IF(AND('Mapa final'!#REF!="Alta",'Mapa final'!#REF!="Mayor"),CONCATENATE("R19C",'Mapa final'!#REF!),"")</f>
        <v>#REF!</v>
      </c>
      <c r="V69" s="87" t="e">
        <f>IF(AND('Mapa final'!#REF!="Alta",'Mapa final'!#REF!="Catastrófico"),CONCATENATE("R19C",'Mapa final'!#REF!),"")</f>
        <v>#REF!</v>
      </c>
      <c r="W69" s="113" t="e">
        <f>IF(AND('Mapa final'!#REF!="Alta",'Mapa final'!#REF!="Catastrófico"),CONCATENATE("R19C",'Mapa final'!#REF!),"")</f>
        <v>#REF!</v>
      </c>
      <c r="X69" s="88" t="e">
        <f>IF(AND('Mapa final'!#REF!="Alta",'Mapa final'!#REF!="Catastrófico"),CONCATENATE("R19C",'Mapa final'!#REF!),"")</f>
        <v>#REF!</v>
      </c>
      <c r="Y69" s="36"/>
      <c r="Z69" s="167"/>
      <c r="AA69" s="168"/>
      <c r="AB69" s="168"/>
      <c r="AC69" s="168"/>
      <c r="AD69" s="168"/>
      <c r="AE69" s="169"/>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row>
    <row r="70" spans="1:61" ht="15" customHeight="1" x14ac:dyDescent="0.35">
      <c r="A70" s="36"/>
      <c r="B70" s="193"/>
      <c r="C70" s="194"/>
      <c r="D70" s="195"/>
      <c r="E70" s="177"/>
      <c r="F70" s="176"/>
      <c r="G70" s="176"/>
      <c r="H70" s="176"/>
      <c r="I70" s="176"/>
      <c r="J70" s="92" t="e">
        <f>IF(AND('Mapa final'!#REF!="Alta",'Mapa final'!#REF!="Leve"),CONCATENATE("R20",'Mapa final'!#REF!),"")</f>
        <v>#REF!</v>
      </c>
      <c r="K70" s="114" t="e">
        <f>IF(AND('Mapa final'!#REF!="Alta",'Mapa final'!#REF!="Leve"),CONCATENATE("R20C",'Mapa final'!#REF!),"")</f>
        <v>#REF!</v>
      </c>
      <c r="L70" s="93" t="e">
        <f>IF(AND('Mapa final'!#REF!="Alta",'Mapa final'!#REF!="Leve"),CONCATENATE("R20C",'Mapa final'!#REF!),"")</f>
        <v>#REF!</v>
      </c>
      <c r="M70" s="92" t="e">
        <f>IF(AND('Mapa final'!#REF!="Alta",'Mapa final'!#REF!="Menor"),CONCATENATE("R20",'Mapa final'!#REF!),"")</f>
        <v>#REF!</v>
      </c>
      <c r="N70" s="114" t="e">
        <f>IF(AND('Mapa final'!#REF!="Alta",'Mapa final'!#REF!="Menor"),CONCATENATE("R20C",'Mapa final'!#REF!),"")</f>
        <v>#REF!</v>
      </c>
      <c r="O70" s="93" t="e">
        <f>IF(AND('Mapa final'!#REF!="Alta",'Mapa final'!#REF!="Menor"),CONCATENATE("R20C",'Mapa final'!#REF!),"")</f>
        <v>#REF!</v>
      </c>
      <c r="P70" s="119" t="e">
        <f>IF(AND('Mapa final'!#REF!="Alta",'Mapa final'!#REF!="Moderado"),CONCATENATE("R20",'Mapa final'!#REF!),"")</f>
        <v>#REF!</v>
      </c>
      <c r="Q70" s="120" t="e">
        <f>IF(AND('Mapa final'!#REF!="Alta",'Mapa final'!#REF!="Moderado"),CONCATENATE("R20C",'Mapa final'!#REF!),"")</f>
        <v>#REF!</v>
      </c>
      <c r="R70" s="121" t="e">
        <f>IF(AND('Mapa final'!#REF!="Alta",'Mapa final'!#REF!="Moderado"),CONCATENATE("R20C",'Mapa final'!#REF!),"")</f>
        <v>#REF!</v>
      </c>
      <c r="S70" s="119" t="e">
        <f>IF(AND('Mapa final'!#REF!="Alta",'Mapa final'!#REF!="Mayor"),CONCATENATE("R20",'Mapa final'!#REF!),"")</f>
        <v>#REF!</v>
      </c>
      <c r="T70" s="120" t="e">
        <f>IF(AND('Mapa final'!#REF!="Alta",'Mapa final'!#REF!="Mayor"),CONCATENATE("R20C",'Mapa final'!#REF!),"")</f>
        <v>#REF!</v>
      </c>
      <c r="U70" s="121" t="e">
        <f>IF(AND('Mapa final'!#REF!="Alta",'Mapa final'!#REF!="Mayor"),CONCATENATE("R20C",'Mapa final'!#REF!),"")</f>
        <v>#REF!</v>
      </c>
      <c r="V70" s="87" t="e">
        <f>IF(AND('Mapa final'!#REF!="Alta",'Mapa final'!#REF!="Catastrófico"),CONCATENATE("R20",'Mapa final'!#REF!),"")</f>
        <v>#REF!</v>
      </c>
      <c r="W70" s="113" t="e">
        <f>IF(AND('Mapa final'!#REF!="Alta",'Mapa final'!#REF!="Catastrófico"),CONCATENATE("R20C",'Mapa final'!#REF!),"")</f>
        <v>#REF!</v>
      </c>
      <c r="X70" s="88" t="e">
        <f>IF(AND('Mapa final'!#REF!="Alta",'Mapa final'!#REF!="Catastrófico"),CONCATENATE("R20C",'Mapa final'!#REF!),"")</f>
        <v>#REF!</v>
      </c>
      <c r="Y70" s="36"/>
      <c r="Z70" s="167"/>
      <c r="AA70" s="168"/>
      <c r="AB70" s="168"/>
      <c r="AC70" s="168"/>
      <c r="AD70" s="168"/>
      <c r="AE70" s="169"/>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row>
    <row r="71" spans="1:61" ht="15" customHeight="1" x14ac:dyDescent="0.35">
      <c r="A71" s="36"/>
      <c r="B71" s="193"/>
      <c r="C71" s="194"/>
      <c r="D71" s="195"/>
      <c r="E71" s="177"/>
      <c r="F71" s="176"/>
      <c r="G71" s="176"/>
      <c r="H71" s="176"/>
      <c r="I71" s="176"/>
      <c r="J71" s="92" t="e">
        <f>IF(AND('Mapa final'!#REF!="Alta",'Mapa final'!#REF!="Leve"),CONCATENATE("R21C",'Mapa final'!#REF!),"")</f>
        <v>#REF!</v>
      </c>
      <c r="K71" s="114" t="e">
        <f>IF(AND('Mapa final'!#REF!="Alta",'Mapa final'!#REF!="Leve"),CONCATENATE("R21C",'Mapa final'!#REF!),"")</f>
        <v>#REF!</v>
      </c>
      <c r="L71" s="93" t="e">
        <f>IF(AND('Mapa final'!#REF!="Alta",'Mapa final'!#REF!="Leve"),CONCATENATE("R21C",'Mapa final'!#REF!),"")</f>
        <v>#REF!</v>
      </c>
      <c r="M71" s="92" t="e">
        <f>IF(AND('Mapa final'!#REF!="Alta",'Mapa final'!#REF!="Menor"),CONCATENATE("R21C",'Mapa final'!#REF!),"")</f>
        <v>#REF!</v>
      </c>
      <c r="N71" s="114" t="e">
        <f>IF(AND('Mapa final'!#REF!="Alta",'Mapa final'!#REF!="Menor"),CONCATENATE("R21C",'Mapa final'!#REF!),"")</f>
        <v>#REF!</v>
      </c>
      <c r="O71" s="93" t="e">
        <f>IF(AND('Mapa final'!#REF!="Alta",'Mapa final'!#REF!="Menor"),CONCATENATE("R21C",'Mapa final'!#REF!),"")</f>
        <v>#REF!</v>
      </c>
      <c r="P71" s="119" t="e">
        <f>IF(AND('Mapa final'!#REF!="Alta",'Mapa final'!#REF!="Moderado"),CONCATENATE("R21C",'Mapa final'!#REF!),"")</f>
        <v>#REF!</v>
      </c>
      <c r="Q71" s="120" t="e">
        <f>IF(AND('Mapa final'!#REF!="Alta",'Mapa final'!#REF!="Moderado"),CONCATENATE("R21C",'Mapa final'!#REF!),"")</f>
        <v>#REF!</v>
      </c>
      <c r="R71" s="121" t="e">
        <f>IF(AND('Mapa final'!#REF!="Alta",'Mapa final'!#REF!="Moderado"),CONCATENATE("R21C",'Mapa final'!#REF!),"")</f>
        <v>#REF!</v>
      </c>
      <c r="S71" s="119" t="e">
        <f>IF(AND('Mapa final'!#REF!="Alta",'Mapa final'!#REF!="Mayor"),CONCATENATE("R21C",'Mapa final'!#REF!),"")</f>
        <v>#REF!</v>
      </c>
      <c r="T71" s="120" t="e">
        <f>IF(AND('Mapa final'!#REF!="Alta",'Mapa final'!#REF!="Mayor"),CONCATENATE("R21C",'Mapa final'!#REF!),"")</f>
        <v>#REF!</v>
      </c>
      <c r="U71" s="121" t="e">
        <f>IF(AND('Mapa final'!#REF!="Alta",'Mapa final'!#REF!="Mayor"),CONCATENATE("R21C",'Mapa final'!#REF!),"")</f>
        <v>#REF!</v>
      </c>
      <c r="V71" s="87" t="e">
        <f>IF(AND('Mapa final'!#REF!="Alta",'Mapa final'!#REF!="Catastrófico"),CONCATENATE("R21C",'Mapa final'!#REF!),"")</f>
        <v>#REF!</v>
      </c>
      <c r="W71" s="113" t="e">
        <f>IF(AND('Mapa final'!#REF!="Alta",'Mapa final'!#REF!="Catastrófico"),CONCATENATE("R21C",'Mapa final'!#REF!),"")</f>
        <v>#REF!</v>
      </c>
      <c r="X71" s="88" t="e">
        <f>IF(AND('Mapa final'!#REF!="Alta",'Mapa final'!#REF!="Catastrófico"),CONCATENATE("R21C",'Mapa final'!#REF!),"")</f>
        <v>#REF!</v>
      </c>
      <c r="Y71" s="36"/>
      <c r="Z71" s="167"/>
      <c r="AA71" s="168"/>
      <c r="AB71" s="168"/>
      <c r="AC71" s="168"/>
      <c r="AD71" s="168"/>
      <c r="AE71" s="169"/>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row>
    <row r="72" spans="1:61" ht="15" customHeight="1" x14ac:dyDescent="0.35">
      <c r="A72" s="36"/>
      <c r="B72" s="193"/>
      <c r="C72" s="194"/>
      <c r="D72" s="195"/>
      <c r="E72" s="177"/>
      <c r="F72" s="176"/>
      <c r="G72" s="176"/>
      <c r="H72" s="176"/>
      <c r="I72" s="176"/>
      <c r="J72" s="92" t="e">
        <f>IF(AND('Mapa final'!#REF!="Alta",'Mapa final'!#REF!="Leve"),CONCATENATE("R22C",'Mapa final'!#REF!),"")</f>
        <v>#REF!</v>
      </c>
      <c r="K72" s="114" t="e">
        <f>IF(AND('Mapa final'!#REF!="Alta",'Mapa final'!#REF!="Leve"),CONCATENATE("R22C",'Mapa final'!#REF!),"")</f>
        <v>#REF!</v>
      </c>
      <c r="L72" s="93" t="e">
        <f>IF(AND('Mapa final'!#REF!="Alta",'Mapa final'!#REF!="Leve"),CONCATENATE("R2C",'Mapa final'!#REF!),"")</f>
        <v>#REF!</v>
      </c>
      <c r="M72" s="92" t="e">
        <f>IF(AND('Mapa final'!#REF!="Alta",'Mapa final'!#REF!="Menor"),CONCATENATE("R22C",'Mapa final'!#REF!),"")</f>
        <v>#REF!</v>
      </c>
      <c r="N72" s="114" t="e">
        <f>IF(AND('Mapa final'!#REF!="Alta",'Mapa final'!#REF!="Menor"),CONCATENATE("R22C",'Mapa final'!#REF!),"")</f>
        <v>#REF!</v>
      </c>
      <c r="O72" s="93" t="e">
        <f>IF(AND('Mapa final'!#REF!="Alta",'Mapa final'!#REF!="Menor"),CONCATENATE("R2C",'Mapa final'!#REF!),"")</f>
        <v>#REF!</v>
      </c>
      <c r="P72" s="119" t="e">
        <f>IF(AND('Mapa final'!#REF!="Alta",'Mapa final'!#REF!="Moderado"),CONCATENATE("R22C",'Mapa final'!#REF!),"")</f>
        <v>#REF!</v>
      </c>
      <c r="Q72" s="120" t="e">
        <f>IF(AND('Mapa final'!#REF!="Alta",'Mapa final'!#REF!="Moderado"),CONCATENATE("R22C",'Mapa final'!#REF!),"")</f>
        <v>#REF!</v>
      </c>
      <c r="R72" s="121" t="e">
        <f>IF(AND('Mapa final'!#REF!="Alta",'Mapa final'!#REF!="Moderado"),CONCATENATE("R2C",'Mapa final'!#REF!),"")</f>
        <v>#REF!</v>
      </c>
      <c r="S72" s="119" t="e">
        <f>IF(AND('Mapa final'!#REF!="Alta",'Mapa final'!#REF!="Mayor"),CONCATENATE("R22C",'Mapa final'!#REF!),"")</f>
        <v>#REF!</v>
      </c>
      <c r="T72" s="120" t="e">
        <f>IF(AND('Mapa final'!#REF!="Alta",'Mapa final'!#REF!="Mayor"),CONCATENATE("R22C",'Mapa final'!#REF!),"")</f>
        <v>#REF!</v>
      </c>
      <c r="U72" s="121" t="e">
        <f>IF(AND('Mapa final'!#REF!="Alta",'Mapa final'!#REF!="Mayor"),CONCATENATE("R2C",'Mapa final'!#REF!),"")</f>
        <v>#REF!</v>
      </c>
      <c r="V72" s="87" t="e">
        <f>IF(AND('Mapa final'!#REF!="Alta",'Mapa final'!#REF!="Catastrófico"),CONCATENATE("R22C",'Mapa final'!#REF!),"")</f>
        <v>#REF!</v>
      </c>
      <c r="W72" s="113" t="e">
        <f>IF(AND('Mapa final'!#REF!="Alta",'Mapa final'!#REF!="Catastrófico"),CONCATENATE("R22C",'Mapa final'!#REF!),"")</f>
        <v>#REF!</v>
      </c>
      <c r="X72" s="88" t="e">
        <f>IF(AND('Mapa final'!#REF!="Alta",'Mapa final'!#REF!="Catastrófico"),CONCATENATE("R2C",'Mapa final'!#REF!),"")</f>
        <v>#REF!</v>
      </c>
      <c r="Y72" s="36"/>
      <c r="Z72" s="167"/>
      <c r="AA72" s="168"/>
      <c r="AB72" s="168"/>
      <c r="AC72" s="168"/>
      <c r="AD72" s="168"/>
      <c r="AE72" s="169"/>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row>
    <row r="73" spans="1:61" ht="15" customHeight="1" x14ac:dyDescent="0.35">
      <c r="A73" s="36"/>
      <c r="B73" s="193"/>
      <c r="C73" s="194"/>
      <c r="D73" s="195"/>
      <c r="E73" s="177"/>
      <c r="F73" s="176"/>
      <c r="G73" s="176"/>
      <c r="H73" s="176"/>
      <c r="I73" s="176"/>
      <c r="J73" s="92" t="e">
        <f>IF(AND('Mapa final'!#REF!="Alta",'Mapa final'!#REF!="Leve"),CONCATENATE("R23C",'Mapa final'!#REF!),"")</f>
        <v>#REF!</v>
      </c>
      <c r="K73" s="114" t="e">
        <f>IF(AND('Mapa final'!#REF!="Alta",'Mapa final'!#REF!="Leve"),CONCATENATE("R23C",'Mapa final'!#REF!),"")</f>
        <v>#REF!</v>
      </c>
      <c r="L73" s="93" t="e">
        <f>IF(AND('Mapa final'!#REF!="Alta",'Mapa final'!#REF!="Leve"),CONCATENATE("R23C",'Mapa final'!#REF!),"")</f>
        <v>#REF!</v>
      </c>
      <c r="M73" s="92" t="e">
        <f>IF(AND('Mapa final'!#REF!="Alta",'Mapa final'!#REF!="Menor"),CONCATENATE("R23C",'Mapa final'!#REF!),"")</f>
        <v>#REF!</v>
      </c>
      <c r="N73" s="114" t="e">
        <f>IF(AND('Mapa final'!#REF!="Alta",'Mapa final'!#REF!="Menor"),CONCATENATE("R23C",'Mapa final'!#REF!),"")</f>
        <v>#REF!</v>
      </c>
      <c r="O73" s="93" t="e">
        <f>IF(AND('Mapa final'!#REF!="Alta",'Mapa final'!#REF!="Menor"),CONCATENATE("R23C",'Mapa final'!#REF!),"")</f>
        <v>#REF!</v>
      </c>
      <c r="P73" s="119" t="e">
        <f>IF(AND('Mapa final'!#REF!="Alta",'Mapa final'!#REF!="Moderado"),CONCATENATE("R23C",'Mapa final'!#REF!),"")</f>
        <v>#REF!</v>
      </c>
      <c r="Q73" s="120" t="e">
        <f>IF(AND('Mapa final'!#REF!="Alta",'Mapa final'!#REF!="Moderado"),CONCATENATE("R23C",'Mapa final'!#REF!),"")</f>
        <v>#REF!</v>
      </c>
      <c r="R73" s="121" t="e">
        <f>IF(AND('Mapa final'!#REF!="Alta",'Mapa final'!#REF!="Moderado"),CONCATENATE("R23C",'Mapa final'!#REF!),"")</f>
        <v>#REF!</v>
      </c>
      <c r="S73" s="119" t="e">
        <f>IF(AND('Mapa final'!#REF!="Alta",'Mapa final'!#REF!="Mayor"),CONCATENATE("R23C",'Mapa final'!#REF!),"")</f>
        <v>#REF!</v>
      </c>
      <c r="T73" s="120" t="e">
        <f>IF(AND('Mapa final'!#REF!="Alta",'Mapa final'!#REF!="Mayor"),CONCATENATE("R23C",'Mapa final'!#REF!),"")</f>
        <v>#REF!</v>
      </c>
      <c r="U73" s="121" t="e">
        <f>IF(AND('Mapa final'!#REF!="Alta",'Mapa final'!#REF!="Mayor"),CONCATENATE("R23C",'Mapa final'!#REF!),"")</f>
        <v>#REF!</v>
      </c>
      <c r="V73" s="87" t="e">
        <f>IF(AND('Mapa final'!#REF!="Alta",'Mapa final'!#REF!="Catastrófico"),CONCATENATE("R23C",'Mapa final'!#REF!),"")</f>
        <v>#REF!</v>
      </c>
      <c r="W73" s="113" t="e">
        <f>IF(AND('Mapa final'!#REF!="Alta",'Mapa final'!#REF!="Catastrófico"),CONCATENATE("R23C",'Mapa final'!#REF!),"")</f>
        <v>#REF!</v>
      </c>
      <c r="X73" s="88" t="e">
        <f>IF(AND('Mapa final'!#REF!="Alta",'Mapa final'!#REF!="Catastrófico"),CONCATENATE("R23C",'Mapa final'!#REF!),"")</f>
        <v>#REF!</v>
      </c>
      <c r="Y73" s="36"/>
      <c r="Z73" s="167"/>
      <c r="AA73" s="168"/>
      <c r="AB73" s="168"/>
      <c r="AC73" s="168"/>
      <c r="AD73" s="168"/>
      <c r="AE73" s="169"/>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row>
    <row r="74" spans="1:61" ht="15" customHeight="1" x14ac:dyDescent="0.35">
      <c r="A74" s="36"/>
      <c r="B74" s="193"/>
      <c r="C74" s="194"/>
      <c r="D74" s="195"/>
      <c r="E74" s="177"/>
      <c r="F74" s="176"/>
      <c r="G74" s="176"/>
      <c r="H74" s="176"/>
      <c r="I74" s="176"/>
      <c r="J74" s="92" t="e">
        <f>IF(AND('Mapa final'!#REF!="Alta",'Mapa final'!#REF!="Leve"),CONCATENATE("R24C",'Mapa final'!#REF!),"")</f>
        <v>#REF!</v>
      </c>
      <c r="K74" s="114" t="e">
        <f>IF(AND('Mapa final'!#REF!="Alta",'Mapa final'!#REF!="Leve"),CONCATENATE("R24C",'Mapa final'!#REF!),"")</f>
        <v>#REF!</v>
      </c>
      <c r="L74" s="93" t="e">
        <f>IF(AND('Mapa final'!#REF!="Alta",'Mapa final'!#REF!="Leve"),CONCATENATE("R24C",'Mapa final'!#REF!),"")</f>
        <v>#REF!</v>
      </c>
      <c r="M74" s="92" t="e">
        <f>IF(AND('Mapa final'!#REF!="Alta",'Mapa final'!#REF!="Menor"),CONCATENATE("R24C",'Mapa final'!#REF!),"")</f>
        <v>#REF!</v>
      </c>
      <c r="N74" s="114" t="e">
        <f>IF(AND('Mapa final'!#REF!="Alta",'Mapa final'!#REF!="Menor"),CONCATENATE("R24C",'Mapa final'!#REF!),"")</f>
        <v>#REF!</v>
      </c>
      <c r="O74" s="93" t="e">
        <f>IF(AND('Mapa final'!#REF!="Alta",'Mapa final'!#REF!="Menor"),CONCATENATE("R24C",'Mapa final'!#REF!),"")</f>
        <v>#REF!</v>
      </c>
      <c r="P74" s="119" t="e">
        <f>IF(AND('Mapa final'!#REF!="Alta",'Mapa final'!#REF!="Moderado"),CONCATENATE("R24C",'Mapa final'!#REF!),"")</f>
        <v>#REF!</v>
      </c>
      <c r="Q74" s="120" t="e">
        <f>IF(AND('Mapa final'!#REF!="Alta",'Mapa final'!#REF!="Moderado"),CONCATENATE("R24C",'Mapa final'!#REF!),"")</f>
        <v>#REF!</v>
      </c>
      <c r="R74" s="121" t="e">
        <f>IF(AND('Mapa final'!#REF!="Alta",'Mapa final'!#REF!="Moderado"),CONCATENATE("R24C",'Mapa final'!#REF!),"")</f>
        <v>#REF!</v>
      </c>
      <c r="S74" s="119" t="e">
        <f>IF(AND('Mapa final'!#REF!="Alta",'Mapa final'!#REF!="Mayor"),CONCATENATE("R24C",'Mapa final'!#REF!),"")</f>
        <v>#REF!</v>
      </c>
      <c r="T74" s="120" t="e">
        <f>IF(AND('Mapa final'!#REF!="Alta",'Mapa final'!#REF!="Mayor"),CONCATENATE("R24C",'Mapa final'!#REF!),"")</f>
        <v>#REF!</v>
      </c>
      <c r="U74" s="121" t="e">
        <f>IF(AND('Mapa final'!#REF!="Alta",'Mapa final'!#REF!="Mayor"),CONCATENATE("R24C",'Mapa final'!#REF!),"")</f>
        <v>#REF!</v>
      </c>
      <c r="V74" s="87" t="e">
        <f>IF(AND('Mapa final'!#REF!="Alta",'Mapa final'!#REF!="Catastrófico"),CONCATENATE("R24C",'Mapa final'!#REF!),"")</f>
        <v>#REF!</v>
      </c>
      <c r="W74" s="113" t="e">
        <f>IF(AND('Mapa final'!#REF!="Alta",'Mapa final'!#REF!="Catastrófico"),CONCATENATE("R24C",'Mapa final'!#REF!),"")</f>
        <v>#REF!</v>
      </c>
      <c r="X74" s="88" t="e">
        <f>IF(AND('Mapa final'!#REF!="Alta",'Mapa final'!#REF!="Catastrófico"),CONCATENATE("R24C",'Mapa final'!#REF!),"")</f>
        <v>#REF!</v>
      </c>
      <c r="Y74" s="36"/>
      <c r="Z74" s="167"/>
      <c r="AA74" s="168"/>
      <c r="AB74" s="168"/>
      <c r="AC74" s="168"/>
      <c r="AD74" s="168"/>
      <c r="AE74" s="169"/>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row>
    <row r="75" spans="1:61" ht="15" customHeight="1" x14ac:dyDescent="0.35">
      <c r="A75" s="36"/>
      <c r="B75" s="193"/>
      <c r="C75" s="194"/>
      <c r="D75" s="195"/>
      <c r="E75" s="177"/>
      <c r="F75" s="176"/>
      <c r="G75" s="176"/>
      <c r="H75" s="176"/>
      <c r="I75" s="176"/>
      <c r="J75" s="92" t="e">
        <f>IF(AND('Mapa final'!#REF!="Alta",'Mapa final'!#REF!="Leve"),CONCATENATE("R25C",'Mapa final'!#REF!),"")</f>
        <v>#REF!</v>
      </c>
      <c r="K75" s="114" t="e">
        <f>IF(AND('Mapa final'!#REF!="Alta",'Mapa final'!#REF!="Leve"),CONCATENATE("R25C",'Mapa final'!#REF!),"")</f>
        <v>#REF!</v>
      </c>
      <c r="L75" s="93" t="e">
        <f>IF(AND('Mapa final'!#REF!="Alta",'Mapa final'!#REF!="Leve"),CONCATENATE("R25C",'Mapa final'!#REF!),"")</f>
        <v>#REF!</v>
      </c>
      <c r="M75" s="92" t="e">
        <f>IF(AND('Mapa final'!#REF!="Alta",'Mapa final'!#REF!="Menor"),CONCATENATE("R25C",'Mapa final'!#REF!),"")</f>
        <v>#REF!</v>
      </c>
      <c r="N75" s="114" t="e">
        <f>IF(AND('Mapa final'!#REF!="Alta",'Mapa final'!#REF!="Menor"),CONCATENATE("R25C",'Mapa final'!#REF!),"")</f>
        <v>#REF!</v>
      </c>
      <c r="O75" s="93" t="e">
        <f>IF(AND('Mapa final'!#REF!="Alta",'Mapa final'!#REF!="Menor"),CONCATENATE("R25C",'Mapa final'!#REF!),"")</f>
        <v>#REF!</v>
      </c>
      <c r="P75" s="119" t="e">
        <f>IF(AND('Mapa final'!#REF!="Alta",'Mapa final'!#REF!="Moderado"),CONCATENATE("R25C",'Mapa final'!#REF!),"")</f>
        <v>#REF!</v>
      </c>
      <c r="Q75" s="120" t="e">
        <f>IF(AND('Mapa final'!#REF!="Alta",'Mapa final'!#REF!="Moderado"),CONCATENATE("R25C",'Mapa final'!#REF!),"")</f>
        <v>#REF!</v>
      </c>
      <c r="R75" s="121" t="e">
        <f>IF(AND('Mapa final'!#REF!="Alta",'Mapa final'!#REF!="Moderado"),CONCATENATE("R25C",'Mapa final'!#REF!),"")</f>
        <v>#REF!</v>
      </c>
      <c r="S75" s="119" t="e">
        <f>IF(AND('Mapa final'!#REF!="Alta",'Mapa final'!#REF!="Mayor"),CONCATENATE("R25C",'Mapa final'!#REF!),"")</f>
        <v>#REF!</v>
      </c>
      <c r="T75" s="120" t="e">
        <f>IF(AND('Mapa final'!#REF!="Alta",'Mapa final'!#REF!="Mayor"),CONCATENATE("R25C",'Mapa final'!#REF!),"")</f>
        <v>#REF!</v>
      </c>
      <c r="U75" s="121" t="e">
        <f>IF(AND('Mapa final'!#REF!="Alta",'Mapa final'!#REF!="Mayor"),CONCATENATE("R25C",'Mapa final'!#REF!),"")</f>
        <v>#REF!</v>
      </c>
      <c r="V75" s="87" t="e">
        <f>IF(AND('Mapa final'!#REF!="Alta",'Mapa final'!#REF!="Catastrófico"),CONCATENATE("R25C",'Mapa final'!#REF!),"")</f>
        <v>#REF!</v>
      </c>
      <c r="W75" s="113" t="e">
        <f>IF(AND('Mapa final'!#REF!="Alta",'Mapa final'!#REF!="Catastrófico"),CONCATENATE("R25C",'Mapa final'!#REF!),"")</f>
        <v>#REF!</v>
      </c>
      <c r="X75" s="88" t="e">
        <f>IF(AND('Mapa final'!#REF!="Alta",'Mapa final'!#REF!="Catastrófico"),CONCATENATE("R25C",'Mapa final'!#REF!),"")</f>
        <v>#REF!</v>
      </c>
      <c r="Y75" s="36"/>
      <c r="Z75" s="167"/>
      <c r="AA75" s="168"/>
      <c r="AB75" s="168"/>
      <c r="AC75" s="168"/>
      <c r="AD75" s="168"/>
      <c r="AE75" s="169"/>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row>
    <row r="76" spans="1:61" ht="15" customHeight="1" x14ac:dyDescent="0.35">
      <c r="A76" s="36"/>
      <c r="B76" s="193"/>
      <c r="C76" s="194"/>
      <c r="D76" s="195"/>
      <c r="E76" s="177"/>
      <c r="F76" s="176"/>
      <c r="G76" s="176"/>
      <c r="H76" s="176"/>
      <c r="I76" s="176"/>
      <c r="J76" s="92" t="e">
        <f>IF(AND('Mapa final'!#REF!="Alta",'Mapa final'!#REF!="Leve"),CONCATENATE("R26C",'Mapa final'!#REF!),"")</f>
        <v>#REF!</v>
      </c>
      <c r="K76" s="114" t="e">
        <f>IF(AND('Mapa final'!#REF!="Alta",'Mapa final'!#REF!="Leve"),CONCATENATE("R26C",'Mapa final'!#REF!),"")</f>
        <v>#REF!</v>
      </c>
      <c r="L76" s="93" t="e">
        <f>IF(AND('Mapa final'!#REF!="Alta",'Mapa final'!#REF!="Leve"),CONCATENATE("R26C",'Mapa final'!#REF!),"")</f>
        <v>#REF!</v>
      </c>
      <c r="M76" s="92" t="e">
        <f>IF(AND('Mapa final'!#REF!="Alta",'Mapa final'!#REF!="Menor"),CONCATENATE("R26C",'Mapa final'!#REF!),"")</f>
        <v>#REF!</v>
      </c>
      <c r="N76" s="114" t="e">
        <f>IF(AND('Mapa final'!#REF!="Alta",'Mapa final'!#REF!="Menor"),CONCATENATE("R26C",'Mapa final'!#REF!),"")</f>
        <v>#REF!</v>
      </c>
      <c r="O76" s="93" t="e">
        <f>IF(AND('Mapa final'!#REF!="Alta",'Mapa final'!#REF!="Menor"),CONCATENATE("R26C",'Mapa final'!#REF!),"")</f>
        <v>#REF!</v>
      </c>
      <c r="P76" s="119" t="e">
        <f>IF(AND('Mapa final'!#REF!="Alta",'Mapa final'!#REF!="Moderado"),CONCATENATE("R26C",'Mapa final'!#REF!),"")</f>
        <v>#REF!</v>
      </c>
      <c r="Q76" s="120" t="e">
        <f>IF(AND('Mapa final'!#REF!="Alta",'Mapa final'!#REF!="Moderado"),CONCATENATE("R26C",'Mapa final'!#REF!),"")</f>
        <v>#REF!</v>
      </c>
      <c r="R76" s="121" t="e">
        <f>IF(AND('Mapa final'!#REF!="Alta",'Mapa final'!#REF!="Moderado"),CONCATENATE("R26C",'Mapa final'!#REF!),"")</f>
        <v>#REF!</v>
      </c>
      <c r="S76" s="119" t="e">
        <f>IF(AND('Mapa final'!#REF!="Alta",'Mapa final'!#REF!="Mayor"),CONCATENATE("R26C",'Mapa final'!#REF!),"")</f>
        <v>#REF!</v>
      </c>
      <c r="T76" s="120" t="e">
        <f>IF(AND('Mapa final'!#REF!="Alta",'Mapa final'!#REF!="Mayor"),CONCATENATE("R26C",'Mapa final'!#REF!),"")</f>
        <v>#REF!</v>
      </c>
      <c r="U76" s="121" t="e">
        <f>IF(AND('Mapa final'!#REF!="Alta",'Mapa final'!#REF!="Mayor"),CONCATENATE("R26C",'Mapa final'!#REF!),"")</f>
        <v>#REF!</v>
      </c>
      <c r="V76" s="87" t="e">
        <f>IF(AND('Mapa final'!#REF!="Alta",'Mapa final'!#REF!="Catastrófico"),CONCATENATE("R26C",'Mapa final'!#REF!),"")</f>
        <v>#REF!</v>
      </c>
      <c r="W76" s="113" t="e">
        <f>IF(AND('Mapa final'!#REF!="Alta",'Mapa final'!#REF!="Catastrófico"),CONCATENATE("R26C",'Mapa final'!#REF!),"")</f>
        <v>#REF!</v>
      </c>
      <c r="X76" s="88" t="e">
        <f>IF(AND('Mapa final'!#REF!="Alta",'Mapa final'!#REF!="Catastrófico"),CONCATENATE("R26C",'Mapa final'!#REF!),"")</f>
        <v>#REF!</v>
      </c>
      <c r="Y76" s="36"/>
      <c r="Z76" s="167"/>
      <c r="AA76" s="168"/>
      <c r="AB76" s="168"/>
      <c r="AC76" s="168"/>
      <c r="AD76" s="168"/>
      <c r="AE76" s="169"/>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row>
    <row r="77" spans="1:61" ht="15" customHeight="1" x14ac:dyDescent="0.35">
      <c r="A77" s="36"/>
      <c r="B77" s="193"/>
      <c r="C77" s="194"/>
      <c r="D77" s="195"/>
      <c r="E77" s="177"/>
      <c r="F77" s="176"/>
      <c r="G77" s="176"/>
      <c r="H77" s="176"/>
      <c r="I77" s="176"/>
      <c r="J77" s="92" t="e">
        <f>IF(AND('Mapa final'!#REF!="Alta",'Mapa final'!#REF!="Leve"),CONCATENATE("R27C",'Mapa final'!#REF!),"")</f>
        <v>#REF!</v>
      </c>
      <c r="K77" s="114" t="e">
        <f>IF(AND('Mapa final'!#REF!="Alta",'Mapa final'!#REF!="Leve"),CONCATENATE("R27C",'Mapa final'!#REF!),"")</f>
        <v>#REF!</v>
      </c>
      <c r="L77" s="93" t="e">
        <f>IF(AND('Mapa final'!#REF!="Alta",'Mapa final'!#REF!="Leve"),CONCATENATE("R27C",'Mapa final'!#REF!),"")</f>
        <v>#REF!</v>
      </c>
      <c r="M77" s="92" t="e">
        <f>IF(AND('Mapa final'!#REF!="Alta",'Mapa final'!#REF!="Menor"),CONCATENATE("R27C",'Mapa final'!#REF!),"")</f>
        <v>#REF!</v>
      </c>
      <c r="N77" s="114" t="e">
        <f>IF(AND('Mapa final'!#REF!="Alta",'Mapa final'!#REF!="Menor"),CONCATENATE("R27C",'Mapa final'!#REF!),"")</f>
        <v>#REF!</v>
      </c>
      <c r="O77" s="93" t="e">
        <f>IF(AND('Mapa final'!#REF!="Alta",'Mapa final'!#REF!="Menor"),CONCATENATE("R27C",'Mapa final'!#REF!),"")</f>
        <v>#REF!</v>
      </c>
      <c r="P77" s="119" t="e">
        <f>IF(AND('Mapa final'!#REF!="Alta",'Mapa final'!#REF!="Moderado"),CONCATENATE("R27C",'Mapa final'!#REF!),"")</f>
        <v>#REF!</v>
      </c>
      <c r="Q77" s="120" t="e">
        <f>IF(AND('Mapa final'!#REF!="Alta",'Mapa final'!#REF!="Moderado"),CONCATENATE("R27C",'Mapa final'!#REF!),"")</f>
        <v>#REF!</v>
      </c>
      <c r="R77" s="121" t="e">
        <f>IF(AND('Mapa final'!#REF!="Alta",'Mapa final'!#REF!="Moderado"),CONCATENATE("R27C",'Mapa final'!#REF!),"")</f>
        <v>#REF!</v>
      </c>
      <c r="S77" s="119" t="e">
        <f>IF(AND('Mapa final'!#REF!="Alta",'Mapa final'!#REF!="Mayor"),CONCATENATE("R27C",'Mapa final'!#REF!),"")</f>
        <v>#REF!</v>
      </c>
      <c r="T77" s="120" t="e">
        <f>IF(AND('Mapa final'!#REF!="Alta",'Mapa final'!#REF!="Mayor"),CONCATENATE("R27C",'Mapa final'!#REF!),"")</f>
        <v>#REF!</v>
      </c>
      <c r="U77" s="121" t="e">
        <f>IF(AND('Mapa final'!#REF!="Alta",'Mapa final'!#REF!="Mayor"),CONCATENATE("R27C",'Mapa final'!#REF!),"")</f>
        <v>#REF!</v>
      </c>
      <c r="V77" s="87" t="e">
        <f>IF(AND('Mapa final'!#REF!="Alta",'Mapa final'!#REF!="Catastrófico"),CONCATENATE("R27C",'Mapa final'!#REF!),"")</f>
        <v>#REF!</v>
      </c>
      <c r="W77" s="113" t="e">
        <f>IF(AND('Mapa final'!#REF!="Alta",'Mapa final'!#REF!="Catastrófico"),CONCATENATE("R27C",'Mapa final'!#REF!),"")</f>
        <v>#REF!</v>
      </c>
      <c r="X77" s="88" t="e">
        <f>IF(AND('Mapa final'!#REF!="Alta",'Mapa final'!#REF!="Catastrófico"),CONCATENATE("R27C",'Mapa final'!#REF!),"")</f>
        <v>#REF!</v>
      </c>
      <c r="Y77" s="36"/>
      <c r="Z77" s="167"/>
      <c r="AA77" s="168"/>
      <c r="AB77" s="168"/>
      <c r="AC77" s="168"/>
      <c r="AD77" s="168"/>
      <c r="AE77" s="169"/>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row>
    <row r="78" spans="1:61" ht="15" customHeight="1" x14ac:dyDescent="0.35">
      <c r="A78" s="36"/>
      <c r="B78" s="193"/>
      <c r="C78" s="194"/>
      <c r="D78" s="195"/>
      <c r="E78" s="177"/>
      <c r="F78" s="176"/>
      <c r="G78" s="176"/>
      <c r="H78" s="176"/>
      <c r="I78" s="176"/>
      <c r="J78" s="92" t="e">
        <f>IF(AND('Mapa final'!#REF!="Alta",'Mapa final'!#REF!="Leve"),CONCATENATE("R28C",'Mapa final'!#REF!),"")</f>
        <v>#REF!</v>
      </c>
      <c r="K78" s="114" t="e">
        <f>IF(AND('Mapa final'!#REF!="Alta",'Mapa final'!#REF!="Leve"),CONCATENATE("R28C",'Mapa final'!#REF!),"")</f>
        <v>#REF!</v>
      </c>
      <c r="L78" s="93" t="e">
        <f>IF(AND('Mapa final'!#REF!="Alta",'Mapa final'!#REF!="Leve"),CONCATENATE("R28C",'Mapa final'!#REF!),"")</f>
        <v>#REF!</v>
      </c>
      <c r="M78" s="92" t="e">
        <f>IF(AND('Mapa final'!#REF!="Alta",'Mapa final'!#REF!="Menor"),CONCATENATE("R28C",'Mapa final'!#REF!),"")</f>
        <v>#REF!</v>
      </c>
      <c r="N78" s="114" t="e">
        <f>IF(AND('Mapa final'!#REF!="Alta",'Mapa final'!#REF!="Menor"),CONCATENATE("R28C",'Mapa final'!#REF!),"")</f>
        <v>#REF!</v>
      </c>
      <c r="O78" s="93" t="e">
        <f>IF(AND('Mapa final'!#REF!="Alta",'Mapa final'!#REF!="Menor"),CONCATENATE("R28C",'Mapa final'!#REF!),"")</f>
        <v>#REF!</v>
      </c>
      <c r="P78" s="119" t="e">
        <f>IF(AND('Mapa final'!#REF!="Alta",'Mapa final'!#REF!="Moderado"),CONCATENATE("R28C",'Mapa final'!#REF!),"")</f>
        <v>#REF!</v>
      </c>
      <c r="Q78" s="120" t="e">
        <f>IF(AND('Mapa final'!#REF!="Alta",'Mapa final'!#REF!="Moderado"),CONCATENATE("R28C",'Mapa final'!#REF!),"")</f>
        <v>#REF!</v>
      </c>
      <c r="R78" s="121" t="e">
        <f>IF(AND('Mapa final'!#REF!="Alta",'Mapa final'!#REF!="Moderado"),CONCATENATE("R28C",'Mapa final'!#REF!),"")</f>
        <v>#REF!</v>
      </c>
      <c r="S78" s="119" t="e">
        <f>IF(AND('Mapa final'!#REF!="Alta",'Mapa final'!#REF!="Mayor"),CONCATENATE("R28C",'Mapa final'!#REF!),"")</f>
        <v>#REF!</v>
      </c>
      <c r="T78" s="120" t="e">
        <f>IF(AND('Mapa final'!#REF!="Alta",'Mapa final'!#REF!="Mayor"),CONCATENATE("R28C",'Mapa final'!#REF!),"")</f>
        <v>#REF!</v>
      </c>
      <c r="U78" s="121" t="e">
        <f>IF(AND('Mapa final'!#REF!="Alta",'Mapa final'!#REF!="Mayor"),CONCATENATE("R28C",'Mapa final'!#REF!),"")</f>
        <v>#REF!</v>
      </c>
      <c r="V78" s="87" t="e">
        <f>IF(AND('Mapa final'!#REF!="Alta",'Mapa final'!#REF!="Catastrófico"),CONCATENATE("R28C",'Mapa final'!#REF!),"")</f>
        <v>#REF!</v>
      </c>
      <c r="W78" s="113" t="e">
        <f>IF(AND('Mapa final'!#REF!="Alta",'Mapa final'!#REF!="Catastrófico"),CONCATENATE("R28C",'Mapa final'!#REF!),"")</f>
        <v>#REF!</v>
      </c>
      <c r="X78" s="88" t="e">
        <f>IF(AND('Mapa final'!#REF!="Alta",'Mapa final'!#REF!="Catastrófico"),CONCATENATE("R28C",'Mapa final'!#REF!),"")</f>
        <v>#REF!</v>
      </c>
      <c r="Y78" s="36"/>
      <c r="Z78" s="167"/>
      <c r="AA78" s="168"/>
      <c r="AB78" s="168"/>
      <c r="AC78" s="168"/>
      <c r="AD78" s="168"/>
      <c r="AE78" s="169"/>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row>
    <row r="79" spans="1:61" ht="15" customHeight="1" x14ac:dyDescent="0.35">
      <c r="A79" s="36"/>
      <c r="B79" s="193"/>
      <c r="C79" s="194"/>
      <c r="D79" s="195"/>
      <c r="E79" s="177"/>
      <c r="F79" s="176"/>
      <c r="G79" s="176"/>
      <c r="H79" s="176"/>
      <c r="I79" s="176"/>
      <c r="J79" s="92" t="e">
        <f>IF(AND('Mapa final'!#REF!="Alta",'Mapa final'!#REF!="Leve"),CONCATENATE("R29C",'Mapa final'!#REF!),"")</f>
        <v>#REF!</v>
      </c>
      <c r="K79" s="114" t="e">
        <f>IF(AND('Mapa final'!#REF!="Alta",'Mapa final'!#REF!="Leve"),CONCATENATE("R29C",'Mapa final'!#REF!),"")</f>
        <v>#REF!</v>
      </c>
      <c r="L79" s="93" t="e">
        <f>IF(AND('Mapa final'!#REF!="Alta",'Mapa final'!#REF!="Leve"),CONCATENATE("R29C",'Mapa final'!#REF!),"")</f>
        <v>#REF!</v>
      </c>
      <c r="M79" s="92" t="e">
        <f>IF(AND('Mapa final'!#REF!="Alta",'Mapa final'!#REF!="Menor"),CONCATENATE("R29C",'Mapa final'!#REF!),"")</f>
        <v>#REF!</v>
      </c>
      <c r="N79" s="114" t="e">
        <f>IF(AND('Mapa final'!#REF!="Alta",'Mapa final'!#REF!="Menor"),CONCATENATE("R29C",'Mapa final'!#REF!),"")</f>
        <v>#REF!</v>
      </c>
      <c r="O79" s="93" t="e">
        <f>IF(AND('Mapa final'!#REF!="Alta",'Mapa final'!#REF!="Menor"),CONCATENATE("R29C",'Mapa final'!#REF!),"")</f>
        <v>#REF!</v>
      </c>
      <c r="P79" s="119" t="e">
        <f>IF(AND('Mapa final'!#REF!="Alta",'Mapa final'!#REF!="Moderado"),CONCATENATE("R29C",'Mapa final'!#REF!),"")</f>
        <v>#REF!</v>
      </c>
      <c r="Q79" s="120" t="e">
        <f>IF(AND('Mapa final'!#REF!="Alta",'Mapa final'!#REF!="Moderado"),CONCATENATE("R29C",'Mapa final'!#REF!),"")</f>
        <v>#REF!</v>
      </c>
      <c r="R79" s="121" t="e">
        <f>IF(AND('Mapa final'!#REF!="Alta",'Mapa final'!#REF!="Moderado"),CONCATENATE("R29C",'Mapa final'!#REF!),"")</f>
        <v>#REF!</v>
      </c>
      <c r="S79" s="119" t="e">
        <f>IF(AND('Mapa final'!#REF!="Alta",'Mapa final'!#REF!="Mayor"),CONCATENATE("R29C",'Mapa final'!#REF!),"")</f>
        <v>#REF!</v>
      </c>
      <c r="T79" s="120" t="e">
        <f>IF(AND('Mapa final'!#REF!="Alta",'Mapa final'!#REF!="Mayor"),CONCATENATE("R29C",'Mapa final'!#REF!),"")</f>
        <v>#REF!</v>
      </c>
      <c r="U79" s="121" t="e">
        <f>IF(AND('Mapa final'!#REF!="Alta",'Mapa final'!#REF!="Mayor"),CONCATENATE("R29C",'Mapa final'!#REF!),"")</f>
        <v>#REF!</v>
      </c>
      <c r="V79" s="87" t="e">
        <f>IF(AND('Mapa final'!#REF!="Alta",'Mapa final'!#REF!="Catastrófico"),CONCATENATE("R29C",'Mapa final'!#REF!),"")</f>
        <v>#REF!</v>
      </c>
      <c r="W79" s="113" t="e">
        <f>IF(AND('Mapa final'!#REF!="Alta",'Mapa final'!#REF!="Catastrófico"),CONCATENATE("R29C",'Mapa final'!#REF!),"")</f>
        <v>#REF!</v>
      </c>
      <c r="X79" s="88" t="e">
        <f>IF(AND('Mapa final'!#REF!="Alta",'Mapa final'!#REF!="Catastrófico"),CONCATENATE("R29C",'Mapa final'!#REF!),"")</f>
        <v>#REF!</v>
      </c>
      <c r="Y79" s="36"/>
      <c r="Z79" s="167"/>
      <c r="AA79" s="168"/>
      <c r="AB79" s="168"/>
      <c r="AC79" s="168"/>
      <c r="AD79" s="168"/>
      <c r="AE79" s="169"/>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row>
    <row r="80" spans="1:61" ht="15" customHeight="1" x14ac:dyDescent="0.35">
      <c r="A80" s="36"/>
      <c r="B80" s="193"/>
      <c r="C80" s="194"/>
      <c r="D80" s="195"/>
      <c r="E80" s="177"/>
      <c r="F80" s="176"/>
      <c r="G80" s="176"/>
      <c r="H80" s="176"/>
      <c r="I80" s="176"/>
      <c r="J80" s="92" t="e">
        <f>IF(AND('Mapa final'!#REF!="Alta",'Mapa final'!#REF!="Leve"),CONCATENATE("R30C",'Mapa final'!#REF!),"")</f>
        <v>#REF!</v>
      </c>
      <c r="K80" s="114" t="e">
        <f>IF(AND('Mapa final'!#REF!="Alta",'Mapa final'!#REF!="Leve"),CONCATENATE("R30C",'Mapa final'!#REF!),"")</f>
        <v>#REF!</v>
      </c>
      <c r="L80" s="93" t="e">
        <f>IF(AND('Mapa final'!#REF!="Alta",'Mapa final'!#REF!="Leve"),CONCATENATE("R30C",'Mapa final'!#REF!),"")</f>
        <v>#REF!</v>
      </c>
      <c r="M80" s="92" t="e">
        <f>IF(AND('Mapa final'!#REF!="Alta",'Mapa final'!#REF!="Menor"),CONCATENATE("R30C",'Mapa final'!#REF!),"")</f>
        <v>#REF!</v>
      </c>
      <c r="N80" s="114" t="e">
        <f>IF(AND('Mapa final'!#REF!="Alta",'Mapa final'!#REF!="Menor"),CONCATENATE("R30C",'Mapa final'!#REF!),"")</f>
        <v>#REF!</v>
      </c>
      <c r="O80" s="93" t="e">
        <f>IF(AND('Mapa final'!#REF!="Alta",'Mapa final'!#REF!="Menor"),CONCATENATE("R30C",'Mapa final'!#REF!),"")</f>
        <v>#REF!</v>
      </c>
      <c r="P80" s="119" t="e">
        <f>IF(AND('Mapa final'!#REF!="Alta",'Mapa final'!#REF!="Moderado"),CONCATENATE("R30C",'Mapa final'!#REF!),"")</f>
        <v>#REF!</v>
      </c>
      <c r="Q80" s="120" t="e">
        <f>IF(AND('Mapa final'!#REF!="Alta",'Mapa final'!#REF!="Moderado"),CONCATENATE("R30C",'Mapa final'!#REF!),"")</f>
        <v>#REF!</v>
      </c>
      <c r="R80" s="121" t="e">
        <f>IF(AND('Mapa final'!#REF!="Alta",'Mapa final'!#REF!="Moderado"),CONCATENATE("R30C",'Mapa final'!#REF!),"")</f>
        <v>#REF!</v>
      </c>
      <c r="S80" s="119" t="e">
        <f>IF(AND('Mapa final'!#REF!="Alta",'Mapa final'!#REF!="Mayor"),CONCATENATE("R30C",'Mapa final'!#REF!),"")</f>
        <v>#REF!</v>
      </c>
      <c r="T80" s="120" t="e">
        <f>IF(AND('Mapa final'!#REF!="Alta",'Mapa final'!#REF!="Mayor"),CONCATENATE("R30C",'Mapa final'!#REF!),"")</f>
        <v>#REF!</v>
      </c>
      <c r="U80" s="121" t="e">
        <f>IF(AND('Mapa final'!#REF!="Alta",'Mapa final'!#REF!="Mayor"),CONCATENATE("R30C",'Mapa final'!#REF!),"")</f>
        <v>#REF!</v>
      </c>
      <c r="V80" s="87" t="e">
        <f>IF(AND('Mapa final'!#REF!="Alta",'Mapa final'!#REF!="Catastrófico"),CONCATENATE("R30C",'Mapa final'!#REF!),"")</f>
        <v>#REF!</v>
      </c>
      <c r="W80" s="113" t="e">
        <f>IF(AND('Mapa final'!#REF!="Alta",'Mapa final'!#REF!="Catastrófico"),CONCATENATE("R30C",'Mapa final'!#REF!),"")</f>
        <v>#REF!</v>
      </c>
      <c r="X80" s="88" t="e">
        <f>IF(AND('Mapa final'!#REF!="Alta",'Mapa final'!#REF!="Catastrófico"),CONCATENATE("R30C",'Mapa final'!#REF!),"")</f>
        <v>#REF!</v>
      </c>
      <c r="Y80" s="36"/>
      <c r="Z80" s="167"/>
      <c r="AA80" s="168"/>
      <c r="AB80" s="168"/>
      <c r="AC80" s="168"/>
      <c r="AD80" s="168"/>
      <c r="AE80" s="169"/>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row>
    <row r="81" spans="1:61" ht="15" customHeight="1" x14ac:dyDescent="0.35">
      <c r="A81" s="36"/>
      <c r="B81" s="193"/>
      <c r="C81" s="194"/>
      <c r="D81" s="195"/>
      <c r="E81" s="177"/>
      <c r="F81" s="176"/>
      <c r="G81" s="176"/>
      <c r="H81" s="176"/>
      <c r="I81" s="176"/>
      <c r="J81" s="92" t="e">
        <f>IF(AND('Mapa final'!#REF!="Alta",'Mapa final'!#REF!="Leve"),CONCATENATE("R31C",'Mapa final'!#REF!),"")</f>
        <v>#REF!</v>
      </c>
      <c r="K81" s="114" t="e">
        <f>IF(AND('Mapa final'!#REF!="Alta",'Mapa final'!#REF!="Leve"),CONCATENATE("R31C",'Mapa final'!#REF!),"")</f>
        <v>#REF!</v>
      </c>
      <c r="L81" s="93" t="e">
        <f>IF(AND('Mapa final'!#REF!="Alta",'Mapa final'!#REF!="Leve"),CONCATENATE("R31C",'Mapa final'!#REF!),"")</f>
        <v>#REF!</v>
      </c>
      <c r="M81" s="92" t="e">
        <f>IF(AND('Mapa final'!#REF!="Alta",'Mapa final'!#REF!="Menor"),CONCATENATE("R31C",'Mapa final'!#REF!),"")</f>
        <v>#REF!</v>
      </c>
      <c r="N81" s="114" t="e">
        <f>IF(AND('Mapa final'!#REF!="Alta",'Mapa final'!#REF!="Menor"),CONCATENATE("R31C",'Mapa final'!#REF!),"")</f>
        <v>#REF!</v>
      </c>
      <c r="O81" s="93" t="e">
        <f>IF(AND('Mapa final'!#REF!="Alta",'Mapa final'!#REF!="Menor"),CONCATENATE("R31C",'Mapa final'!#REF!),"")</f>
        <v>#REF!</v>
      </c>
      <c r="P81" s="119" t="e">
        <f>IF(AND('Mapa final'!#REF!="Alta",'Mapa final'!#REF!="Moderado"),CONCATENATE("R31C",'Mapa final'!#REF!),"")</f>
        <v>#REF!</v>
      </c>
      <c r="Q81" s="120" t="e">
        <f>IF(AND('Mapa final'!#REF!="Alta",'Mapa final'!#REF!="Moderado"),CONCATENATE("R31C",'Mapa final'!#REF!),"")</f>
        <v>#REF!</v>
      </c>
      <c r="R81" s="121" t="e">
        <f>IF(AND('Mapa final'!#REF!="Alta",'Mapa final'!#REF!="Moderado"),CONCATENATE("R31C",'Mapa final'!#REF!),"")</f>
        <v>#REF!</v>
      </c>
      <c r="S81" s="119" t="e">
        <f>IF(AND('Mapa final'!#REF!="Alta",'Mapa final'!#REF!="Mayor"),CONCATENATE("R31C",'Mapa final'!#REF!),"")</f>
        <v>#REF!</v>
      </c>
      <c r="T81" s="120" t="e">
        <f>IF(AND('Mapa final'!#REF!="Alta",'Mapa final'!#REF!="Mayor"),CONCATENATE("R31C",'Mapa final'!#REF!),"")</f>
        <v>#REF!</v>
      </c>
      <c r="U81" s="121" t="e">
        <f>IF(AND('Mapa final'!#REF!="Alta",'Mapa final'!#REF!="Mayor"),CONCATENATE("R31C",'Mapa final'!#REF!),"")</f>
        <v>#REF!</v>
      </c>
      <c r="V81" s="87" t="e">
        <f>IF(AND('Mapa final'!#REF!="Alta",'Mapa final'!#REF!="Catastrófico"),CONCATENATE("R31C",'Mapa final'!#REF!),"")</f>
        <v>#REF!</v>
      </c>
      <c r="W81" s="113" t="e">
        <f>IF(AND('Mapa final'!#REF!="Alta",'Mapa final'!#REF!="Catastrófico"),CONCATENATE("R31C",'Mapa final'!#REF!),"")</f>
        <v>#REF!</v>
      </c>
      <c r="X81" s="88" t="e">
        <f>IF(AND('Mapa final'!#REF!="Alta",'Mapa final'!#REF!="Catastrófico"),CONCATENATE("R31C",'Mapa final'!#REF!),"")</f>
        <v>#REF!</v>
      </c>
      <c r="Y81" s="36"/>
      <c r="Z81" s="167"/>
      <c r="AA81" s="168"/>
      <c r="AB81" s="168"/>
      <c r="AC81" s="168"/>
      <c r="AD81" s="168"/>
      <c r="AE81" s="169"/>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row>
    <row r="82" spans="1:61" ht="15" customHeight="1" x14ac:dyDescent="0.35">
      <c r="A82" s="36"/>
      <c r="B82" s="193"/>
      <c r="C82" s="194"/>
      <c r="D82" s="195"/>
      <c r="E82" s="177"/>
      <c r="F82" s="176"/>
      <c r="G82" s="176"/>
      <c r="H82" s="176"/>
      <c r="I82" s="176"/>
      <c r="J82" s="92" t="e">
        <f>IF(AND('Mapa final'!#REF!="Alta",'Mapa final'!#REF!="Leve"),CONCATENATE("R32C",'Mapa final'!#REF!),"")</f>
        <v>#REF!</v>
      </c>
      <c r="K82" s="114" t="e">
        <f>IF(AND('Mapa final'!#REF!="Alta",'Mapa final'!#REF!="Leve"),CONCATENATE("R32C",'Mapa final'!#REF!),"")</f>
        <v>#REF!</v>
      </c>
      <c r="L82" s="93" t="e">
        <f>IF(AND('Mapa final'!#REF!="Alta",'Mapa final'!#REF!="Leve"),CONCATENATE("R32C",'Mapa final'!#REF!),"")</f>
        <v>#REF!</v>
      </c>
      <c r="M82" s="92" t="e">
        <f>IF(AND('Mapa final'!#REF!="Alta",'Mapa final'!#REF!="Menor"),CONCATENATE("R32C",'Mapa final'!#REF!),"")</f>
        <v>#REF!</v>
      </c>
      <c r="N82" s="114" t="e">
        <f>IF(AND('Mapa final'!#REF!="Alta",'Mapa final'!#REF!="Menor"),CONCATENATE("R32C",'Mapa final'!#REF!),"")</f>
        <v>#REF!</v>
      </c>
      <c r="O82" s="93" t="e">
        <f>IF(AND('Mapa final'!#REF!="Alta",'Mapa final'!#REF!="Menor"),CONCATENATE("R32C",'Mapa final'!#REF!),"")</f>
        <v>#REF!</v>
      </c>
      <c r="P82" s="119" t="e">
        <f>IF(AND('Mapa final'!#REF!="Alta",'Mapa final'!#REF!="Moderado"),CONCATENATE("R32C",'Mapa final'!#REF!),"")</f>
        <v>#REF!</v>
      </c>
      <c r="Q82" s="120" t="e">
        <f>IF(AND('Mapa final'!#REF!="Alta",'Mapa final'!#REF!="Moderado"),CONCATENATE("R32C",'Mapa final'!#REF!),"")</f>
        <v>#REF!</v>
      </c>
      <c r="R82" s="121" t="e">
        <f>IF(AND('Mapa final'!#REF!="Alta",'Mapa final'!#REF!="Moderado"),CONCATENATE("R32C",'Mapa final'!#REF!),"")</f>
        <v>#REF!</v>
      </c>
      <c r="S82" s="119" t="e">
        <f>IF(AND('Mapa final'!#REF!="Alta",'Mapa final'!#REF!="Mayor"),CONCATENATE("R32C",'Mapa final'!#REF!),"")</f>
        <v>#REF!</v>
      </c>
      <c r="T82" s="120" t="e">
        <f>IF(AND('Mapa final'!#REF!="Alta",'Mapa final'!#REF!="Mayor"),CONCATENATE("R32C",'Mapa final'!#REF!),"")</f>
        <v>#REF!</v>
      </c>
      <c r="U82" s="121" t="e">
        <f>IF(AND('Mapa final'!#REF!="Alta",'Mapa final'!#REF!="Mayor"),CONCATENATE("R32C",'Mapa final'!#REF!),"")</f>
        <v>#REF!</v>
      </c>
      <c r="V82" s="87" t="e">
        <f>IF(AND('Mapa final'!#REF!="Alta",'Mapa final'!#REF!="Catastrófico"),CONCATENATE("R32C",'Mapa final'!#REF!),"")</f>
        <v>#REF!</v>
      </c>
      <c r="W82" s="113" t="e">
        <f>IF(AND('Mapa final'!#REF!="Alta",'Mapa final'!#REF!="Catastrófico"),CONCATENATE("R32C",'Mapa final'!#REF!),"")</f>
        <v>#REF!</v>
      </c>
      <c r="X82" s="88" t="e">
        <f>IF(AND('Mapa final'!#REF!="Alta",'Mapa final'!#REF!="Catastrófico"),CONCATENATE("R32C",'Mapa final'!#REF!),"")</f>
        <v>#REF!</v>
      </c>
      <c r="Y82" s="36"/>
      <c r="Z82" s="167"/>
      <c r="AA82" s="168"/>
      <c r="AB82" s="168"/>
      <c r="AC82" s="168"/>
      <c r="AD82" s="168"/>
      <c r="AE82" s="169"/>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row>
    <row r="83" spans="1:61" ht="15" customHeight="1" x14ac:dyDescent="0.35">
      <c r="A83" s="36"/>
      <c r="B83" s="193"/>
      <c r="C83" s="194"/>
      <c r="D83" s="195"/>
      <c r="E83" s="177"/>
      <c r="F83" s="176"/>
      <c r="G83" s="176"/>
      <c r="H83" s="176"/>
      <c r="I83" s="176"/>
      <c r="J83" s="92" t="e">
        <f>IF(AND('Mapa final'!#REF!="Alta",'Mapa final'!#REF!="Leve"),CONCATENATE("R33C",'Mapa final'!#REF!),"")</f>
        <v>#REF!</v>
      </c>
      <c r="K83" s="114" t="e">
        <f>IF(AND('Mapa final'!#REF!="Alta",'Mapa final'!#REF!="Leve"),CONCATENATE("R33C",'Mapa final'!#REF!),"")</f>
        <v>#REF!</v>
      </c>
      <c r="L83" s="93" t="e">
        <f>IF(AND('Mapa final'!#REF!="Alta",'Mapa final'!#REF!="Leve"),CONCATENATE("R33C",'Mapa final'!#REF!),"")</f>
        <v>#REF!</v>
      </c>
      <c r="M83" s="92" t="e">
        <f>IF(AND('Mapa final'!#REF!="Alta",'Mapa final'!#REF!="Menor"),CONCATENATE("R33C",'Mapa final'!#REF!),"")</f>
        <v>#REF!</v>
      </c>
      <c r="N83" s="114" t="e">
        <f>IF(AND('Mapa final'!#REF!="Alta",'Mapa final'!#REF!="Menor"),CONCATENATE("R33C",'Mapa final'!#REF!),"")</f>
        <v>#REF!</v>
      </c>
      <c r="O83" s="93" t="e">
        <f>IF(AND('Mapa final'!#REF!="Alta",'Mapa final'!#REF!="Menor"),CONCATENATE("R33C",'Mapa final'!#REF!),"")</f>
        <v>#REF!</v>
      </c>
      <c r="P83" s="119" t="e">
        <f>IF(AND('Mapa final'!#REF!="Alta",'Mapa final'!#REF!="Moderado"),CONCATENATE("R33C",'Mapa final'!#REF!),"")</f>
        <v>#REF!</v>
      </c>
      <c r="Q83" s="120" t="e">
        <f>IF(AND('Mapa final'!#REF!="Alta",'Mapa final'!#REF!="Moderado"),CONCATENATE("R33C",'Mapa final'!#REF!),"")</f>
        <v>#REF!</v>
      </c>
      <c r="R83" s="121" t="e">
        <f>IF(AND('Mapa final'!#REF!="Alta",'Mapa final'!#REF!="Moderado"),CONCATENATE("R33C",'Mapa final'!#REF!),"")</f>
        <v>#REF!</v>
      </c>
      <c r="S83" s="119" t="e">
        <f>IF(AND('Mapa final'!#REF!="Alta",'Mapa final'!#REF!="Mayor"),CONCATENATE("R33C",'Mapa final'!#REF!),"")</f>
        <v>#REF!</v>
      </c>
      <c r="T83" s="120" t="e">
        <f>IF(AND('Mapa final'!#REF!="Alta",'Mapa final'!#REF!="Mayor"),CONCATENATE("R33C",'Mapa final'!#REF!),"")</f>
        <v>#REF!</v>
      </c>
      <c r="U83" s="121" t="e">
        <f>IF(AND('Mapa final'!#REF!="Alta",'Mapa final'!#REF!="Mayor"),CONCATENATE("R33C",'Mapa final'!#REF!),"")</f>
        <v>#REF!</v>
      </c>
      <c r="V83" s="87" t="e">
        <f>IF(AND('Mapa final'!#REF!="Alta",'Mapa final'!#REF!="Catastrófico"),CONCATENATE("R33C",'Mapa final'!#REF!),"")</f>
        <v>#REF!</v>
      </c>
      <c r="W83" s="113" t="e">
        <f>IF(AND('Mapa final'!#REF!="Alta",'Mapa final'!#REF!="Catastrófico"),CONCATENATE("R33C",'Mapa final'!#REF!),"")</f>
        <v>#REF!</v>
      </c>
      <c r="X83" s="88" t="e">
        <f>IF(AND('Mapa final'!#REF!="Alta",'Mapa final'!#REF!="Catastrófico"),CONCATENATE("R33C",'Mapa final'!#REF!),"")</f>
        <v>#REF!</v>
      </c>
      <c r="Y83" s="36"/>
      <c r="Z83" s="167"/>
      <c r="AA83" s="168"/>
      <c r="AB83" s="168"/>
      <c r="AC83" s="168"/>
      <c r="AD83" s="168"/>
      <c r="AE83" s="169"/>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row>
    <row r="84" spans="1:61" ht="15" customHeight="1" x14ac:dyDescent="0.35">
      <c r="A84" s="36"/>
      <c r="B84" s="193"/>
      <c r="C84" s="194"/>
      <c r="D84" s="195"/>
      <c r="E84" s="177"/>
      <c r="F84" s="176"/>
      <c r="G84" s="176"/>
      <c r="H84" s="176"/>
      <c r="I84" s="176"/>
      <c r="J84" s="92" t="e">
        <f>IF(AND('Mapa final'!#REF!="Alta",'Mapa final'!#REF!="Leve"),CONCATENATE("R34C",'Mapa final'!#REF!),"")</f>
        <v>#REF!</v>
      </c>
      <c r="K84" s="114" t="e">
        <f>IF(AND('Mapa final'!#REF!="Alta",'Mapa final'!#REF!="Leve"),CONCATENATE("R34C",'Mapa final'!#REF!),"")</f>
        <v>#REF!</v>
      </c>
      <c r="L84" s="93" t="e">
        <f>IF(AND('Mapa final'!#REF!="Alta",'Mapa final'!#REF!="Leve"),CONCATENATE("R34C",'Mapa final'!#REF!),"")</f>
        <v>#REF!</v>
      </c>
      <c r="M84" s="92" t="e">
        <f>IF(AND('Mapa final'!#REF!="Alta",'Mapa final'!#REF!="Menor"),CONCATENATE("R34C",'Mapa final'!#REF!),"")</f>
        <v>#REF!</v>
      </c>
      <c r="N84" s="114" t="e">
        <f>IF(AND('Mapa final'!#REF!="Alta",'Mapa final'!#REF!="Menor"),CONCATENATE("R34C",'Mapa final'!#REF!),"")</f>
        <v>#REF!</v>
      </c>
      <c r="O84" s="93" t="e">
        <f>IF(AND('Mapa final'!#REF!="Alta",'Mapa final'!#REF!="Menor"),CONCATENATE("R34C",'Mapa final'!#REF!),"")</f>
        <v>#REF!</v>
      </c>
      <c r="P84" s="119" t="e">
        <f>IF(AND('Mapa final'!#REF!="Alta",'Mapa final'!#REF!="Moderado"),CONCATENATE("R34C",'Mapa final'!#REF!),"")</f>
        <v>#REF!</v>
      </c>
      <c r="Q84" s="120" t="e">
        <f>IF(AND('Mapa final'!#REF!="Alta",'Mapa final'!#REF!="Moderado"),CONCATENATE("R34C",'Mapa final'!#REF!),"")</f>
        <v>#REF!</v>
      </c>
      <c r="R84" s="121" t="e">
        <f>IF(AND('Mapa final'!#REF!="Alta",'Mapa final'!#REF!="Moderado"),CONCATENATE("R34C",'Mapa final'!#REF!),"")</f>
        <v>#REF!</v>
      </c>
      <c r="S84" s="119" t="e">
        <f>IF(AND('Mapa final'!#REF!="Alta",'Mapa final'!#REF!="Mayor"),CONCATENATE("R34C",'Mapa final'!#REF!),"")</f>
        <v>#REF!</v>
      </c>
      <c r="T84" s="120" t="e">
        <f>IF(AND('Mapa final'!#REF!="Alta",'Mapa final'!#REF!="Mayor"),CONCATENATE("R34C",'Mapa final'!#REF!),"")</f>
        <v>#REF!</v>
      </c>
      <c r="U84" s="121" t="e">
        <f>IF(AND('Mapa final'!#REF!="Alta",'Mapa final'!#REF!="Mayor"),CONCATENATE("R34C",'Mapa final'!#REF!),"")</f>
        <v>#REF!</v>
      </c>
      <c r="V84" s="87" t="e">
        <f>IF(AND('Mapa final'!#REF!="Alta",'Mapa final'!#REF!="Catastrófico"),CONCATENATE("R34C",'Mapa final'!#REF!),"")</f>
        <v>#REF!</v>
      </c>
      <c r="W84" s="113" t="e">
        <f>IF(AND('Mapa final'!#REF!="Alta",'Mapa final'!#REF!="Catastrófico"),CONCATENATE("R34C",'Mapa final'!#REF!),"")</f>
        <v>#REF!</v>
      </c>
      <c r="X84" s="88" t="e">
        <f>IF(AND('Mapa final'!#REF!="Alta",'Mapa final'!#REF!="Catastrófico"),CONCATENATE("R34C",'Mapa final'!#REF!),"")</f>
        <v>#REF!</v>
      </c>
      <c r="Y84" s="36"/>
      <c r="Z84" s="167"/>
      <c r="AA84" s="168"/>
      <c r="AB84" s="168"/>
      <c r="AC84" s="168"/>
      <c r="AD84" s="168"/>
      <c r="AE84" s="169"/>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row>
    <row r="85" spans="1:61" ht="15" customHeight="1" x14ac:dyDescent="0.35">
      <c r="A85" s="36"/>
      <c r="B85" s="193"/>
      <c r="C85" s="194"/>
      <c r="D85" s="195"/>
      <c r="E85" s="177"/>
      <c r="F85" s="176"/>
      <c r="G85" s="176"/>
      <c r="H85" s="176"/>
      <c r="I85" s="176"/>
      <c r="J85" s="92" t="e">
        <f>IF(AND('Mapa final'!#REF!="Alta",'Mapa final'!#REF!="Leve"),CONCATENATE("R35C",'Mapa final'!#REF!),"")</f>
        <v>#REF!</v>
      </c>
      <c r="K85" s="114" t="e">
        <f>IF(AND('Mapa final'!#REF!="Alta",'Mapa final'!#REF!="Leve"),CONCATENATE("R35C",'Mapa final'!#REF!),"")</f>
        <v>#REF!</v>
      </c>
      <c r="L85" s="93" t="e">
        <f>IF(AND('Mapa final'!#REF!="Alta",'Mapa final'!#REF!="Leve"),CONCATENATE("R35C",'Mapa final'!#REF!),"")</f>
        <v>#REF!</v>
      </c>
      <c r="M85" s="92" t="e">
        <f>IF(AND('Mapa final'!#REF!="Alta",'Mapa final'!#REF!="Menor"),CONCATENATE("R35C",'Mapa final'!#REF!),"")</f>
        <v>#REF!</v>
      </c>
      <c r="N85" s="114" t="e">
        <f>IF(AND('Mapa final'!#REF!="Alta",'Mapa final'!#REF!="Menor"),CONCATENATE("R35C",'Mapa final'!#REF!),"")</f>
        <v>#REF!</v>
      </c>
      <c r="O85" s="93" t="e">
        <f>IF(AND('Mapa final'!#REF!="Alta",'Mapa final'!#REF!="Menor"),CONCATENATE("R35C",'Mapa final'!#REF!),"")</f>
        <v>#REF!</v>
      </c>
      <c r="P85" s="119" t="e">
        <f>IF(AND('Mapa final'!#REF!="Alta",'Mapa final'!#REF!="Moderado"),CONCATENATE("R35C",'Mapa final'!#REF!),"")</f>
        <v>#REF!</v>
      </c>
      <c r="Q85" s="120" t="e">
        <f>IF(AND('Mapa final'!#REF!="Alta",'Mapa final'!#REF!="Moderado"),CONCATENATE("R35C",'Mapa final'!#REF!),"")</f>
        <v>#REF!</v>
      </c>
      <c r="R85" s="121" t="e">
        <f>IF(AND('Mapa final'!#REF!="Alta",'Mapa final'!#REF!="Moderado"),CONCATENATE("R35C",'Mapa final'!#REF!),"")</f>
        <v>#REF!</v>
      </c>
      <c r="S85" s="119" t="e">
        <f>IF(AND('Mapa final'!#REF!="Alta",'Mapa final'!#REF!="Mayor"),CONCATENATE("R35C",'Mapa final'!#REF!),"")</f>
        <v>#REF!</v>
      </c>
      <c r="T85" s="120" t="e">
        <f>IF(AND('Mapa final'!#REF!="Alta",'Mapa final'!#REF!="Mayor"),CONCATENATE("R35C",'Mapa final'!#REF!),"")</f>
        <v>#REF!</v>
      </c>
      <c r="U85" s="121" t="e">
        <f>IF(AND('Mapa final'!#REF!="Alta",'Mapa final'!#REF!="Mayor"),CONCATENATE("R35C",'Mapa final'!#REF!),"")</f>
        <v>#REF!</v>
      </c>
      <c r="V85" s="87" t="e">
        <f>IF(AND('Mapa final'!#REF!="Alta",'Mapa final'!#REF!="Catastrófico"),CONCATENATE("R35C",'Mapa final'!#REF!),"")</f>
        <v>#REF!</v>
      </c>
      <c r="W85" s="113" t="e">
        <f>IF(AND('Mapa final'!#REF!="Alta",'Mapa final'!#REF!="Catastrófico"),CONCATENATE("R35C",'Mapa final'!#REF!),"")</f>
        <v>#REF!</v>
      </c>
      <c r="X85" s="88" t="e">
        <f>IF(AND('Mapa final'!#REF!="Alta",'Mapa final'!#REF!="Catastrófico"),CONCATENATE("R35C",'Mapa final'!#REF!),"")</f>
        <v>#REF!</v>
      </c>
      <c r="Y85" s="36"/>
      <c r="Z85" s="167"/>
      <c r="AA85" s="168"/>
      <c r="AB85" s="168"/>
      <c r="AC85" s="168"/>
      <c r="AD85" s="168"/>
      <c r="AE85" s="169"/>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row>
    <row r="86" spans="1:61" ht="15" customHeight="1" x14ac:dyDescent="0.35">
      <c r="A86" s="36"/>
      <c r="B86" s="193"/>
      <c r="C86" s="194"/>
      <c r="D86" s="195"/>
      <c r="E86" s="177"/>
      <c r="F86" s="176"/>
      <c r="G86" s="176"/>
      <c r="H86" s="176"/>
      <c r="I86" s="176"/>
      <c r="J86" s="92" t="e">
        <f>IF(AND('Mapa final'!#REF!="Alta",'Mapa final'!#REF!="Leve"),CONCATENATE("R36C",'Mapa final'!#REF!),"")</f>
        <v>#REF!</v>
      </c>
      <c r="K86" s="114" t="e">
        <f>IF(AND('Mapa final'!#REF!="Alta",'Mapa final'!#REF!="Leve"),CONCATENATE("R36C",'Mapa final'!#REF!),"")</f>
        <v>#REF!</v>
      </c>
      <c r="L86" s="93" t="e">
        <f>IF(AND('Mapa final'!#REF!="Alta",'Mapa final'!#REF!="Leve"),CONCATENATE("R36C",'Mapa final'!#REF!),"")</f>
        <v>#REF!</v>
      </c>
      <c r="M86" s="92" t="e">
        <f>IF(AND('Mapa final'!#REF!="Alta",'Mapa final'!#REF!="Menor"),CONCATENATE("R36C",'Mapa final'!#REF!),"")</f>
        <v>#REF!</v>
      </c>
      <c r="N86" s="114" t="e">
        <f>IF(AND('Mapa final'!#REF!="Alta",'Mapa final'!#REF!="Menor"),CONCATENATE("R36C",'Mapa final'!#REF!),"")</f>
        <v>#REF!</v>
      </c>
      <c r="O86" s="93" t="e">
        <f>IF(AND('Mapa final'!#REF!="Alta",'Mapa final'!#REF!="Menor"),CONCATENATE("R36C",'Mapa final'!#REF!),"")</f>
        <v>#REF!</v>
      </c>
      <c r="P86" s="119" t="e">
        <f>IF(AND('Mapa final'!#REF!="Alta",'Mapa final'!#REF!="Moderado"),CONCATENATE("R36C",'Mapa final'!#REF!),"")</f>
        <v>#REF!</v>
      </c>
      <c r="Q86" s="120" t="e">
        <f>IF(AND('Mapa final'!#REF!="Alta",'Mapa final'!#REF!="Moderado"),CONCATENATE("R36C",'Mapa final'!#REF!),"")</f>
        <v>#REF!</v>
      </c>
      <c r="R86" s="121" t="e">
        <f>IF(AND('Mapa final'!#REF!="Alta",'Mapa final'!#REF!="Moderado"),CONCATENATE("R36C",'Mapa final'!#REF!),"")</f>
        <v>#REF!</v>
      </c>
      <c r="S86" s="119" t="e">
        <f>IF(AND('Mapa final'!#REF!="Alta",'Mapa final'!#REF!="Mayor"),CONCATENATE("R36C",'Mapa final'!#REF!),"")</f>
        <v>#REF!</v>
      </c>
      <c r="T86" s="120" t="e">
        <f>IF(AND('Mapa final'!#REF!="Alta",'Mapa final'!#REF!="Mayor"),CONCATENATE("R36C",'Mapa final'!#REF!),"")</f>
        <v>#REF!</v>
      </c>
      <c r="U86" s="121" t="e">
        <f>IF(AND('Mapa final'!#REF!="Alta",'Mapa final'!#REF!="Mayor"),CONCATENATE("R36C",'Mapa final'!#REF!),"")</f>
        <v>#REF!</v>
      </c>
      <c r="V86" s="87" t="e">
        <f>IF(AND('Mapa final'!#REF!="Alta",'Mapa final'!#REF!="Catastrófico"),CONCATENATE("R36C",'Mapa final'!#REF!),"")</f>
        <v>#REF!</v>
      </c>
      <c r="W86" s="113" t="e">
        <f>IF(AND('Mapa final'!#REF!="Alta",'Mapa final'!#REF!="Catastrófico"),CONCATENATE("R36C",'Mapa final'!#REF!),"")</f>
        <v>#REF!</v>
      </c>
      <c r="X86" s="88" t="e">
        <f>IF(AND('Mapa final'!#REF!="Alta",'Mapa final'!#REF!="Catastrófico"),CONCATENATE("R36C",'Mapa final'!#REF!),"")</f>
        <v>#REF!</v>
      </c>
      <c r="Y86" s="36"/>
      <c r="Z86" s="167"/>
      <c r="AA86" s="168"/>
      <c r="AB86" s="168"/>
      <c r="AC86" s="168"/>
      <c r="AD86" s="168"/>
      <c r="AE86" s="169"/>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row>
    <row r="87" spans="1:61" ht="15" customHeight="1" x14ac:dyDescent="0.35">
      <c r="A87" s="36"/>
      <c r="B87" s="193"/>
      <c r="C87" s="194"/>
      <c r="D87" s="195"/>
      <c r="E87" s="177"/>
      <c r="F87" s="176"/>
      <c r="G87" s="176"/>
      <c r="H87" s="176"/>
      <c r="I87" s="176"/>
      <c r="J87" s="92" t="e">
        <f>IF(AND('Mapa final'!#REF!="Alta",'Mapa final'!#REF!="Leve"),CONCATENATE("R37C",'Mapa final'!#REF!),"")</f>
        <v>#REF!</v>
      </c>
      <c r="K87" s="114" t="e">
        <f>IF(AND('Mapa final'!#REF!="Alta",'Mapa final'!#REF!="Leve"),CONCATENATE("R37C",'Mapa final'!#REF!),"")</f>
        <v>#REF!</v>
      </c>
      <c r="L87" s="93" t="e">
        <f>IF(AND('Mapa final'!#REF!="Alta",'Mapa final'!#REF!="Leve"),CONCATENATE("R37C",'Mapa final'!#REF!),"")</f>
        <v>#REF!</v>
      </c>
      <c r="M87" s="92" t="e">
        <f>IF(AND('Mapa final'!#REF!="Alta",'Mapa final'!#REF!="Menor"),CONCATENATE("R37C",'Mapa final'!#REF!),"")</f>
        <v>#REF!</v>
      </c>
      <c r="N87" s="114" t="e">
        <f>IF(AND('Mapa final'!#REF!="Alta",'Mapa final'!#REF!="Menor"),CONCATENATE("R37C",'Mapa final'!#REF!),"")</f>
        <v>#REF!</v>
      </c>
      <c r="O87" s="93" t="e">
        <f>IF(AND('Mapa final'!#REF!="Alta",'Mapa final'!#REF!="Menor"),CONCATENATE("R37C",'Mapa final'!#REF!),"")</f>
        <v>#REF!</v>
      </c>
      <c r="P87" s="119" t="e">
        <f>IF(AND('Mapa final'!#REF!="Alta",'Mapa final'!#REF!="Moderado"),CONCATENATE("R37C",'Mapa final'!#REF!),"")</f>
        <v>#REF!</v>
      </c>
      <c r="Q87" s="120" t="e">
        <f>IF(AND('Mapa final'!#REF!="Alta",'Mapa final'!#REF!="Moderado"),CONCATENATE("R37C",'Mapa final'!#REF!),"")</f>
        <v>#REF!</v>
      </c>
      <c r="R87" s="121" t="e">
        <f>IF(AND('Mapa final'!#REF!="Alta",'Mapa final'!#REF!="Moderado"),CONCATENATE("R37C",'Mapa final'!#REF!),"")</f>
        <v>#REF!</v>
      </c>
      <c r="S87" s="119" t="e">
        <f>IF(AND('Mapa final'!#REF!="Alta",'Mapa final'!#REF!="Mayor"),CONCATENATE("R37C",'Mapa final'!#REF!),"")</f>
        <v>#REF!</v>
      </c>
      <c r="T87" s="120" t="e">
        <f>IF(AND('Mapa final'!#REF!="Alta",'Mapa final'!#REF!="Mayor"),CONCATENATE("R37C",'Mapa final'!#REF!),"")</f>
        <v>#REF!</v>
      </c>
      <c r="U87" s="121" t="e">
        <f>IF(AND('Mapa final'!#REF!="Alta",'Mapa final'!#REF!="Mayor"),CONCATENATE("R37C",'Mapa final'!#REF!),"")</f>
        <v>#REF!</v>
      </c>
      <c r="V87" s="87" t="e">
        <f>IF(AND('Mapa final'!#REF!="Alta",'Mapa final'!#REF!="Catastrófico"),CONCATENATE("R37C",'Mapa final'!#REF!),"")</f>
        <v>#REF!</v>
      </c>
      <c r="W87" s="113" t="e">
        <f>IF(AND('Mapa final'!#REF!="Alta",'Mapa final'!#REF!="Catastrófico"),CONCATENATE("R37C",'Mapa final'!#REF!),"")</f>
        <v>#REF!</v>
      </c>
      <c r="X87" s="88" t="e">
        <f>IF(AND('Mapa final'!#REF!="Alta",'Mapa final'!#REF!="Catastrófico"),CONCATENATE("R37C",'Mapa final'!#REF!),"")</f>
        <v>#REF!</v>
      </c>
      <c r="Y87" s="36"/>
      <c r="Z87" s="167"/>
      <c r="AA87" s="168"/>
      <c r="AB87" s="168"/>
      <c r="AC87" s="168"/>
      <c r="AD87" s="168"/>
      <c r="AE87" s="169"/>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row>
    <row r="88" spans="1:61" ht="15" customHeight="1" x14ac:dyDescent="0.35">
      <c r="A88" s="36"/>
      <c r="B88" s="193"/>
      <c r="C88" s="194"/>
      <c r="D88" s="195"/>
      <c r="E88" s="177"/>
      <c r="F88" s="176"/>
      <c r="G88" s="176"/>
      <c r="H88" s="176"/>
      <c r="I88" s="176"/>
      <c r="J88" s="92" t="e">
        <f>IF(AND('Mapa final'!#REF!="Alta",'Mapa final'!#REF!="Leve"),CONCATENATE("R38C",'Mapa final'!#REF!),"")</f>
        <v>#REF!</v>
      </c>
      <c r="K88" s="114" t="e">
        <f>IF(AND('Mapa final'!#REF!="Alta",'Mapa final'!#REF!="Leve"),CONCATENATE("R38C",'Mapa final'!#REF!),"")</f>
        <v>#REF!</v>
      </c>
      <c r="L88" s="93" t="e">
        <f>IF(AND('Mapa final'!#REF!="Alta",'Mapa final'!#REF!="Leve"),CONCATENATE("R38C",'Mapa final'!#REF!),"")</f>
        <v>#REF!</v>
      </c>
      <c r="M88" s="92" t="e">
        <f>IF(AND('Mapa final'!#REF!="Alta",'Mapa final'!#REF!="Menor"),CONCATENATE("R38C",'Mapa final'!#REF!),"")</f>
        <v>#REF!</v>
      </c>
      <c r="N88" s="114" t="e">
        <f>IF(AND('Mapa final'!#REF!="Alta",'Mapa final'!#REF!="Menor"),CONCATENATE("R38C",'Mapa final'!#REF!),"")</f>
        <v>#REF!</v>
      </c>
      <c r="O88" s="93" t="e">
        <f>IF(AND('Mapa final'!#REF!="Alta",'Mapa final'!#REF!="Menor"),CONCATENATE("R38C",'Mapa final'!#REF!),"")</f>
        <v>#REF!</v>
      </c>
      <c r="P88" s="119" t="e">
        <f>IF(AND('Mapa final'!#REF!="Alta",'Mapa final'!#REF!="Moderado"),CONCATENATE("R38C",'Mapa final'!#REF!),"")</f>
        <v>#REF!</v>
      </c>
      <c r="Q88" s="120" t="e">
        <f>IF(AND('Mapa final'!#REF!="Alta",'Mapa final'!#REF!="Moderado"),CONCATENATE("R38C",'Mapa final'!#REF!),"")</f>
        <v>#REF!</v>
      </c>
      <c r="R88" s="121" t="e">
        <f>IF(AND('Mapa final'!#REF!="Alta",'Mapa final'!#REF!="Moderado"),CONCATENATE("R38C",'Mapa final'!#REF!),"")</f>
        <v>#REF!</v>
      </c>
      <c r="S88" s="119" t="e">
        <f>IF(AND('Mapa final'!#REF!="Alta",'Mapa final'!#REF!="Mayor"),CONCATENATE("R38C",'Mapa final'!#REF!),"")</f>
        <v>#REF!</v>
      </c>
      <c r="T88" s="120" t="e">
        <f>IF(AND('Mapa final'!#REF!="Alta",'Mapa final'!#REF!="Mayor"),CONCATENATE("R38C",'Mapa final'!#REF!),"")</f>
        <v>#REF!</v>
      </c>
      <c r="U88" s="121" t="e">
        <f>IF(AND('Mapa final'!#REF!="Alta",'Mapa final'!#REF!="Mayor"),CONCATENATE("R38C",'Mapa final'!#REF!),"")</f>
        <v>#REF!</v>
      </c>
      <c r="V88" s="87" t="e">
        <f>IF(AND('Mapa final'!#REF!="Alta",'Mapa final'!#REF!="Catastrófico"),CONCATENATE("R38C",'Mapa final'!#REF!),"")</f>
        <v>#REF!</v>
      </c>
      <c r="W88" s="113" t="e">
        <f>IF(AND('Mapa final'!#REF!="Alta",'Mapa final'!#REF!="Catastrófico"),CONCATENATE("R38C",'Mapa final'!#REF!),"")</f>
        <v>#REF!</v>
      </c>
      <c r="X88" s="88" t="e">
        <f>IF(AND('Mapa final'!#REF!="Alta",'Mapa final'!#REF!="Catastrófico"),CONCATENATE("R38C",'Mapa final'!#REF!),"")</f>
        <v>#REF!</v>
      </c>
      <c r="Y88" s="36"/>
      <c r="Z88" s="167"/>
      <c r="AA88" s="168"/>
      <c r="AB88" s="168"/>
      <c r="AC88" s="168"/>
      <c r="AD88" s="168"/>
      <c r="AE88" s="169"/>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row>
    <row r="89" spans="1:61" ht="15" customHeight="1" x14ac:dyDescent="0.35">
      <c r="A89" s="36"/>
      <c r="B89" s="193"/>
      <c r="C89" s="194"/>
      <c r="D89" s="195"/>
      <c r="E89" s="177"/>
      <c r="F89" s="176"/>
      <c r="G89" s="176"/>
      <c r="H89" s="176"/>
      <c r="I89" s="176"/>
      <c r="J89" s="92" t="e">
        <f>IF(AND('Mapa final'!#REF!="Alta",'Mapa final'!#REF!="Leve"),CONCATENATE("R39C",'Mapa final'!#REF!),"")</f>
        <v>#REF!</v>
      </c>
      <c r="K89" s="114" t="e">
        <f>IF(AND('Mapa final'!#REF!="Alta",'Mapa final'!#REF!="Leve"),CONCATENATE("R39C",'Mapa final'!#REF!),"")</f>
        <v>#REF!</v>
      </c>
      <c r="L89" s="93" t="e">
        <f>IF(AND('Mapa final'!#REF!="Alta",'Mapa final'!#REF!="Leve"),CONCATENATE("R39C",'Mapa final'!#REF!),"")</f>
        <v>#REF!</v>
      </c>
      <c r="M89" s="92" t="e">
        <f>IF(AND('Mapa final'!#REF!="Alta",'Mapa final'!#REF!="Menor"),CONCATENATE("R39C",'Mapa final'!#REF!),"")</f>
        <v>#REF!</v>
      </c>
      <c r="N89" s="114" t="e">
        <f>IF(AND('Mapa final'!#REF!="Alta",'Mapa final'!#REF!="Menor"),CONCATENATE("R39C",'Mapa final'!#REF!),"")</f>
        <v>#REF!</v>
      </c>
      <c r="O89" s="93" t="e">
        <f>IF(AND('Mapa final'!#REF!="Alta",'Mapa final'!#REF!="Menor"),CONCATENATE("R39C",'Mapa final'!#REF!),"")</f>
        <v>#REF!</v>
      </c>
      <c r="P89" s="119" t="e">
        <f>IF(AND('Mapa final'!#REF!="Alta",'Mapa final'!#REF!="Moderado"),CONCATENATE("R39C",'Mapa final'!#REF!),"")</f>
        <v>#REF!</v>
      </c>
      <c r="Q89" s="120" t="e">
        <f>IF(AND('Mapa final'!#REF!="Alta",'Mapa final'!#REF!="Moderado"),CONCATENATE("R39C",'Mapa final'!#REF!),"")</f>
        <v>#REF!</v>
      </c>
      <c r="R89" s="121" t="e">
        <f>IF(AND('Mapa final'!#REF!="Alta",'Mapa final'!#REF!="Moderado"),CONCATENATE("R39C",'Mapa final'!#REF!),"")</f>
        <v>#REF!</v>
      </c>
      <c r="S89" s="119" t="e">
        <f>IF(AND('Mapa final'!#REF!="Alta",'Mapa final'!#REF!="Mayor"),CONCATENATE("R39C",'Mapa final'!#REF!),"")</f>
        <v>#REF!</v>
      </c>
      <c r="T89" s="120" t="e">
        <f>IF(AND('Mapa final'!#REF!="Alta",'Mapa final'!#REF!="Mayor"),CONCATENATE("R39C",'Mapa final'!#REF!),"")</f>
        <v>#REF!</v>
      </c>
      <c r="U89" s="121" t="e">
        <f>IF(AND('Mapa final'!#REF!="Alta",'Mapa final'!#REF!="Mayor"),CONCATENATE("R39C",'Mapa final'!#REF!),"")</f>
        <v>#REF!</v>
      </c>
      <c r="V89" s="87" t="e">
        <f>IF(AND('Mapa final'!#REF!="Alta",'Mapa final'!#REF!="Catastrófico"),CONCATENATE("R39C",'Mapa final'!#REF!),"")</f>
        <v>#REF!</v>
      </c>
      <c r="W89" s="113" t="e">
        <f>IF(AND('Mapa final'!#REF!="Alta",'Mapa final'!#REF!="Catastrófico"),CONCATENATE("R39C",'Mapa final'!#REF!),"")</f>
        <v>#REF!</v>
      </c>
      <c r="X89" s="88" t="e">
        <f>IF(AND('Mapa final'!#REF!="Alta",'Mapa final'!#REF!="Catastrófico"),CONCATENATE("R39C",'Mapa final'!#REF!),"")</f>
        <v>#REF!</v>
      </c>
      <c r="Y89" s="36"/>
      <c r="Z89" s="167"/>
      <c r="AA89" s="168"/>
      <c r="AB89" s="168"/>
      <c r="AC89" s="168"/>
      <c r="AD89" s="168"/>
      <c r="AE89" s="169"/>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row>
    <row r="90" spans="1:61" ht="15" customHeight="1" x14ac:dyDescent="0.35">
      <c r="A90" s="36"/>
      <c r="B90" s="193"/>
      <c r="C90" s="194"/>
      <c r="D90" s="195"/>
      <c r="E90" s="177"/>
      <c r="F90" s="176"/>
      <c r="G90" s="176"/>
      <c r="H90" s="176"/>
      <c r="I90" s="176"/>
      <c r="J90" s="92" t="e">
        <f>IF(AND('Mapa final'!#REF!="Alta",'Mapa final'!#REF!="Leve"),CONCATENATE("R40C",'Mapa final'!#REF!),"")</f>
        <v>#REF!</v>
      </c>
      <c r="K90" s="114" t="e">
        <f>IF(AND('Mapa final'!#REF!="Alta",'Mapa final'!#REF!="Leve"),CONCATENATE("R40C",'Mapa final'!#REF!),"")</f>
        <v>#REF!</v>
      </c>
      <c r="L90" s="93" t="e">
        <f>IF(AND('Mapa final'!#REF!="Alta",'Mapa final'!#REF!="Leve"),CONCATENATE("R40C",'Mapa final'!#REF!),"")</f>
        <v>#REF!</v>
      </c>
      <c r="M90" s="92" t="e">
        <f>IF(AND('Mapa final'!#REF!="Alta",'Mapa final'!#REF!="Menor"),CONCATENATE("R40C",'Mapa final'!#REF!),"")</f>
        <v>#REF!</v>
      </c>
      <c r="N90" s="114" t="e">
        <f>IF(AND('Mapa final'!#REF!="Alta",'Mapa final'!#REF!="Menor"),CONCATENATE("R40C",'Mapa final'!#REF!),"")</f>
        <v>#REF!</v>
      </c>
      <c r="O90" s="93" t="e">
        <f>IF(AND('Mapa final'!#REF!="Alta",'Mapa final'!#REF!="Menor"),CONCATENATE("R40C",'Mapa final'!#REF!),"")</f>
        <v>#REF!</v>
      </c>
      <c r="P90" s="119" t="e">
        <f>IF(AND('Mapa final'!#REF!="Alta",'Mapa final'!#REF!="Moderado"),CONCATENATE("R40C",'Mapa final'!#REF!),"")</f>
        <v>#REF!</v>
      </c>
      <c r="Q90" s="120" t="e">
        <f>IF(AND('Mapa final'!#REF!="Alta",'Mapa final'!#REF!="Moderado"),CONCATENATE("R40C",'Mapa final'!#REF!),"")</f>
        <v>#REF!</v>
      </c>
      <c r="R90" s="121" t="e">
        <f>IF(AND('Mapa final'!#REF!="Alta",'Mapa final'!#REF!="Moderado"),CONCATENATE("R40C",'Mapa final'!#REF!),"")</f>
        <v>#REF!</v>
      </c>
      <c r="S90" s="119" t="e">
        <f>IF(AND('Mapa final'!#REF!="Alta",'Mapa final'!#REF!="Mayor"),CONCATENATE("R40C",'Mapa final'!#REF!),"")</f>
        <v>#REF!</v>
      </c>
      <c r="T90" s="120" t="e">
        <f>IF(AND('Mapa final'!#REF!="Alta",'Mapa final'!#REF!="Mayor"),CONCATENATE("R40C",'Mapa final'!#REF!),"")</f>
        <v>#REF!</v>
      </c>
      <c r="U90" s="121" t="e">
        <f>IF(AND('Mapa final'!#REF!="Alta",'Mapa final'!#REF!="Mayor"),CONCATENATE("R40C",'Mapa final'!#REF!),"")</f>
        <v>#REF!</v>
      </c>
      <c r="V90" s="87" t="e">
        <f>IF(AND('Mapa final'!#REF!="Alta",'Mapa final'!#REF!="Catastrófico"),CONCATENATE("R40C",'Mapa final'!#REF!),"")</f>
        <v>#REF!</v>
      </c>
      <c r="W90" s="113" t="e">
        <f>IF(AND('Mapa final'!#REF!="Alta",'Mapa final'!#REF!="Catastrófico"),CONCATENATE("R40C",'Mapa final'!#REF!),"")</f>
        <v>#REF!</v>
      </c>
      <c r="X90" s="88" t="e">
        <f>IF(AND('Mapa final'!#REF!="Alta",'Mapa final'!#REF!="Catastrófico"),CONCATENATE("R40C",'Mapa final'!#REF!),"")</f>
        <v>#REF!</v>
      </c>
      <c r="Y90" s="36"/>
      <c r="Z90" s="167"/>
      <c r="AA90" s="168"/>
      <c r="AB90" s="168"/>
      <c r="AC90" s="168"/>
      <c r="AD90" s="168"/>
      <c r="AE90" s="169"/>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row>
    <row r="91" spans="1:61" ht="15" customHeight="1" x14ac:dyDescent="0.35">
      <c r="A91" s="36"/>
      <c r="B91" s="193"/>
      <c r="C91" s="194"/>
      <c r="D91" s="195"/>
      <c r="E91" s="177"/>
      <c r="F91" s="176"/>
      <c r="G91" s="176"/>
      <c r="H91" s="176"/>
      <c r="I91" s="176"/>
      <c r="J91" s="92" t="e">
        <f>IF(AND('Mapa final'!#REF!="Alta",'Mapa final'!#REF!="Leve"),CONCATENATE("R41C",'Mapa final'!#REF!),"")</f>
        <v>#REF!</v>
      </c>
      <c r="K91" s="114" t="e">
        <f>IF(AND('Mapa final'!#REF!="Alta",'Mapa final'!#REF!="Leve"),CONCATENATE("R41C",'Mapa final'!#REF!),"")</f>
        <v>#REF!</v>
      </c>
      <c r="L91" s="93" t="e">
        <f>IF(AND('Mapa final'!#REF!="Alta",'Mapa final'!#REF!="Leve"),CONCATENATE("R41C",'Mapa final'!#REF!),"")</f>
        <v>#REF!</v>
      </c>
      <c r="M91" s="92" t="e">
        <f>IF(AND('Mapa final'!#REF!="Alta",'Mapa final'!#REF!="Menor"),CONCATENATE("R41C",'Mapa final'!#REF!),"")</f>
        <v>#REF!</v>
      </c>
      <c r="N91" s="114" t="e">
        <f>IF(AND('Mapa final'!#REF!="Alta",'Mapa final'!#REF!="Menor"),CONCATENATE("R41C",'Mapa final'!#REF!),"")</f>
        <v>#REF!</v>
      </c>
      <c r="O91" s="93" t="e">
        <f>IF(AND('Mapa final'!#REF!="Alta",'Mapa final'!#REF!="Menor"),CONCATENATE("R41C",'Mapa final'!#REF!),"")</f>
        <v>#REF!</v>
      </c>
      <c r="P91" s="119" t="e">
        <f>IF(AND('Mapa final'!#REF!="Alta",'Mapa final'!#REF!="Moderado"),CONCATENATE("R41C",'Mapa final'!#REF!),"")</f>
        <v>#REF!</v>
      </c>
      <c r="Q91" s="120" t="e">
        <f>IF(AND('Mapa final'!#REF!="Alta",'Mapa final'!#REF!="Moderado"),CONCATENATE("R41C",'Mapa final'!#REF!),"")</f>
        <v>#REF!</v>
      </c>
      <c r="R91" s="121" t="e">
        <f>IF(AND('Mapa final'!#REF!="Alta",'Mapa final'!#REF!="Moderado"),CONCATENATE("R41C",'Mapa final'!#REF!),"")</f>
        <v>#REF!</v>
      </c>
      <c r="S91" s="119" t="e">
        <f>IF(AND('Mapa final'!#REF!="Alta",'Mapa final'!#REF!="Mayor"),CONCATENATE("R41C",'Mapa final'!#REF!),"")</f>
        <v>#REF!</v>
      </c>
      <c r="T91" s="120" t="e">
        <f>IF(AND('Mapa final'!#REF!="Alta",'Mapa final'!#REF!="Mayor"),CONCATENATE("R41C",'Mapa final'!#REF!),"")</f>
        <v>#REF!</v>
      </c>
      <c r="U91" s="121" t="e">
        <f>IF(AND('Mapa final'!#REF!="Alta",'Mapa final'!#REF!="Mayor"),CONCATENATE("R41C",'Mapa final'!#REF!),"")</f>
        <v>#REF!</v>
      </c>
      <c r="V91" s="87" t="e">
        <f>IF(AND('Mapa final'!#REF!="Alta",'Mapa final'!#REF!="Catastrófico"),CONCATENATE("R41C",'Mapa final'!#REF!),"")</f>
        <v>#REF!</v>
      </c>
      <c r="W91" s="113" t="e">
        <f>IF(AND('Mapa final'!#REF!="Alta",'Mapa final'!#REF!="Catastrófico"),CONCATENATE("R41C",'Mapa final'!#REF!),"")</f>
        <v>#REF!</v>
      </c>
      <c r="X91" s="88" t="e">
        <f>IF(AND('Mapa final'!#REF!="Alta",'Mapa final'!#REF!="Catastrófico"),CONCATENATE("R41C",'Mapa final'!#REF!),"")</f>
        <v>#REF!</v>
      </c>
      <c r="Y91" s="36"/>
      <c r="Z91" s="167"/>
      <c r="AA91" s="168"/>
      <c r="AB91" s="168"/>
      <c r="AC91" s="168"/>
      <c r="AD91" s="168"/>
      <c r="AE91" s="169"/>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row>
    <row r="92" spans="1:61" ht="15" customHeight="1" x14ac:dyDescent="0.35">
      <c r="A92" s="36"/>
      <c r="B92" s="193"/>
      <c r="C92" s="194"/>
      <c r="D92" s="195"/>
      <c r="E92" s="177"/>
      <c r="F92" s="176"/>
      <c r="G92" s="176"/>
      <c r="H92" s="176"/>
      <c r="I92" s="176"/>
      <c r="J92" s="92" t="e">
        <f>IF(AND('Mapa final'!#REF!="Alta",'Mapa final'!#REF!="Leve"),CONCATENATE("R42C",'Mapa final'!#REF!),"")</f>
        <v>#REF!</v>
      </c>
      <c r="K92" s="114" t="e">
        <f>IF(AND('Mapa final'!#REF!="Alta",'Mapa final'!#REF!="Leve"),CONCATENATE("R42C",'Mapa final'!#REF!),"")</f>
        <v>#REF!</v>
      </c>
      <c r="L92" s="93" t="e">
        <f>IF(AND('Mapa final'!#REF!="Alta",'Mapa final'!#REF!="Leve"),CONCATENATE("R42C",'Mapa final'!#REF!),"")</f>
        <v>#REF!</v>
      </c>
      <c r="M92" s="92" t="e">
        <f>IF(AND('Mapa final'!#REF!="Alta",'Mapa final'!#REF!="Menor"),CONCATENATE("R42C",'Mapa final'!#REF!),"")</f>
        <v>#REF!</v>
      </c>
      <c r="N92" s="114" t="e">
        <f>IF(AND('Mapa final'!#REF!="Alta",'Mapa final'!#REF!="Menor"),CONCATENATE("R42C",'Mapa final'!#REF!),"")</f>
        <v>#REF!</v>
      </c>
      <c r="O92" s="93" t="e">
        <f>IF(AND('Mapa final'!#REF!="Alta",'Mapa final'!#REF!="Menor"),CONCATENATE("R42C",'Mapa final'!#REF!),"")</f>
        <v>#REF!</v>
      </c>
      <c r="P92" s="119" t="e">
        <f>IF(AND('Mapa final'!#REF!="Alta",'Mapa final'!#REF!="Moderado"),CONCATENATE("R42C",'Mapa final'!#REF!),"")</f>
        <v>#REF!</v>
      </c>
      <c r="Q92" s="120" t="e">
        <f>IF(AND('Mapa final'!#REF!="Alta",'Mapa final'!#REF!="Moderado"),CONCATENATE("R42C",'Mapa final'!#REF!),"")</f>
        <v>#REF!</v>
      </c>
      <c r="R92" s="121" t="e">
        <f>IF(AND('Mapa final'!#REF!="Alta",'Mapa final'!#REF!="Moderado"),CONCATENATE("R42C",'Mapa final'!#REF!),"")</f>
        <v>#REF!</v>
      </c>
      <c r="S92" s="119" t="e">
        <f>IF(AND('Mapa final'!#REF!="Alta",'Mapa final'!#REF!="Mayor"),CONCATENATE("R42C",'Mapa final'!#REF!),"")</f>
        <v>#REF!</v>
      </c>
      <c r="T92" s="120" t="e">
        <f>IF(AND('Mapa final'!#REF!="Alta",'Mapa final'!#REF!="Mayor"),CONCATENATE("R42C",'Mapa final'!#REF!),"")</f>
        <v>#REF!</v>
      </c>
      <c r="U92" s="121" t="e">
        <f>IF(AND('Mapa final'!#REF!="Alta",'Mapa final'!#REF!="Mayor"),CONCATENATE("R42C",'Mapa final'!#REF!),"")</f>
        <v>#REF!</v>
      </c>
      <c r="V92" s="87" t="e">
        <f>IF(AND('Mapa final'!#REF!="Alta",'Mapa final'!#REF!="Catastrófico"),CONCATENATE("R42C",'Mapa final'!#REF!),"")</f>
        <v>#REF!</v>
      </c>
      <c r="W92" s="113" t="e">
        <f>IF(AND('Mapa final'!#REF!="Alta",'Mapa final'!#REF!="Catastrófico"),CONCATENATE("R42C",'Mapa final'!#REF!),"")</f>
        <v>#REF!</v>
      </c>
      <c r="X92" s="88" t="e">
        <f>IF(AND('Mapa final'!#REF!="Alta",'Mapa final'!#REF!="Catastrófico"),CONCATENATE("R42C",'Mapa final'!#REF!),"")</f>
        <v>#REF!</v>
      </c>
      <c r="Y92" s="36"/>
      <c r="Z92" s="167"/>
      <c r="AA92" s="168"/>
      <c r="AB92" s="168"/>
      <c r="AC92" s="168"/>
      <c r="AD92" s="168"/>
      <c r="AE92" s="169"/>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row>
    <row r="93" spans="1:61" ht="15" customHeight="1" thickBot="1" x14ac:dyDescent="0.4">
      <c r="A93" s="36"/>
      <c r="B93" s="193"/>
      <c r="C93" s="194"/>
      <c r="D93" s="195"/>
      <c r="E93" s="177"/>
      <c r="F93" s="176"/>
      <c r="G93" s="176"/>
      <c r="H93" s="176"/>
      <c r="I93" s="176"/>
      <c r="J93" s="92" t="e">
        <f>IF(AND('Mapa final'!#REF!="Alta",'Mapa final'!#REF!="Leve"),CONCATENATE("R43C",'Mapa final'!#REF!),"")</f>
        <v>#REF!</v>
      </c>
      <c r="K93" s="114" t="e">
        <f>IF(AND('Mapa final'!#REF!="Alta",'Mapa final'!#REF!="Leve"),CONCATENATE("R43C",'Mapa final'!#REF!),"")</f>
        <v>#REF!</v>
      </c>
      <c r="L93" s="93" t="e">
        <f>IF(AND('Mapa final'!#REF!="Alta",'Mapa final'!#REF!="Leve"),CONCATENATE("R43C",'Mapa final'!#REF!),"")</f>
        <v>#REF!</v>
      </c>
      <c r="M93" s="92" t="e">
        <f>IF(AND('Mapa final'!#REF!="Alta",'Mapa final'!#REF!="Menor"),CONCATENATE("R43C",'Mapa final'!#REF!),"")</f>
        <v>#REF!</v>
      </c>
      <c r="N93" s="114" t="e">
        <f>IF(AND('Mapa final'!#REF!="Alta",'Mapa final'!#REF!="Menor"),CONCATENATE("R43C",'Mapa final'!#REF!),"")</f>
        <v>#REF!</v>
      </c>
      <c r="O93" s="93" t="e">
        <f>IF(AND('Mapa final'!#REF!="Alta",'Mapa final'!#REF!="Menor"),CONCATENATE("R43C",'Mapa final'!#REF!),"")</f>
        <v>#REF!</v>
      </c>
      <c r="P93" s="119" t="e">
        <f>IF(AND('Mapa final'!#REF!="Alta",'Mapa final'!#REF!="Moderado"),CONCATENATE("R43C",'Mapa final'!#REF!),"")</f>
        <v>#REF!</v>
      </c>
      <c r="Q93" s="120" t="e">
        <f>IF(AND('Mapa final'!#REF!="Alta",'Mapa final'!#REF!="Moderado"),CONCATENATE("R43C",'Mapa final'!#REF!),"")</f>
        <v>#REF!</v>
      </c>
      <c r="R93" s="121" t="e">
        <f>IF(AND('Mapa final'!#REF!="Alta",'Mapa final'!#REF!="Moderado"),CONCATENATE("R43C",'Mapa final'!#REF!),"")</f>
        <v>#REF!</v>
      </c>
      <c r="S93" s="119" t="e">
        <f>IF(AND('Mapa final'!#REF!="Alta",'Mapa final'!#REF!="Mayor"),CONCATENATE("R43C",'Mapa final'!#REF!),"")</f>
        <v>#REF!</v>
      </c>
      <c r="T93" s="120" t="e">
        <f>IF(AND('Mapa final'!#REF!="Alta",'Mapa final'!#REF!="Mayor"),CONCATENATE("R43C",'Mapa final'!#REF!),"")</f>
        <v>#REF!</v>
      </c>
      <c r="U93" s="121" t="e">
        <f>IF(AND('Mapa final'!#REF!="Alta",'Mapa final'!#REF!="Mayor"),CONCATENATE("R43C",'Mapa final'!#REF!),"")</f>
        <v>#REF!</v>
      </c>
      <c r="V93" s="87" t="e">
        <f>IF(AND('Mapa final'!#REF!="Alta",'Mapa final'!#REF!="Catastrófico"),CONCATENATE("R43C",'Mapa final'!#REF!),"")</f>
        <v>#REF!</v>
      </c>
      <c r="W93" s="113" t="e">
        <f>IF(AND('Mapa final'!#REF!="Alta",'Mapa final'!#REF!="Catastrófico"),CONCATENATE("R43C",'Mapa final'!#REF!),"")</f>
        <v>#REF!</v>
      </c>
      <c r="X93" s="88" t="e">
        <f>IF(AND('Mapa final'!#REF!="Alta",'Mapa final'!#REF!="Catastrófico"),CONCATENATE("R43C",'Mapa final'!#REF!),"")</f>
        <v>#REF!</v>
      </c>
      <c r="Y93" s="36"/>
      <c r="Z93" s="170"/>
      <c r="AA93" s="171"/>
      <c r="AB93" s="171"/>
      <c r="AC93" s="171"/>
      <c r="AD93" s="171"/>
      <c r="AE93" s="172"/>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row>
    <row r="94" spans="1:61" ht="15" customHeight="1" x14ac:dyDescent="0.35">
      <c r="A94" s="36"/>
      <c r="B94" s="193"/>
      <c r="C94" s="194"/>
      <c r="D94" s="195"/>
      <c r="E94" s="173" t="s">
        <v>101</v>
      </c>
      <c r="F94" s="174"/>
      <c r="G94" s="174"/>
      <c r="H94" s="174"/>
      <c r="I94" s="174"/>
      <c r="J94" s="89" t="e">
        <f>IF(AND('Mapa final'!#REF!="Media",'Mapa final'!#REF!="Leve"),CONCATENATE("R1C",'Mapa final'!#REF!),"")</f>
        <v>#REF!</v>
      </c>
      <c r="K94" s="90" t="e">
        <f>IF(AND('Mapa final'!#REF!="Media",'Mapa final'!#REF!="Leve"),CONCATENATE("R1C",'Mapa final'!#REF!),"")</f>
        <v>#REF!</v>
      </c>
      <c r="L94" s="91" t="e">
        <f>IF(AND('Mapa final'!#REF!="Media",'Mapa final'!#REF!="Leve"),CONCATENATE("R1C",'Mapa final'!#REF!),"")</f>
        <v>#REF!</v>
      </c>
      <c r="M94" s="89" t="e">
        <f>IF(AND('Mapa final'!#REF!="Media",'Mapa final'!#REF!="Menor"),CONCATENATE("R1C",'Mapa final'!#REF!),"")</f>
        <v>#REF!</v>
      </c>
      <c r="N94" s="90" t="e">
        <f>IF(AND('Mapa final'!#REF!="Media",'Mapa final'!#REF!="Menor"),CONCATENATE("R1C",'Mapa final'!#REF!),"")</f>
        <v>#REF!</v>
      </c>
      <c r="O94" s="91" t="e">
        <f>IF(AND('Mapa final'!#REF!="Media",'Mapa final'!#REF!="Menor"),CONCATENATE("R1C",'Mapa final'!#REF!),"")</f>
        <v>#REF!</v>
      </c>
      <c r="P94" s="89" t="e">
        <f>IF(AND('Mapa final'!#REF!="Media",'Mapa final'!#REF!="Moderado"),CONCATENATE("R1C",'Mapa final'!#REF!),"")</f>
        <v>#REF!</v>
      </c>
      <c r="Q94" s="90" t="e">
        <f>IF(AND('Mapa final'!#REF!="Media",'Mapa final'!#REF!="Moderado"),CONCATENATE("R1C",'Mapa final'!#REF!),"")</f>
        <v>#REF!</v>
      </c>
      <c r="R94" s="91" t="e">
        <f>IF(AND('Mapa final'!#REF!="Media",'Mapa final'!#REF!="Moderado"),CONCATENATE("R1C",'Mapa final'!#REF!),"")</f>
        <v>#REF!</v>
      </c>
      <c r="S94" s="116" t="e">
        <f>IF(AND('Mapa final'!#REF!="Media",'Mapa final'!#REF!="Mayor"),CONCATENATE("R1C",'Mapa final'!#REF!),"")</f>
        <v>#REF!</v>
      </c>
      <c r="T94" s="117" t="e">
        <f>IF(AND('Mapa final'!#REF!="Media",'Mapa final'!#REF!="Mayor"),CONCATENATE("R1C",'Mapa final'!#REF!),"")</f>
        <v>#REF!</v>
      </c>
      <c r="U94" s="118" t="e">
        <f>IF(AND('Mapa final'!#REF!="Media",'Mapa final'!#REF!="Mayor"),CONCATENATE("R1C",'Mapa final'!#REF!),"")</f>
        <v>#REF!</v>
      </c>
      <c r="V94" s="84" t="e">
        <f>IF(AND('Mapa final'!#REF!="Media",'Mapa final'!#REF!="Catastrófico"),CONCATENATE("R1C",'Mapa final'!#REF!),"")</f>
        <v>#REF!</v>
      </c>
      <c r="W94" s="85" t="e">
        <f>IF(AND('Mapa final'!#REF!="Media",'Mapa final'!#REF!="Catastrófico"),CONCATENATE("R1C",'Mapa final'!#REF!),"")</f>
        <v>#REF!</v>
      </c>
      <c r="X94" s="86" t="e">
        <f>IF(AND('Mapa final'!#REF!="Media",'Mapa final'!#REF!="Catastrófico"),CONCATENATE("R1C",'Mapa final'!#REF!),"")</f>
        <v>#REF!</v>
      </c>
      <c r="Y94" s="36"/>
      <c r="Z94" s="209" t="s">
        <v>68</v>
      </c>
      <c r="AA94" s="210"/>
      <c r="AB94" s="210"/>
      <c r="AC94" s="210"/>
      <c r="AD94" s="210"/>
      <c r="AE94" s="211"/>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row>
    <row r="95" spans="1:61" ht="15" customHeight="1" x14ac:dyDescent="0.35">
      <c r="A95" s="36"/>
      <c r="B95" s="193"/>
      <c r="C95" s="194"/>
      <c r="D95" s="195"/>
      <c r="E95" s="175"/>
      <c r="F95" s="176"/>
      <c r="G95" s="176"/>
      <c r="H95" s="176"/>
      <c r="I95" s="176"/>
      <c r="J95" s="92" t="e">
        <f>IF(AND('Mapa final'!#REF!="Media",'Mapa final'!#REF!="Leve"),CONCATENATE("R2C",'Mapa final'!#REF!),"")</f>
        <v>#REF!</v>
      </c>
      <c r="K95" s="114" t="e">
        <f>IF(AND('Mapa final'!#REF!="Media",'Mapa final'!#REF!="Leve"),CONCATENATE("R2C",'Mapa final'!#REF!),"")</f>
        <v>#REF!</v>
      </c>
      <c r="L95" s="93" t="e">
        <f>IF(AND('Mapa final'!#REF!="Media",'Mapa final'!#REF!="Leve"),CONCATENATE("R2C",'Mapa final'!#REF!),"")</f>
        <v>#REF!</v>
      </c>
      <c r="M95" s="92" t="e">
        <f>IF(AND('Mapa final'!#REF!="Media",'Mapa final'!#REF!="Menor"),CONCATENATE("R2C",'Mapa final'!#REF!),"")</f>
        <v>#REF!</v>
      </c>
      <c r="N95" s="114" t="e">
        <f>IF(AND('Mapa final'!#REF!="Media",'Mapa final'!#REF!="Menor"),CONCATENATE("R2C",'Mapa final'!#REF!),"")</f>
        <v>#REF!</v>
      </c>
      <c r="O95" s="93" t="e">
        <f>IF(AND('Mapa final'!#REF!="Media",'Mapa final'!#REF!="Menor"),CONCATENATE("R2C",'Mapa final'!#REF!),"")</f>
        <v>#REF!</v>
      </c>
      <c r="P95" s="92" t="e">
        <f>IF(AND('Mapa final'!#REF!="Media",'Mapa final'!#REF!="Moderado"),CONCATENATE("R2C",'Mapa final'!#REF!),"")</f>
        <v>#REF!</v>
      </c>
      <c r="Q95" s="114" t="e">
        <f>IF(AND('Mapa final'!#REF!="Media",'Mapa final'!#REF!="Moderado"),CONCATENATE("R2C",'Mapa final'!#REF!),"")</f>
        <v>#REF!</v>
      </c>
      <c r="R95" s="93" t="e">
        <f>IF(AND('Mapa final'!#REF!="Media",'Mapa final'!#REF!="Moderado"),CONCATENATE("R2C",'Mapa final'!#REF!),"")</f>
        <v>#REF!</v>
      </c>
      <c r="S95" s="119" t="e">
        <f>IF(AND('Mapa final'!#REF!="Media",'Mapa final'!#REF!="Mayor"),CONCATENATE("R2C",'Mapa final'!#REF!),"")</f>
        <v>#REF!</v>
      </c>
      <c r="T95" s="120" t="e">
        <f>IF(AND('Mapa final'!#REF!="Media",'Mapa final'!#REF!="Mayor"),CONCATENATE("R2C",'Mapa final'!#REF!),"")</f>
        <v>#REF!</v>
      </c>
      <c r="U95" s="121" t="e">
        <f>IF(AND('Mapa final'!#REF!="Media",'Mapa final'!#REF!="Mayor"),CONCATENATE("R2C",'Mapa final'!#REF!),"")</f>
        <v>#REF!</v>
      </c>
      <c r="V95" s="87" t="e">
        <f>IF(AND('Mapa final'!#REF!="Media",'Mapa final'!#REF!="Catastrófico"),CONCATENATE("R2C",'Mapa final'!#REF!),"")</f>
        <v>#REF!</v>
      </c>
      <c r="W95" s="113" t="e">
        <f>IF(AND('Mapa final'!#REF!="Media",'Mapa final'!#REF!="Catastrófico"),CONCATENATE("R2C",'Mapa final'!#REF!),"")</f>
        <v>#REF!</v>
      </c>
      <c r="X95" s="88" t="e">
        <f>IF(AND('Mapa final'!#REF!="Media",'Mapa final'!#REF!="Catastrófico"),CONCATENATE("R2C",'Mapa final'!#REF!),"")</f>
        <v>#REF!</v>
      </c>
      <c r="Y95" s="36"/>
      <c r="Z95" s="212"/>
      <c r="AA95" s="213"/>
      <c r="AB95" s="213"/>
      <c r="AC95" s="213"/>
      <c r="AD95" s="213"/>
      <c r="AE95" s="214"/>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row>
    <row r="96" spans="1:61" ht="15" customHeight="1" x14ac:dyDescent="0.35">
      <c r="A96" s="36"/>
      <c r="B96" s="193"/>
      <c r="C96" s="194"/>
      <c r="D96" s="195"/>
      <c r="E96" s="177"/>
      <c r="F96" s="176"/>
      <c r="G96" s="176"/>
      <c r="H96" s="176"/>
      <c r="I96" s="176"/>
      <c r="J96" s="92" t="e">
        <f>IF(AND('Mapa final'!#REF!="Media",'Mapa final'!#REF!="Leve"),CONCATENATE("R3C",'Mapa final'!#REF!),"")</f>
        <v>#REF!</v>
      </c>
      <c r="K96" s="114" t="e">
        <f>IF(AND('Mapa final'!#REF!="Media",'Mapa final'!#REF!="Leve"),CONCATENATE("R3C",'Mapa final'!#REF!),"")</f>
        <v>#REF!</v>
      </c>
      <c r="L96" s="93" t="e">
        <f>IF(AND('Mapa final'!#REF!="Media",'Mapa final'!#REF!="Leve"),CONCATENATE("R3C",'Mapa final'!#REF!),"")</f>
        <v>#REF!</v>
      </c>
      <c r="M96" s="92" t="e">
        <f>IF(AND('Mapa final'!#REF!="Media",'Mapa final'!#REF!="Menor"),CONCATENATE("R3C",'Mapa final'!#REF!),"")</f>
        <v>#REF!</v>
      </c>
      <c r="N96" s="114" t="e">
        <f>IF(AND('Mapa final'!#REF!="Media",'Mapa final'!#REF!="Menor"),CONCATENATE("R3C",'Mapa final'!#REF!),"")</f>
        <v>#REF!</v>
      </c>
      <c r="O96" s="93" t="e">
        <f>IF(AND('Mapa final'!#REF!="Media",'Mapa final'!#REF!="Menor"),CONCATENATE("R3C",'Mapa final'!#REF!),"")</f>
        <v>#REF!</v>
      </c>
      <c r="P96" s="92" t="e">
        <f>IF(AND('Mapa final'!#REF!="Media",'Mapa final'!#REF!="Moderado"),CONCATENATE("R3C",'Mapa final'!#REF!),"")</f>
        <v>#REF!</v>
      </c>
      <c r="Q96" s="114" t="e">
        <f>IF(AND('Mapa final'!#REF!="Media",'Mapa final'!#REF!="Moderado"),CONCATENATE("R3C",'Mapa final'!#REF!),"")</f>
        <v>#REF!</v>
      </c>
      <c r="R96" s="93" t="e">
        <f>IF(AND('Mapa final'!#REF!="Media",'Mapa final'!#REF!="Moderado"),CONCATENATE("R3C",'Mapa final'!#REF!),"")</f>
        <v>#REF!</v>
      </c>
      <c r="S96" s="119" t="e">
        <f>IF(AND('Mapa final'!#REF!="Media",'Mapa final'!#REF!="Mayor"),CONCATENATE("R3C",'Mapa final'!#REF!),"")</f>
        <v>#REF!</v>
      </c>
      <c r="T96" s="120" t="e">
        <f>IF(AND('Mapa final'!#REF!="Media",'Mapa final'!#REF!="Mayor"),CONCATENATE("R3C",'Mapa final'!#REF!),"")</f>
        <v>#REF!</v>
      </c>
      <c r="U96" s="121" t="e">
        <f>IF(AND('Mapa final'!#REF!="Media",'Mapa final'!#REF!="Mayor"),CONCATENATE("R3C",'Mapa final'!#REF!),"")</f>
        <v>#REF!</v>
      </c>
      <c r="V96" s="87" t="e">
        <f>IF(AND('Mapa final'!#REF!="Media",'Mapa final'!#REF!="Catastrófico"),CONCATENATE("R3C",'Mapa final'!#REF!),"")</f>
        <v>#REF!</v>
      </c>
      <c r="W96" s="113" t="e">
        <f>IF(AND('Mapa final'!#REF!="Media",'Mapa final'!#REF!="Catastrófico"),CONCATENATE("R3C",'Mapa final'!#REF!),"")</f>
        <v>#REF!</v>
      </c>
      <c r="X96" s="88" t="e">
        <f>IF(AND('Mapa final'!#REF!="Media",'Mapa final'!#REF!="Catastrófico"),CONCATENATE("R3C",'Mapa final'!#REF!),"")</f>
        <v>#REF!</v>
      </c>
      <c r="Y96" s="36"/>
      <c r="Z96" s="212"/>
      <c r="AA96" s="213"/>
      <c r="AB96" s="213"/>
      <c r="AC96" s="213"/>
      <c r="AD96" s="213"/>
      <c r="AE96" s="214"/>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row>
    <row r="97" spans="1:61" ht="15" customHeight="1" x14ac:dyDescent="0.35">
      <c r="A97" s="36"/>
      <c r="B97" s="193"/>
      <c r="C97" s="194"/>
      <c r="D97" s="195"/>
      <c r="E97" s="177"/>
      <c r="F97" s="176"/>
      <c r="G97" s="176"/>
      <c r="H97" s="176"/>
      <c r="I97" s="176"/>
      <c r="J97" s="92" t="e">
        <f>IF(AND('Mapa final'!#REF!="Media",'Mapa final'!#REF!="Leve"),CONCATENATE("R4C",'Mapa final'!#REF!),"")</f>
        <v>#REF!</v>
      </c>
      <c r="K97" s="114" t="e">
        <f>IF(AND('Mapa final'!#REF!="Media",'Mapa final'!#REF!="Leve"),CONCATENATE("R4C",'Mapa final'!#REF!),"")</f>
        <v>#REF!</v>
      </c>
      <c r="L97" s="93" t="e">
        <f>IF(AND('Mapa final'!#REF!="Media",'Mapa final'!#REF!="Leve"),CONCATENATE("R4C",'Mapa final'!#REF!),"")</f>
        <v>#REF!</v>
      </c>
      <c r="M97" s="92" t="e">
        <f>IF(AND('Mapa final'!#REF!="Media",'Mapa final'!#REF!="Menor"),CONCATENATE("R4C",'Mapa final'!#REF!),"")</f>
        <v>#REF!</v>
      </c>
      <c r="N97" s="114" t="e">
        <f>IF(AND('Mapa final'!#REF!="Media",'Mapa final'!#REF!="Menor"),CONCATENATE("R4C",'Mapa final'!#REF!),"")</f>
        <v>#REF!</v>
      </c>
      <c r="O97" s="93" t="e">
        <f>IF(AND('Mapa final'!#REF!="Media",'Mapa final'!#REF!="Menor"),CONCATENATE("R4C",'Mapa final'!#REF!),"")</f>
        <v>#REF!</v>
      </c>
      <c r="P97" s="92" t="e">
        <f>IF(AND('Mapa final'!#REF!="Media",'Mapa final'!#REF!="Moderado"),CONCATENATE("R4C",'Mapa final'!#REF!),"")</f>
        <v>#REF!</v>
      </c>
      <c r="Q97" s="114" t="e">
        <f>IF(AND('Mapa final'!#REF!="Media",'Mapa final'!#REF!="Moderado"),CONCATENATE("R4C",'Mapa final'!#REF!),"")</f>
        <v>#REF!</v>
      </c>
      <c r="R97" s="93" t="e">
        <f>IF(AND('Mapa final'!#REF!="Media",'Mapa final'!#REF!="Moderado"),CONCATENATE("R4C",'Mapa final'!#REF!),"")</f>
        <v>#REF!</v>
      </c>
      <c r="S97" s="119" t="e">
        <f>IF(AND('Mapa final'!#REF!="Media",'Mapa final'!#REF!="Mayor"),CONCATENATE("R4C",'Mapa final'!#REF!),"")</f>
        <v>#REF!</v>
      </c>
      <c r="T97" s="120" t="e">
        <f>IF(AND('Mapa final'!#REF!="Media",'Mapa final'!#REF!="Mayor"),CONCATENATE("R4C",'Mapa final'!#REF!),"")</f>
        <v>#REF!</v>
      </c>
      <c r="U97" s="121" t="e">
        <f>IF(AND('Mapa final'!#REF!="Media",'Mapa final'!#REF!="Mayor"),CONCATENATE("R4C",'Mapa final'!#REF!),"")</f>
        <v>#REF!</v>
      </c>
      <c r="V97" s="87" t="e">
        <f>IF(AND('Mapa final'!#REF!="Media",'Mapa final'!#REF!="Catastrófico"),CONCATENATE("R4C",'Mapa final'!#REF!),"")</f>
        <v>#REF!</v>
      </c>
      <c r="W97" s="113" t="e">
        <f>IF(AND('Mapa final'!#REF!="Media",'Mapa final'!#REF!="Catastrófico"),CONCATENATE("R4C",'Mapa final'!#REF!),"")</f>
        <v>#REF!</v>
      </c>
      <c r="X97" s="88" t="e">
        <f>IF(AND('Mapa final'!#REF!="Media",'Mapa final'!#REF!="Catastrófico"),CONCATENATE("R4C",'Mapa final'!#REF!),"")</f>
        <v>#REF!</v>
      </c>
      <c r="Y97" s="36"/>
      <c r="Z97" s="212"/>
      <c r="AA97" s="213"/>
      <c r="AB97" s="213"/>
      <c r="AC97" s="213"/>
      <c r="AD97" s="213"/>
      <c r="AE97" s="214"/>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row>
    <row r="98" spans="1:61" ht="15" customHeight="1" x14ac:dyDescent="0.35">
      <c r="A98" s="36"/>
      <c r="B98" s="193"/>
      <c r="C98" s="194"/>
      <c r="D98" s="195"/>
      <c r="E98" s="177"/>
      <c r="F98" s="176"/>
      <c r="G98" s="176"/>
      <c r="H98" s="176"/>
      <c r="I98" s="176"/>
      <c r="J98" s="92" t="e">
        <f>IF(AND('Mapa final'!#REF!="Media",'Mapa final'!#REF!="Leve"),CONCATENATE("R5C",'Mapa final'!#REF!),"")</f>
        <v>#REF!</v>
      </c>
      <c r="K98" s="114" t="e">
        <f>IF(AND('Mapa final'!#REF!="Media",'Mapa final'!#REF!="Leve"),CONCATENATE("R5C",'Mapa final'!#REF!),"")</f>
        <v>#REF!</v>
      </c>
      <c r="L98" s="93" t="e">
        <f>IF(AND('Mapa final'!#REF!="Media",'Mapa final'!#REF!="Leve"),CONCATENATE("R5C",'Mapa final'!#REF!),"")</f>
        <v>#REF!</v>
      </c>
      <c r="M98" s="92" t="e">
        <f>IF(AND('Mapa final'!#REF!="Media",'Mapa final'!#REF!="Menor"),CONCATENATE("R5C",'Mapa final'!#REF!),"")</f>
        <v>#REF!</v>
      </c>
      <c r="N98" s="114" t="e">
        <f>IF(AND('Mapa final'!#REF!="Media",'Mapa final'!#REF!="Menor"),CONCATENATE("R5C",'Mapa final'!#REF!),"")</f>
        <v>#REF!</v>
      </c>
      <c r="O98" s="93" t="e">
        <f>IF(AND('Mapa final'!#REF!="Media",'Mapa final'!#REF!="Menor"),CONCATENATE("R5C",'Mapa final'!#REF!),"")</f>
        <v>#REF!</v>
      </c>
      <c r="P98" s="92" t="e">
        <f>IF(AND('Mapa final'!#REF!="Media",'Mapa final'!#REF!="Moderado"),CONCATENATE("R5C",'Mapa final'!#REF!),"")</f>
        <v>#REF!</v>
      </c>
      <c r="Q98" s="114" t="e">
        <f>IF(AND('Mapa final'!#REF!="Media",'Mapa final'!#REF!="Moderado"),CONCATENATE("R5C",'Mapa final'!#REF!),"")</f>
        <v>#REF!</v>
      </c>
      <c r="R98" s="93" t="e">
        <f>IF(AND('Mapa final'!#REF!="Media",'Mapa final'!#REF!="Moderado"),CONCATENATE("R5C",'Mapa final'!#REF!),"")</f>
        <v>#REF!</v>
      </c>
      <c r="S98" s="119" t="e">
        <f>IF(AND('Mapa final'!#REF!="Media",'Mapa final'!#REF!="Mayor"),CONCATENATE("R5C",'Mapa final'!#REF!),"")</f>
        <v>#REF!</v>
      </c>
      <c r="T98" s="120" t="e">
        <f>IF(AND('Mapa final'!#REF!="Media",'Mapa final'!#REF!="Mayor"),CONCATENATE("R5C",'Mapa final'!#REF!),"")</f>
        <v>#REF!</v>
      </c>
      <c r="U98" s="121" t="e">
        <f>IF(AND('Mapa final'!#REF!="Media",'Mapa final'!#REF!="Mayor"),CONCATENATE("R5C",'Mapa final'!#REF!),"")</f>
        <v>#REF!</v>
      </c>
      <c r="V98" s="87" t="e">
        <f>IF(AND('Mapa final'!#REF!="Media",'Mapa final'!#REF!="Catastrófico"),CONCATENATE("R5C",'Mapa final'!#REF!),"")</f>
        <v>#REF!</v>
      </c>
      <c r="W98" s="113" t="e">
        <f>IF(AND('Mapa final'!#REF!="Media",'Mapa final'!#REF!="Catastrófico"),CONCATENATE("R5C",'Mapa final'!#REF!),"")</f>
        <v>#REF!</v>
      </c>
      <c r="X98" s="88" t="e">
        <f>IF(AND('Mapa final'!#REF!="Media",'Mapa final'!#REF!="Catastrófico"),CONCATENATE("R5C",'Mapa final'!#REF!),"")</f>
        <v>#REF!</v>
      </c>
      <c r="Y98" s="36"/>
      <c r="Z98" s="212"/>
      <c r="AA98" s="213"/>
      <c r="AB98" s="213"/>
      <c r="AC98" s="213"/>
      <c r="AD98" s="213"/>
      <c r="AE98" s="214"/>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row>
    <row r="99" spans="1:61" ht="15" customHeight="1" x14ac:dyDescent="0.35">
      <c r="A99" s="36"/>
      <c r="B99" s="193"/>
      <c r="C99" s="194"/>
      <c r="D99" s="195"/>
      <c r="E99" s="177"/>
      <c r="F99" s="176"/>
      <c r="G99" s="176"/>
      <c r="H99" s="176"/>
      <c r="I99" s="176"/>
      <c r="J99" s="92" t="e">
        <f>IF(AND('Mapa final'!#REF!="Media",'Mapa final'!#REF!="Leve"),CONCATENATE("R6C",'Mapa final'!#REF!),"")</f>
        <v>#REF!</v>
      </c>
      <c r="K99" s="114" t="e">
        <f>IF(AND('Mapa final'!#REF!="Media",'Mapa final'!#REF!="Leve"),CONCATENATE("R6C",'Mapa final'!#REF!),"")</f>
        <v>#REF!</v>
      </c>
      <c r="L99" s="93" t="e">
        <f>IF(AND('Mapa final'!#REF!="Media",'Mapa final'!#REF!="Leve"),CONCATENATE("R6C",'Mapa final'!#REF!),"")</f>
        <v>#REF!</v>
      </c>
      <c r="M99" s="92" t="e">
        <f>IF(AND('Mapa final'!#REF!="Media",'Mapa final'!#REF!="Menor"),CONCATENATE("R6C",'Mapa final'!#REF!),"")</f>
        <v>#REF!</v>
      </c>
      <c r="N99" s="114" t="e">
        <f>IF(AND('Mapa final'!#REF!="Media",'Mapa final'!#REF!="Menor"),CONCATENATE("R6C",'Mapa final'!#REF!),"")</f>
        <v>#REF!</v>
      </c>
      <c r="O99" s="93" t="e">
        <f>IF(AND('Mapa final'!#REF!="Media",'Mapa final'!#REF!="Menor"),CONCATENATE("R6C",'Mapa final'!#REF!),"")</f>
        <v>#REF!</v>
      </c>
      <c r="P99" s="92" t="e">
        <f>IF(AND('Mapa final'!#REF!="Media",'Mapa final'!#REF!="Moderado"),CONCATENATE("R6C",'Mapa final'!#REF!),"")</f>
        <v>#REF!</v>
      </c>
      <c r="Q99" s="114" t="e">
        <f>IF(AND('Mapa final'!#REF!="Media",'Mapa final'!#REF!="Moderado"),CONCATENATE("R6C",'Mapa final'!#REF!),"")</f>
        <v>#REF!</v>
      </c>
      <c r="R99" s="93" t="e">
        <f>IF(AND('Mapa final'!#REF!="Media",'Mapa final'!#REF!="Moderado"),CONCATENATE("R6C",'Mapa final'!#REF!),"")</f>
        <v>#REF!</v>
      </c>
      <c r="S99" s="119" t="e">
        <f>IF(AND('Mapa final'!#REF!="Media",'Mapa final'!#REF!="Mayor"),CONCATENATE("R6C",'Mapa final'!#REF!),"")</f>
        <v>#REF!</v>
      </c>
      <c r="T99" s="120" t="e">
        <f>IF(AND('Mapa final'!#REF!="Media",'Mapa final'!#REF!="Mayor"),CONCATENATE("R6C",'Mapa final'!#REF!),"")</f>
        <v>#REF!</v>
      </c>
      <c r="U99" s="121" t="e">
        <f>IF(AND('Mapa final'!#REF!="Media",'Mapa final'!#REF!="Mayor"),CONCATENATE("R6C",'Mapa final'!#REF!),"")</f>
        <v>#REF!</v>
      </c>
      <c r="V99" s="87" t="e">
        <f>IF(AND('Mapa final'!#REF!="Media",'Mapa final'!#REF!="Catastrófico"),CONCATENATE("R6C",'Mapa final'!#REF!),"")</f>
        <v>#REF!</v>
      </c>
      <c r="W99" s="113" t="e">
        <f>IF(AND('Mapa final'!#REF!="Media",'Mapa final'!#REF!="Catastrófico"),CONCATENATE("R6C",'Mapa final'!#REF!),"")</f>
        <v>#REF!</v>
      </c>
      <c r="X99" s="88" t="e">
        <f>IF(AND('Mapa final'!#REF!="Media",'Mapa final'!#REF!="Catastrófico"),CONCATENATE("R6C",'Mapa final'!#REF!),"")</f>
        <v>#REF!</v>
      </c>
      <c r="Y99" s="36"/>
      <c r="Z99" s="212"/>
      <c r="AA99" s="213"/>
      <c r="AB99" s="213"/>
      <c r="AC99" s="213"/>
      <c r="AD99" s="213"/>
      <c r="AE99" s="214"/>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row>
    <row r="100" spans="1:61" ht="15" customHeight="1" x14ac:dyDescent="0.35">
      <c r="A100" s="36"/>
      <c r="B100" s="193"/>
      <c r="C100" s="194"/>
      <c r="D100" s="195"/>
      <c r="E100" s="177"/>
      <c r="F100" s="176"/>
      <c r="G100" s="176"/>
      <c r="H100" s="176"/>
      <c r="I100" s="176"/>
      <c r="J100" s="92" t="e">
        <f>IF(AND('Mapa final'!#REF!="Media",'Mapa final'!#REF!="Leve"),CONCATENATE("R7C",'Mapa final'!#REF!),"")</f>
        <v>#REF!</v>
      </c>
      <c r="K100" s="114" t="e">
        <f>IF(AND('Mapa final'!#REF!="Media",'Mapa final'!#REF!="Leve"),CONCATENATE("R7C",'Mapa final'!#REF!),"")</f>
        <v>#REF!</v>
      </c>
      <c r="L100" s="93" t="e">
        <f>IF(AND('Mapa final'!#REF!="Media",'Mapa final'!#REF!="Leve"),CONCATENATE("R7C",'Mapa final'!#REF!),"")</f>
        <v>#REF!</v>
      </c>
      <c r="M100" s="92" t="e">
        <f>IF(AND('Mapa final'!#REF!="Media",'Mapa final'!#REF!="Menor"),CONCATENATE("R7C",'Mapa final'!#REF!),"")</f>
        <v>#REF!</v>
      </c>
      <c r="N100" s="114" t="e">
        <f>IF(AND('Mapa final'!#REF!="Media",'Mapa final'!#REF!="Menor"),CONCATENATE("R7C",'Mapa final'!#REF!),"")</f>
        <v>#REF!</v>
      </c>
      <c r="O100" s="93" t="e">
        <f>IF(AND('Mapa final'!#REF!="Media",'Mapa final'!#REF!="Menor"),CONCATENATE("R7C",'Mapa final'!#REF!),"")</f>
        <v>#REF!</v>
      </c>
      <c r="P100" s="92" t="e">
        <f>IF(AND('Mapa final'!#REF!="Media",'Mapa final'!#REF!="Moderado"),CONCATENATE("R7C",'Mapa final'!#REF!),"")</f>
        <v>#REF!</v>
      </c>
      <c r="Q100" s="114" t="e">
        <f>IF(AND('Mapa final'!#REF!="Media",'Mapa final'!#REF!="Moderado"),CONCATENATE("R7C",'Mapa final'!#REF!),"")</f>
        <v>#REF!</v>
      </c>
      <c r="R100" s="93" t="e">
        <f>IF(AND('Mapa final'!#REF!="Media",'Mapa final'!#REF!="Moderado"),CONCATENATE("R7C",'Mapa final'!#REF!),"")</f>
        <v>#REF!</v>
      </c>
      <c r="S100" s="119" t="e">
        <f>IF(AND('Mapa final'!#REF!="Media",'Mapa final'!#REF!="Mayor"),CONCATENATE("R7C",'Mapa final'!#REF!),"")</f>
        <v>#REF!</v>
      </c>
      <c r="T100" s="120" t="e">
        <f>IF(AND('Mapa final'!#REF!="Media",'Mapa final'!#REF!="Mayor"),CONCATENATE("R7C",'Mapa final'!#REF!),"")</f>
        <v>#REF!</v>
      </c>
      <c r="U100" s="121" t="e">
        <f>IF(AND('Mapa final'!#REF!="Media",'Mapa final'!#REF!="Mayor"),CONCATENATE("R7C",'Mapa final'!#REF!),"")</f>
        <v>#REF!</v>
      </c>
      <c r="V100" s="87" t="e">
        <f>IF(AND('Mapa final'!#REF!="Media",'Mapa final'!#REF!="Catastrófico"),CONCATENATE("R7C",'Mapa final'!#REF!),"")</f>
        <v>#REF!</v>
      </c>
      <c r="W100" s="113" t="e">
        <f>IF(AND('Mapa final'!#REF!="Media",'Mapa final'!#REF!="Catastrófico"),CONCATENATE("R7C",'Mapa final'!#REF!),"")</f>
        <v>#REF!</v>
      </c>
      <c r="X100" s="88" t="e">
        <f>IF(AND('Mapa final'!#REF!="Media",'Mapa final'!#REF!="Catastrófico"),CONCATENATE("R7C",'Mapa final'!#REF!),"")</f>
        <v>#REF!</v>
      </c>
      <c r="Y100" s="36"/>
      <c r="Z100" s="212"/>
      <c r="AA100" s="213"/>
      <c r="AB100" s="213"/>
      <c r="AC100" s="213"/>
      <c r="AD100" s="213"/>
      <c r="AE100" s="214"/>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row>
    <row r="101" spans="1:61" ht="15" customHeight="1" x14ac:dyDescent="0.35">
      <c r="A101" s="36"/>
      <c r="B101" s="193"/>
      <c r="C101" s="194"/>
      <c r="D101" s="195"/>
      <c r="E101" s="177"/>
      <c r="F101" s="176"/>
      <c r="G101" s="176"/>
      <c r="H101" s="176"/>
      <c r="I101" s="176"/>
      <c r="J101" s="92" t="e">
        <f>IF(AND('Mapa final'!#REF!="Media",'Mapa final'!#REF!="Leve"),CONCATENATE("R8C",'Mapa final'!#REF!),"")</f>
        <v>#REF!</v>
      </c>
      <c r="K101" s="114" t="e">
        <f>IF(AND('Mapa final'!#REF!="Media",'Mapa final'!#REF!="Leve"),CONCATENATE("R8C",'Mapa final'!#REF!),"")</f>
        <v>#REF!</v>
      </c>
      <c r="L101" s="93" t="e">
        <f>IF(AND('Mapa final'!#REF!="Media",'Mapa final'!#REF!="Leve"),CONCATENATE("R8C",'Mapa final'!#REF!),"")</f>
        <v>#REF!</v>
      </c>
      <c r="M101" s="92" t="e">
        <f>IF(AND('Mapa final'!#REF!="Media",'Mapa final'!#REF!="Menor"),CONCATENATE("R8C",'Mapa final'!#REF!),"")</f>
        <v>#REF!</v>
      </c>
      <c r="N101" s="114" t="e">
        <f>IF(AND('Mapa final'!#REF!="Media",'Mapa final'!#REF!="Menor"),CONCATENATE("R8C",'Mapa final'!#REF!),"")</f>
        <v>#REF!</v>
      </c>
      <c r="O101" s="93" t="e">
        <f>IF(AND('Mapa final'!#REF!="Media",'Mapa final'!#REF!="Menor"),CONCATENATE("R8C",'Mapa final'!#REF!),"")</f>
        <v>#REF!</v>
      </c>
      <c r="P101" s="92" t="e">
        <f>IF(AND('Mapa final'!#REF!="Media",'Mapa final'!#REF!="Moderado"),CONCATENATE("R8C",'Mapa final'!#REF!),"")</f>
        <v>#REF!</v>
      </c>
      <c r="Q101" s="114" t="e">
        <f>IF(AND('Mapa final'!#REF!="Media",'Mapa final'!#REF!="Moderado"),CONCATENATE("R8C",'Mapa final'!#REF!),"")</f>
        <v>#REF!</v>
      </c>
      <c r="R101" s="93" t="e">
        <f>IF(AND('Mapa final'!#REF!="Media",'Mapa final'!#REF!="Moderado"),CONCATENATE("R8C",'Mapa final'!#REF!),"")</f>
        <v>#REF!</v>
      </c>
      <c r="S101" s="119" t="e">
        <f>IF(AND('Mapa final'!#REF!="Media",'Mapa final'!#REF!="Mayor"),CONCATENATE("R8C",'Mapa final'!#REF!),"")</f>
        <v>#REF!</v>
      </c>
      <c r="T101" s="120" t="e">
        <f>IF(AND('Mapa final'!#REF!="Media",'Mapa final'!#REF!="Mayor"),CONCATENATE("R8C",'Mapa final'!#REF!),"")</f>
        <v>#REF!</v>
      </c>
      <c r="U101" s="121" t="e">
        <f>IF(AND('Mapa final'!#REF!="Media",'Mapa final'!#REF!="Mayor"),CONCATENATE("R8C",'Mapa final'!#REF!),"")</f>
        <v>#REF!</v>
      </c>
      <c r="V101" s="87" t="e">
        <f>IF(AND('Mapa final'!#REF!="Media",'Mapa final'!#REF!="Catastrófico"),CONCATENATE("R8C",'Mapa final'!#REF!),"")</f>
        <v>#REF!</v>
      </c>
      <c r="W101" s="113" t="e">
        <f>IF(AND('Mapa final'!#REF!="Media",'Mapa final'!#REF!="Catastrófico"),CONCATENATE("R8C",'Mapa final'!#REF!),"")</f>
        <v>#REF!</v>
      </c>
      <c r="X101" s="88" t="e">
        <f>IF(AND('Mapa final'!#REF!="Media",'Mapa final'!#REF!="Catastrófico"),CONCATENATE("R8C",'Mapa final'!#REF!),"")</f>
        <v>#REF!</v>
      </c>
      <c r="Y101" s="36"/>
      <c r="Z101" s="212"/>
      <c r="AA101" s="213"/>
      <c r="AB101" s="213"/>
      <c r="AC101" s="213"/>
      <c r="AD101" s="213"/>
      <c r="AE101" s="214"/>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row>
    <row r="102" spans="1:61" ht="15" customHeight="1" x14ac:dyDescent="0.35">
      <c r="A102" s="36"/>
      <c r="B102" s="193"/>
      <c r="C102" s="194"/>
      <c r="D102" s="195"/>
      <c r="E102" s="177"/>
      <c r="F102" s="176"/>
      <c r="G102" s="176"/>
      <c r="H102" s="176"/>
      <c r="I102" s="176"/>
      <c r="J102" s="92" t="e">
        <f>IF(AND('Mapa final'!#REF!="Media",'Mapa final'!#REF!="Leve"),CONCATENATE("R9C",'Mapa final'!#REF!),"")</f>
        <v>#REF!</v>
      </c>
      <c r="K102" s="114" t="e">
        <f>IF(AND('Mapa final'!#REF!="Media",'Mapa final'!#REF!="Leve"),CONCATENATE("R9C",'Mapa final'!#REF!),"")</f>
        <v>#REF!</v>
      </c>
      <c r="L102" s="93" t="e">
        <f>IF(AND('Mapa final'!#REF!="Media",'Mapa final'!#REF!="Leve"),CONCATENATE("R9C",'Mapa final'!#REF!),"")</f>
        <v>#REF!</v>
      </c>
      <c r="M102" s="92" t="e">
        <f>IF(AND('Mapa final'!#REF!="Media",'Mapa final'!#REF!="Menor"),CONCATENATE("R9C",'Mapa final'!#REF!),"")</f>
        <v>#REF!</v>
      </c>
      <c r="N102" s="114" t="e">
        <f>IF(AND('Mapa final'!#REF!="Media",'Mapa final'!#REF!="Menor"),CONCATENATE("R9C",'Mapa final'!#REF!),"")</f>
        <v>#REF!</v>
      </c>
      <c r="O102" s="93" t="e">
        <f>IF(AND('Mapa final'!#REF!="Media",'Mapa final'!#REF!="Menor"),CONCATENATE("R9C",'Mapa final'!#REF!),"")</f>
        <v>#REF!</v>
      </c>
      <c r="P102" s="92" t="e">
        <f>IF(AND('Mapa final'!#REF!="Media",'Mapa final'!#REF!="Moderado"),CONCATENATE("R9C",'Mapa final'!#REF!),"")</f>
        <v>#REF!</v>
      </c>
      <c r="Q102" s="114" t="e">
        <f>IF(AND('Mapa final'!#REF!="Media",'Mapa final'!#REF!="Moderado"),CONCATENATE("R9C",'Mapa final'!#REF!),"")</f>
        <v>#REF!</v>
      </c>
      <c r="R102" s="93" t="e">
        <f>IF(AND('Mapa final'!#REF!="Media",'Mapa final'!#REF!="Moderado"),CONCATENATE("R9C",'Mapa final'!#REF!),"")</f>
        <v>#REF!</v>
      </c>
      <c r="S102" s="119" t="e">
        <f>IF(AND('Mapa final'!#REF!="Media",'Mapa final'!#REF!="Mayor"),CONCATENATE("R9C",'Mapa final'!#REF!),"")</f>
        <v>#REF!</v>
      </c>
      <c r="T102" s="120" t="e">
        <f>IF(AND('Mapa final'!#REF!="Media",'Mapa final'!#REF!="Mayor"),CONCATENATE("R9C",'Mapa final'!#REF!),"")</f>
        <v>#REF!</v>
      </c>
      <c r="U102" s="121" t="e">
        <f>IF(AND('Mapa final'!#REF!="Media",'Mapa final'!#REF!="Mayor"),CONCATENATE("R9C",'Mapa final'!#REF!),"")</f>
        <v>#REF!</v>
      </c>
      <c r="V102" s="87" t="e">
        <f>IF(AND('Mapa final'!#REF!="Media",'Mapa final'!#REF!="Catastrófico"),CONCATENATE("R9C",'Mapa final'!#REF!),"")</f>
        <v>#REF!</v>
      </c>
      <c r="W102" s="113" t="e">
        <f>IF(AND('Mapa final'!#REF!="Media",'Mapa final'!#REF!="Catastrófico"),CONCATENATE("R9C",'Mapa final'!#REF!),"")</f>
        <v>#REF!</v>
      </c>
      <c r="X102" s="88" t="e">
        <f>IF(AND('Mapa final'!#REF!="Media",'Mapa final'!#REF!="Catastrófico"),CONCATENATE("R9C",'Mapa final'!#REF!),"")</f>
        <v>#REF!</v>
      </c>
      <c r="Y102" s="36"/>
      <c r="Z102" s="212"/>
      <c r="AA102" s="213"/>
      <c r="AB102" s="213"/>
      <c r="AC102" s="213"/>
      <c r="AD102" s="213"/>
      <c r="AE102" s="214"/>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row>
    <row r="103" spans="1:61" ht="15" customHeight="1" x14ac:dyDescent="0.35">
      <c r="A103" s="36"/>
      <c r="B103" s="193"/>
      <c r="C103" s="194"/>
      <c r="D103" s="195"/>
      <c r="E103" s="177"/>
      <c r="F103" s="176"/>
      <c r="G103" s="176"/>
      <c r="H103" s="176"/>
      <c r="I103" s="176"/>
      <c r="J103" s="92" t="e">
        <f>IF(AND('Mapa final'!#REF!="Media",'Mapa final'!#REF!="Leve"),CONCATENATE("R10C",'Mapa final'!#REF!),"")</f>
        <v>#REF!</v>
      </c>
      <c r="K103" s="114" t="e">
        <f>IF(AND('Mapa final'!#REF!="Media",'Mapa final'!#REF!="Leve"),CONCATENATE("R10C",'Mapa final'!#REF!),"")</f>
        <v>#REF!</v>
      </c>
      <c r="L103" s="93" t="e">
        <f>IF(AND('Mapa final'!#REF!="Media",'Mapa final'!#REF!="Leve"),CONCATENATE("R10C",'Mapa final'!#REF!),"")</f>
        <v>#REF!</v>
      </c>
      <c r="M103" s="92" t="e">
        <f>IF(AND('Mapa final'!#REF!="Media",'Mapa final'!#REF!="Menor"),CONCATENATE("R10C",'Mapa final'!#REF!),"")</f>
        <v>#REF!</v>
      </c>
      <c r="N103" s="114" t="e">
        <f>IF(AND('Mapa final'!#REF!="Media",'Mapa final'!#REF!="Menor"),CONCATENATE("R10C",'Mapa final'!#REF!),"")</f>
        <v>#REF!</v>
      </c>
      <c r="O103" s="93" t="e">
        <f>IF(AND('Mapa final'!#REF!="Media",'Mapa final'!#REF!="Menor"),CONCATENATE("R10C",'Mapa final'!#REF!),"")</f>
        <v>#REF!</v>
      </c>
      <c r="P103" s="92" t="e">
        <f>IF(AND('Mapa final'!#REF!="Media",'Mapa final'!#REF!="Moderado"),CONCATENATE("R10C",'Mapa final'!#REF!),"")</f>
        <v>#REF!</v>
      </c>
      <c r="Q103" s="114" t="e">
        <f>IF(AND('Mapa final'!#REF!="Media",'Mapa final'!#REF!="Moderado"),CONCATENATE("R10C",'Mapa final'!#REF!),"")</f>
        <v>#REF!</v>
      </c>
      <c r="R103" s="93" t="e">
        <f>IF(AND('Mapa final'!#REF!="Media",'Mapa final'!#REF!="Moderado"),CONCATENATE("R10C",'Mapa final'!#REF!),"")</f>
        <v>#REF!</v>
      </c>
      <c r="S103" s="119" t="e">
        <f>IF(AND('Mapa final'!#REF!="Media",'Mapa final'!#REF!="Mayor"),CONCATENATE("R10C",'Mapa final'!#REF!),"")</f>
        <v>#REF!</v>
      </c>
      <c r="T103" s="120" t="e">
        <f>IF(AND('Mapa final'!#REF!="Media",'Mapa final'!#REF!="Mayor"),CONCATENATE("R10C",'Mapa final'!#REF!),"")</f>
        <v>#REF!</v>
      </c>
      <c r="U103" s="121" t="e">
        <f>IF(AND('Mapa final'!#REF!="Media",'Mapa final'!#REF!="Mayor"),CONCATENATE("R10C",'Mapa final'!#REF!),"")</f>
        <v>#REF!</v>
      </c>
      <c r="V103" s="87" t="e">
        <f>IF(AND('Mapa final'!#REF!="Media",'Mapa final'!#REF!="Catastrófico"),CONCATENATE("R10C",'Mapa final'!#REF!),"")</f>
        <v>#REF!</v>
      </c>
      <c r="W103" s="113" t="e">
        <f>IF(AND('Mapa final'!#REF!="Media",'Mapa final'!#REF!="Catastrófico"),CONCATENATE("R10C",'Mapa final'!#REF!),"")</f>
        <v>#REF!</v>
      </c>
      <c r="X103" s="88" t="e">
        <f>IF(AND('Mapa final'!#REF!="Media",'Mapa final'!#REF!="Catastrófico"),CONCATENATE("R10C",'Mapa final'!#REF!),"")</f>
        <v>#REF!</v>
      </c>
      <c r="Y103" s="36"/>
      <c r="Z103" s="212"/>
      <c r="AA103" s="213"/>
      <c r="AB103" s="213"/>
      <c r="AC103" s="213"/>
      <c r="AD103" s="213"/>
      <c r="AE103" s="214"/>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row>
    <row r="104" spans="1:61" ht="15" customHeight="1" x14ac:dyDescent="0.35">
      <c r="A104" s="36"/>
      <c r="B104" s="193"/>
      <c r="C104" s="194"/>
      <c r="D104" s="195"/>
      <c r="E104" s="177"/>
      <c r="F104" s="176"/>
      <c r="G104" s="176"/>
      <c r="H104" s="176"/>
      <c r="I104" s="176"/>
      <c r="J104" s="92" t="e">
        <f>IF(AND('Mapa final'!#REF!="Media",'Mapa final'!#REF!="Leve"),CONCATENATE("R11C",'Mapa final'!#REF!),"")</f>
        <v>#REF!</v>
      </c>
      <c r="K104" s="114" t="e">
        <f>IF(AND('Mapa final'!#REF!="Media",'Mapa final'!#REF!="Leve"),CONCATENATE("R11C",'Mapa final'!#REF!),"")</f>
        <v>#REF!</v>
      </c>
      <c r="L104" s="93" t="e">
        <f>IF(AND('Mapa final'!#REF!="Media",'Mapa final'!#REF!="Leve"),CONCATENATE("R11C",'Mapa final'!#REF!),"")</f>
        <v>#REF!</v>
      </c>
      <c r="M104" s="92" t="e">
        <f>IF(AND('Mapa final'!#REF!="Media",'Mapa final'!#REF!="Menor"),CONCATENATE("R11C",'Mapa final'!#REF!),"")</f>
        <v>#REF!</v>
      </c>
      <c r="N104" s="114" t="e">
        <f>IF(AND('Mapa final'!#REF!="Media",'Mapa final'!#REF!="Menor"),CONCATENATE("R11C",'Mapa final'!#REF!),"")</f>
        <v>#REF!</v>
      </c>
      <c r="O104" s="93" t="e">
        <f>IF(AND('Mapa final'!#REF!="Media",'Mapa final'!#REF!="Menor"),CONCATENATE("R11C",'Mapa final'!#REF!),"")</f>
        <v>#REF!</v>
      </c>
      <c r="P104" s="92" t="e">
        <f>IF(AND('Mapa final'!#REF!="Media",'Mapa final'!#REF!="Moderado"),CONCATENATE("R11C",'Mapa final'!#REF!),"")</f>
        <v>#REF!</v>
      </c>
      <c r="Q104" s="114" t="e">
        <f>IF(AND('Mapa final'!#REF!="Media",'Mapa final'!#REF!="Moderado"),CONCATENATE("R11C",'Mapa final'!#REF!),"")</f>
        <v>#REF!</v>
      </c>
      <c r="R104" s="93" t="e">
        <f>IF(AND('Mapa final'!#REF!="Media",'Mapa final'!#REF!="Moderado"),CONCATENATE("R11C",'Mapa final'!#REF!),"")</f>
        <v>#REF!</v>
      </c>
      <c r="S104" s="119" t="e">
        <f>IF(AND('Mapa final'!#REF!="Media",'Mapa final'!#REF!="Mayor"),CONCATENATE("R11C",'Mapa final'!#REF!),"")</f>
        <v>#REF!</v>
      </c>
      <c r="T104" s="120" t="e">
        <f>IF(AND('Mapa final'!#REF!="Media",'Mapa final'!#REF!="Mayor"),CONCATENATE("R11C",'Mapa final'!#REF!),"")</f>
        <v>#REF!</v>
      </c>
      <c r="U104" s="121" t="e">
        <f>IF(AND('Mapa final'!#REF!="Media",'Mapa final'!#REF!="Mayor"),CONCATENATE("R11C",'Mapa final'!#REF!),"")</f>
        <v>#REF!</v>
      </c>
      <c r="V104" s="87" t="e">
        <f>IF(AND('Mapa final'!#REF!="Media",'Mapa final'!#REF!="Catastrófico"),CONCATENATE("R11C",'Mapa final'!#REF!),"")</f>
        <v>#REF!</v>
      </c>
      <c r="W104" s="113" t="e">
        <f>IF(AND('Mapa final'!#REF!="Media",'Mapa final'!#REF!="Catastrófico"),CONCATENATE("R11C",'Mapa final'!#REF!),"")</f>
        <v>#REF!</v>
      </c>
      <c r="X104" s="88" t="e">
        <f>IF(AND('Mapa final'!#REF!="Media",'Mapa final'!#REF!="Catastrófico"),CONCATENATE("R11C",'Mapa final'!#REF!),"")</f>
        <v>#REF!</v>
      </c>
      <c r="Y104" s="36"/>
      <c r="Z104" s="212"/>
      <c r="AA104" s="213"/>
      <c r="AB104" s="213"/>
      <c r="AC104" s="213"/>
      <c r="AD104" s="213"/>
      <c r="AE104" s="214"/>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row>
    <row r="105" spans="1:61" ht="15" customHeight="1" x14ac:dyDescent="0.35">
      <c r="A105" s="36"/>
      <c r="B105" s="193"/>
      <c r="C105" s="194"/>
      <c r="D105" s="195"/>
      <c r="E105" s="177"/>
      <c r="F105" s="176"/>
      <c r="G105" s="176"/>
      <c r="H105" s="176"/>
      <c r="I105" s="176"/>
      <c r="J105" s="92" t="e">
        <f>IF(AND('Mapa final'!#REF!="Media",'Mapa final'!#REF!="Leve"),CONCATENATE("R12C",'Mapa final'!#REF!),"")</f>
        <v>#REF!</v>
      </c>
      <c r="K105" s="114" t="e">
        <f>IF(AND('Mapa final'!#REF!="Media",'Mapa final'!#REF!="Leve"),CONCATENATE("R12C",'Mapa final'!#REF!),"")</f>
        <v>#REF!</v>
      </c>
      <c r="L105" s="93" t="e">
        <f>IF(AND('Mapa final'!#REF!="Media",'Mapa final'!#REF!="Leve"),CONCATENATE("R12C",'Mapa final'!#REF!),"")</f>
        <v>#REF!</v>
      </c>
      <c r="M105" s="92" t="e">
        <f>IF(AND('Mapa final'!#REF!="Media",'Mapa final'!#REF!="Menor"),CONCATENATE("R12C",'Mapa final'!#REF!),"")</f>
        <v>#REF!</v>
      </c>
      <c r="N105" s="114" t="e">
        <f>IF(AND('Mapa final'!#REF!="Media",'Mapa final'!#REF!="Menor"),CONCATENATE("R12C",'Mapa final'!#REF!),"")</f>
        <v>#REF!</v>
      </c>
      <c r="O105" s="93" t="e">
        <f>IF(AND('Mapa final'!#REF!="Media",'Mapa final'!#REF!="Menor"),CONCATENATE("R12C",'Mapa final'!#REF!),"")</f>
        <v>#REF!</v>
      </c>
      <c r="P105" s="92" t="e">
        <f>IF(AND('Mapa final'!#REF!="Media",'Mapa final'!#REF!="Moderado"),CONCATENATE("R12C",'Mapa final'!#REF!),"")</f>
        <v>#REF!</v>
      </c>
      <c r="Q105" s="114" t="e">
        <f>IF(AND('Mapa final'!#REF!="Media",'Mapa final'!#REF!="Moderado"),CONCATENATE("R12C",'Mapa final'!#REF!),"")</f>
        <v>#REF!</v>
      </c>
      <c r="R105" s="93" t="e">
        <f>IF(AND('Mapa final'!#REF!="Media",'Mapa final'!#REF!="Moderado"),CONCATENATE("R12C",'Mapa final'!#REF!),"")</f>
        <v>#REF!</v>
      </c>
      <c r="S105" s="119" t="e">
        <f>IF(AND('Mapa final'!#REF!="Media",'Mapa final'!#REF!="Mayor"),CONCATENATE("R12C",'Mapa final'!#REF!),"")</f>
        <v>#REF!</v>
      </c>
      <c r="T105" s="120" t="e">
        <f>IF(AND('Mapa final'!#REF!="Media",'Mapa final'!#REF!="Mayor"),CONCATENATE("R12C",'Mapa final'!#REF!),"")</f>
        <v>#REF!</v>
      </c>
      <c r="U105" s="121" t="e">
        <f>IF(AND('Mapa final'!#REF!="Media",'Mapa final'!#REF!="Mayor"),CONCATENATE("R12C",'Mapa final'!#REF!),"")</f>
        <v>#REF!</v>
      </c>
      <c r="V105" s="87" t="e">
        <f>IF(AND('Mapa final'!#REF!="Media",'Mapa final'!#REF!="Catastrófico"),CONCATENATE("R12C",'Mapa final'!#REF!),"")</f>
        <v>#REF!</v>
      </c>
      <c r="W105" s="113" t="e">
        <f>IF(AND('Mapa final'!#REF!="Media",'Mapa final'!#REF!="Catastrófico"),CONCATENATE("R12C",'Mapa final'!#REF!),"")</f>
        <v>#REF!</v>
      </c>
      <c r="X105" s="88" t="e">
        <f>IF(AND('Mapa final'!#REF!="Media",'Mapa final'!#REF!="Catastrófico"),CONCATENATE("R12C",'Mapa final'!#REF!),"")</f>
        <v>#REF!</v>
      </c>
      <c r="Y105" s="36"/>
      <c r="Z105" s="212"/>
      <c r="AA105" s="213"/>
      <c r="AB105" s="213"/>
      <c r="AC105" s="213"/>
      <c r="AD105" s="213"/>
      <c r="AE105" s="214"/>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row>
    <row r="106" spans="1:61" ht="15" customHeight="1" x14ac:dyDescent="0.35">
      <c r="A106" s="36"/>
      <c r="B106" s="193"/>
      <c r="C106" s="194"/>
      <c r="D106" s="195"/>
      <c r="E106" s="177"/>
      <c r="F106" s="176"/>
      <c r="G106" s="176"/>
      <c r="H106" s="176"/>
      <c r="I106" s="176"/>
      <c r="J106" s="92" t="e">
        <f>IF(AND('Mapa final'!#REF!="Media",'Mapa final'!#REF!="Leve"),CONCATENATE("R12C",'Mapa final'!#REF!),"")</f>
        <v>#REF!</v>
      </c>
      <c r="K106" s="114" t="e">
        <f>IF(AND('Mapa final'!#REF!="Media",'Mapa final'!#REF!="Leve"),CONCATENATE("R13C",'Mapa final'!#REF!),"")</f>
        <v>#REF!</v>
      </c>
      <c r="L106" s="93" t="e">
        <f>IF(AND('Mapa final'!#REF!="Media",'Mapa final'!#REF!="Leve"),CONCATENATE("R13C",'Mapa final'!#REF!),"")</f>
        <v>#REF!</v>
      </c>
      <c r="M106" s="92" t="e">
        <f>IF(AND('Mapa final'!#REF!="Media",'Mapa final'!#REF!="Menor"),CONCATENATE("R12C",'Mapa final'!#REF!),"")</f>
        <v>#REF!</v>
      </c>
      <c r="N106" s="114" t="e">
        <f>IF(AND('Mapa final'!#REF!="Media",'Mapa final'!#REF!="Menor"),CONCATENATE("R13C",'Mapa final'!#REF!),"")</f>
        <v>#REF!</v>
      </c>
      <c r="O106" s="93" t="e">
        <f>IF(AND('Mapa final'!#REF!="Media",'Mapa final'!#REF!="Menor"),CONCATENATE("R13C",'Mapa final'!#REF!),"")</f>
        <v>#REF!</v>
      </c>
      <c r="P106" s="92" t="e">
        <f>IF(AND('Mapa final'!#REF!="Media",'Mapa final'!#REF!="Moderado"),CONCATENATE("R12C",'Mapa final'!#REF!),"")</f>
        <v>#REF!</v>
      </c>
      <c r="Q106" s="114" t="e">
        <f>IF(AND('Mapa final'!#REF!="Media",'Mapa final'!#REF!="Moderado"),CONCATENATE("R13C",'Mapa final'!#REF!),"")</f>
        <v>#REF!</v>
      </c>
      <c r="R106" s="93" t="e">
        <f>IF(AND('Mapa final'!#REF!="Media",'Mapa final'!#REF!="Moderado"),CONCATENATE("R13C",'Mapa final'!#REF!),"")</f>
        <v>#REF!</v>
      </c>
      <c r="S106" s="119" t="e">
        <f>IF(AND('Mapa final'!#REF!="Media",'Mapa final'!#REF!="Mayor"),CONCATENATE("R12C",'Mapa final'!#REF!),"")</f>
        <v>#REF!</v>
      </c>
      <c r="T106" s="120" t="e">
        <f>IF(AND('Mapa final'!#REF!="Media",'Mapa final'!#REF!="Mayor"),CONCATENATE("R13C",'Mapa final'!#REF!),"")</f>
        <v>#REF!</v>
      </c>
      <c r="U106" s="121" t="e">
        <f>IF(AND('Mapa final'!#REF!="Media",'Mapa final'!#REF!="Mayor"),CONCATENATE("R13C",'Mapa final'!#REF!),"")</f>
        <v>#REF!</v>
      </c>
      <c r="V106" s="87" t="e">
        <f>IF(AND('Mapa final'!#REF!="Media",'Mapa final'!#REF!="Catastrófico"),CONCATENATE("R12C",'Mapa final'!#REF!),"")</f>
        <v>#REF!</v>
      </c>
      <c r="W106" s="113" t="e">
        <f>IF(AND('Mapa final'!#REF!="Media",'Mapa final'!#REF!="Catastrófico"),CONCATENATE("R13C",'Mapa final'!#REF!),"")</f>
        <v>#REF!</v>
      </c>
      <c r="X106" s="88" t="e">
        <f>IF(AND('Mapa final'!#REF!="Media",'Mapa final'!#REF!="Catastrófico"),CONCATENATE("R13C",'Mapa final'!#REF!),"")</f>
        <v>#REF!</v>
      </c>
      <c r="Y106" s="36"/>
      <c r="Z106" s="212"/>
      <c r="AA106" s="213"/>
      <c r="AB106" s="213"/>
      <c r="AC106" s="213"/>
      <c r="AD106" s="213"/>
      <c r="AE106" s="214"/>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row>
    <row r="107" spans="1:61" ht="15" customHeight="1" x14ac:dyDescent="0.35">
      <c r="A107" s="36"/>
      <c r="B107" s="193"/>
      <c r="C107" s="194"/>
      <c r="D107" s="195"/>
      <c r="E107" s="177"/>
      <c r="F107" s="176"/>
      <c r="G107" s="176"/>
      <c r="H107" s="176"/>
      <c r="I107" s="176"/>
      <c r="J107" s="92" t="e">
        <f>IF(AND('Mapa final'!#REF!="Media",'Mapa final'!#REF!="Leve"),CONCATENATE("R13C",'Mapa final'!#REF!),"")</f>
        <v>#REF!</v>
      </c>
      <c r="K107" s="114" t="e">
        <f>IF(AND('Mapa final'!#REF!="Media",'Mapa final'!#REF!="Leve"),CONCATENATE("R14C",'Mapa final'!#REF!),"")</f>
        <v>#REF!</v>
      </c>
      <c r="L107" s="93" t="e">
        <f>IF(AND('Mapa final'!#REF!="Media",'Mapa final'!#REF!="Leve"),CONCATENATE("R14C",'Mapa final'!#REF!),"")</f>
        <v>#REF!</v>
      </c>
      <c r="M107" s="92" t="e">
        <f>IF(AND('Mapa final'!#REF!="Media",'Mapa final'!#REF!="Menor"),CONCATENATE("R13C",'Mapa final'!#REF!),"")</f>
        <v>#REF!</v>
      </c>
      <c r="N107" s="114" t="e">
        <f>IF(AND('Mapa final'!#REF!="Media",'Mapa final'!#REF!="Menor"),CONCATENATE("R14C",'Mapa final'!#REF!),"")</f>
        <v>#REF!</v>
      </c>
      <c r="O107" s="93" t="e">
        <f>IF(AND('Mapa final'!#REF!="Media",'Mapa final'!#REF!="Menor"),CONCATENATE("R14C",'Mapa final'!#REF!),"")</f>
        <v>#REF!</v>
      </c>
      <c r="P107" s="92" t="e">
        <f>IF(AND('Mapa final'!#REF!="Media",'Mapa final'!#REF!="Moderado"),CONCATENATE("R13C",'Mapa final'!#REF!),"")</f>
        <v>#REF!</v>
      </c>
      <c r="Q107" s="114" t="e">
        <f>IF(AND('Mapa final'!#REF!="Media",'Mapa final'!#REF!="Moderado"),CONCATENATE("R14C",'Mapa final'!#REF!),"")</f>
        <v>#REF!</v>
      </c>
      <c r="R107" s="93" t="e">
        <f>IF(AND('Mapa final'!#REF!="Media",'Mapa final'!#REF!="Moderado"),CONCATENATE("R14C",'Mapa final'!#REF!),"")</f>
        <v>#REF!</v>
      </c>
      <c r="S107" s="119" t="e">
        <f>IF(AND('Mapa final'!#REF!="Media",'Mapa final'!#REF!="Mayor"),CONCATENATE("R13C",'Mapa final'!#REF!),"")</f>
        <v>#REF!</v>
      </c>
      <c r="T107" s="120" t="e">
        <f>IF(AND('Mapa final'!#REF!="Media",'Mapa final'!#REF!="Mayor"),CONCATENATE("R14C",'Mapa final'!#REF!),"")</f>
        <v>#REF!</v>
      </c>
      <c r="U107" s="121" t="e">
        <f>IF(AND('Mapa final'!#REF!="Media",'Mapa final'!#REF!="Mayor"),CONCATENATE("R14C",'Mapa final'!#REF!),"")</f>
        <v>#REF!</v>
      </c>
      <c r="V107" s="87" t="e">
        <f>IF(AND('Mapa final'!#REF!="Media",'Mapa final'!#REF!="Catastrófico"),CONCATENATE("R13C",'Mapa final'!#REF!),"")</f>
        <v>#REF!</v>
      </c>
      <c r="W107" s="113" t="e">
        <f>IF(AND('Mapa final'!#REF!="Media",'Mapa final'!#REF!="Catastrófico"),CONCATENATE("R14C",'Mapa final'!#REF!),"")</f>
        <v>#REF!</v>
      </c>
      <c r="X107" s="88" t="e">
        <f>IF(AND('Mapa final'!#REF!="Media",'Mapa final'!#REF!="Catastrófico"),CONCATENATE("R14C",'Mapa final'!#REF!),"")</f>
        <v>#REF!</v>
      </c>
      <c r="Y107" s="36"/>
      <c r="Z107" s="212"/>
      <c r="AA107" s="213"/>
      <c r="AB107" s="213"/>
      <c r="AC107" s="213"/>
      <c r="AD107" s="213"/>
      <c r="AE107" s="214"/>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row>
    <row r="108" spans="1:61" ht="15" customHeight="1" x14ac:dyDescent="0.35">
      <c r="A108" s="36"/>
      <c r="B108" s="193"/>
      <c r="C108" s="194"/>
      <c r="D108" s="195"/>
      <c r="E108" s="177"/>
      <c r="F108" s="176"/>
      <c r="G108" s="176"/>
      <c r="H108" s="176"/>
      <c r="I108" s="176"/>
      <c r="J108" s="92" t="e">
        <f>IF(AND('Mapa final'!#REF!="Media",'Mapa final'!#REF!="Leve"),CONCATENATE("R14C",'Mapa final'!#REF!),"")</f>
        <v>#REF!</v>
      </c>
      <c r="K108" s="114" t="e">
        <f>IF(AND('Mapa final'!#REF!="Media",'Mapa final'!#REF!="Leve"),CONCATENATE("R14C",'Mapa final'!#REF!),"")</f>
        <v>#REF!</v>
      </c>
      <c r="L108" s="93" t="e">
        <f>IF(AND('Mapa final'!#REF!="Media",'Mapa final'!#REF!="Leve"),CONCATENATE("R14C",'Mapa final'!#REF!),"")</f>
        <v>#REF!</v>
      </c>
      <c r="M108" s="92" t="e">
        <f>IF(AND('Mapa final'!#REF!="Media",'Mapa final'!#REF!="Menor"),CONCATENATE("R14C",'Mapa final'!#REF!),"")</f>
        <v>#REF!</v>
      </c>
      <c r="N108" s="114" t="e">
        <f>IF(AND('Mapa final'!#REF!="Media",'Mapa final'!#REF!="Menor"),CONCATENATE("R14C",'Mapa final'!#REF!),"")</f>
        <v>#REF!</v>
      </c>
      <c r="O108" s="93" t="e">
        <f>IF(AND('Mapa final'!#REF!="Media",'Mapa final'!#REF!="Menor"),CONCATENATE("R14C",'Mapa final'!#REF!),"")</f>
        <v>#REF!</v>
      </c>
      <c r="P108" s="92" t="e">
        <f>IF(AND('Mapa final'!#REF!="Media",'Mapa final'!#REF!="Moderado"),CONCATENATE("R14C",'Mapa final'!#REF!),"")</f>
        <v>#REF!</v>
      </c>
      <c r="Q108" s="114" t="e">
        <f>IF(AND('Mapa final'!#REF!="Media",'Mapa final'!#REF!="Moderado"),CONCATENATE("R14C",'Mapa final'!#REF!),"")</f>
        <v>#REF!</v>
      </c>
      <c r="R108" s="93" t="e">
        <f>IF(AND('Mapa final'!#REF!="Media",'Mapa final'!#REF!="Moderado"),CONCATENATE("R14C",'Mapa final'!#REF!),"")</f>
        <v>#REF!</v>
      </c>
      <c r="S108" s="119" t="e">
        <f>IF(AND('Mapa final'!#REF!="Media",'Mapa final'!#REF!="Mayor"),CONCATENATE("R14C",'Mapa final'!#REF!),"")</f>
        <v>#REF!</v>
      </c>
      <c r="T108" s="120" t="e">
        <f>IF(AND('Mapa final'!#REF!="Media",'Mapa final'!#REF!="Mayor"),CONCATENATE("R14C",'Mapa final'!#REF!),"")</f>
        <v>#REF!</v>
      </c>
      <c r="U108" s="121" t="e">
        <f>IF(AND('Mapa final'!#REF!="Media",'Mapa final'!#REF!="Mayor"),CONCATENATE("R14C",'Mapa final'!#REF!),"")</f>
        <v>#REF!</v>
      </c>
      <c r="V108" s="87" t="e">
        <f>IF(AND('Mapa final'!#REF!="Media",'Mapa final'!#REF!="Catastrófico"),CONCATENATE("R14C",'Mapa final'!#REF!),"")</f>
        <v>#REF!</v>
      </c>
      <c r="W108" s="113" t="e">
        <f>IF(AND('Mapa final'!#REF!="Media",'Mapa final'!#REF!="Catastrófico"),CONCATENATE("R14C",'Mapa final'!#REF!),"")</f>
        <v>#REF!</v>
      </c>
      <c r="X108" s="88" t="e">
        <f>IF(AND('Mapa final'!#REF!="Media",'Mapa final'!#REF!="Catastrófico"),CONCATENATE("R14C",'Mapa final'!#REF!),"")</f>
        <v>#REF!</v>
      </c>
      <c r="Y108" s="36"/>
      <c r="Z108" s="212"/>
      <c r="AA108" s="213"/>
      <c r="AB108" s="213"/>
      <c r="AC108" s="213"/>
      <c r="AD108" s="213"/>
      <c r="AE108" s="214"/>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row>
    <row r="109" spans="1:61" ht="15" customHeight="1" x14ac:dyDescent="0.35">
      <c r="A109" s="36"/>
      <c r="B109" s="193"/>
      <c r="C109" s="194"/>
      <c r="D109" s="195"/>
      <c r="E109" s="177"/>
      <c r="F109" s="176"/>
      <c r="G109" s="176"/>
      <c r="H109" s="176"/>
      <c r="I109" s="176"/>
      <c r="J109" s="92" t="e">
        <f>IF(AND('Mapa final'!#REF!="Media",'Mapa final'!#REF!="Leve"),CONCATENATE("R15C",'Mapa final'!#REF!),"")</f>
        <v>#REF!</v>
      </c>
      <c r="K109" s="114" t="e">
        <f>IF(AND('Mapa final'!#REF!="Media",'Mapa final'!#REF!="Leve"),CONCATENATE("R15C",'Mapa final'!#REF!),"")</f>
        <v>#REF!</v>
      </c>
      <c r="L109" s="93" t="e">
        <f>IF(AND('Mapa final'!#REF!="Media",'Mapa final'!#REF!="Leve"),CONCATENATE("R15C",'Mapa final'!#REF!),"")</f>
        <v>#REF!</v>
      </c>
      <c r="M109" s="92" t="e">
        <f>IF(AND('Mapa final'!#REF!="Media",'Mapa final'!#REF!="Menor"),CONCATENATE("R15C",'Mapa final'!#REF!),"")</f>
        <v>#REF!</v>
      </c>
      <c r="N109" s="114" t="e">
        <f>IF(AND('Mapa final'!#REF!="Media",'Mapa final'!#REF!="Menor"),CONCATENATE("R15C",'Mapa final'!#REF!),"")</f>
        <v>#REF!</v>
      </c>
      <c r="O109" s="93" t="e">
        <f>IF(AND('Mapa final'!#REF!="Media",'Mapa final'!#REF!="Menor"),CONCATENATE("R15C",'Mapa final'!#REF!),"")</f>
        <v>#REF!</v>
      </c>
      <c r="P109" s="92" t="e">
        <f>IF(AND('Mapa final'!#REF!="Media",'Mapa final'!#REF!="Moderado"),CONCATENATE("R15C",'Mapa final'!#REF!),"")</f>
        <v>#REF!</v>
      </c>
      <c r="Q109" s="114" t="e">
        <f>IF(AND('Mapa final'!#REF!="Media",'Mapa final'!#REF!="Moderado"),CONCATENATE("R15C",'Mapa final'!#REF!),"")</f>
        <v>#REF!</v>
      </c>
      <c r="R109" s="93" t="e">
        <f>IF(AND('Mapa final'!#REF!="Media",'Mapa final'!#REF!="Moderado"),CONCATENATE("R15C",'Mapa final'!#REF!),"")</f>
        <v>#REF!</v>
      </c>
      <c r="S109" s="119" t="e">
        <f>IF(AND('Mapa final'!#REF!="Media",'Mapa final'!#REF!="Mayor"),CONCATENATE("R15C",'Mapa final'!#REF!),"")</f>
        <v>#REF!</v>
      </c>
      <c r="T109" s="120" t="e">
        <f>IF(AND('Mapa final'!#REF!="Media",'Mapa final'!#REF!="Mayor"),CONCATENATE("R15C",'Mapa final'!#REF!),"")</f>
        <v>#REF!</v>
      </c>
      <c r="U109" s="121" t="e">
        <f>IF(AND('Mapa final'!#REF!="Media",'Mapa final'!#REF!="Mayor"),CONCATENATE("R15C",'Mapa final'!#REF!),"")</f>
        <v>#REF!</v>
      </c>
      <c r="V109" s="87" t="e">
        <f>IF(AND('Mapa final'!#REF!="Media",'Mapa final'!#REF!="Catastrófico"),CONCATENATE("R15C",'Mapa final'!#REF!),"")</f>
        <v>#REF!</v>
      </c>
      <c r="W109" s="113" t="e">
        <f>IF(AND('Mapa final'!#REF!="Media",'Mapa final'!#REF!="Catastrófico"),CONCATENATE("R15C",'Mapa final'!#REF!),"")</f>
        <v>#REF!</v>
      </c>
      <c r="X109" s="88" t="e">
        <f>IF(AND('Mapa final'!#REF!="Media",'Mapa final'!#REF!="Catastrófico"),CONCATENATE("R15C",'Mapa final'!#REF!),"")</f>
        <v>#REF!</v>
      </c>
      <c r="Y109" s="36"/>
      <c r="Z109" s="212"/>
      <c r="AA109" s="213"/>
      <c r="AB109" s="213"/>
      <c r="AC109" s="213"/>
      <c r="AD109" s="213"/>
      <c r="AE109" s="214"/>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row>
    <row r="110" spans="1:61" ht="15" customHeight="1" x14ac:dyDescent="0.35">
      <c r="A110" s="36"/>
      <c r="B110" s="193"/>
      <c r="C110" s="194"/>
      <c r="D110" s="195"/>
      <c r="E110" s="177"/>
      <c r="F110" s="176"/>
      <c r="G110" s="176"/>
      <c r="H110" s="176"/>
      <c r="I110" s="176"/>
      <c r="J110" s="92" t="e">
        <f>IF(AND('Mapa final'!#REF!="Media",'Mapa final'!#REF!="Leve"),CONCATENATE("R16C",'Mapa final'!#REF!),"")</f>
        <v>#REF!</v>
      </c>
      <c r="K110" s="114" t="e">
        <f>IF(AND('Mapa final'!#REF!="Media",'Mapa final'!#REF!="Leve"),CONCATENATE("R16C",'Mapa final'!#REF!),"")</f>
        <v>#REF!</v>
      </c>
      <c r="L110" s="93" t="e">
        <f>IF(AND('Mapa final'!#REF!="Media",'Mapa final'!#REF!="Leve"),CONCATENATE("R16C",'Mapa final'!#REF!),"")</f>
        <v>#REF!</v>
      </c>
      <c r="M110" s="92" t="e">
        <f>IF(AND('Mapa final'!#REF!="Media",'Mapa final'!#REF!="Menor"),CONCATENATE("R16C",'Mapa final'!#REF!),"")</f>
        <v>#REF!</v>
      </c>
      <c r="N110" s="114" t="e">
        <f>IF(AND('Mapa final'!#REF!="Media",'Mapa final'!#REF!="Menor"),CONCATENATE("R16C",'Mapa final'!#REF!),"")</f>
        <v>#REF!</v>
      </c>
      <c r="O110" s="93" t="e">
        <f>IF(AND('Mapa final'!#REF!="Media",'Mapa final'!#REF!="Menor"),CONCATENATE("R16C",'Mapa final'!#REF!),"")</f>
        <v>#REF!</v>
      </c>
      <c r="P110" s="92" t="e">
        <f>IF(AND('Mapa final'!#REF!="Media",'Mapa final'!#REF!="Moderado"),CONCATENATE("R16C",'Mapa final'!#REF!),"")</f>
        <v>#REF!</v>
      </c>
      <c r="Q110" s="114" t="e">
        <f>IF(AND('Mapa final'!#REF!="Media",'Mapa final'!#REF!="Moderado"),CONCATENATE("R16C",'Mapa final'!#REF!),"")</f>
        <v>#REF!</v>
      </c>
      <c r="R110" s="93" t="e">
        <f>IF(AND('Mapa final'!#REF!="Media",'Mapa final'!#REF!="Moderado"),CONCATENATE("R16C",'Mapa final'!#REF!),"")</f>
        <v>#REF!</v>
      </c>
      <c r="S110" s="119" t="e">
        <f>IF(AND('Mapa final'!#REF!="Media",'Mapa final'!#REF!="Mayor"),CONCATENATE("R16C",'Mapa final'!#REF!),"")</f>
        <v>#REF!</v>
      </c>
      <c r="T110" s="120" t="e">
        <f>IF(AND('Mapa final'!#REF!="Media",'Mapa final'!#REF!="Mayor"),CONCATENATE("R16C",'Mapa final'!#REF!),"")</f>
        <v>#REF!</v>
      </c>
      <c r="U110" s="121" t="e">
        <f>IF(AND('Mapa final'!#REF!="Media",'Mapa final'!#REF!="Mayor"),CONCATENATE("R16C",'Mapa final'!#REF!),"")</f>
        <v>#REF!</v>
      </c>
      <c r="V110" s="87" t="e">
        <f>IF(AND('Mapa final'!#REF!="Media",'Mapa final'!#REF!="Catastrófico"),CONCATENATE("R16C",'Mapa final'!#REF!),"")</f>
        <v>#REF!</v>
      </c>
      <c r="W110" s="113" t="e">
        <f>IF(AND('Mapa final'!#REF!="Media",'Mapa final'!#REF!="Catastrófico"),CONCATENATE("R16C",'Mapa final'!#REF!),"")</f>
        <v>#REF!</v>
      </c>
      <c r="X110" s="88" t="e">
        <f>IF(AND('Mapa final'!#REF!="Media",'Mapa final'!#REF!="Catastrófico"),CONCATENATE("R16C",'Mapa final'!#REF!),"")</f>
        <v>#REF!</v>
      </c>
      <c r="Y110" s="36"/>
      <c r="Z110" s="212"/>
      <c r="AA110" s="213"/>
      <c r="AB110" s="213"/>
      <c r="AC110" s="213"/>
      <c r="AD110" s="213"/>
      <c r="AE110" s="214"/>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row>
    <row r="111" spans="1:61" ht="15" customHeight="1" x14ac:dyDescent="0.35">
      <c r="A111" s="36"/>
      <c r="B111" s="193"/>
      <c r="C111" s="194"/>
      <c r="D111" s="195"/>
      <c r="E111" s="177"/>
      <c r="F111" s="176"/>
      <c r="G111" s="176"/>
      <c r="H111" s="176"/>
      <c r="I111" s="176"/>
      <c r="J111" s="92" t="e">
        <f>IF(AND('Mapa final'!#REF!="Media",'Mapa final'!#REF!="Leve"),CONCATENATE("R17C",'Mapa final'!#REF!),"")</f>
        <v>#REF!</v>
      </c>
      <c r="K111" s="114" t="e">
        <f>IF(AND('Mapa final'!#REF!="Media",'Mapa final'!#REF!="Leve"),CONCATENATE("R17C",'Mapa final'!#REF!),"")</f>
        <v>#REF!</v>
      </c>
      <c r="L111" s="93" t="e">
        <f>IF(AND('Mapa final'!#REF!="Media",'Mapa final'!#REF!="Leve"),CONCATENATE("R17C",'Mapa final'!#REF!),"")</f>
        <v>#REF!</v>
      </c>
      <c r="M111" s="92" t="e">
        <f>IF(AND('Mapa final'!#REF!="Media",'Mapa final'!#REF!="Menor"),CONCATENATE("R17C",'Mapa final'!#REF!),"")</f>
        <v>#REF!</v>
      </c>
      <c r="N111" s="114" t="e">
        <f>IF(AND('Mapa final'!#REF!="Media",'Mapa final'!#REF!="Menor"),CONCATENATE("R17C",'Mapa final'!#REF!),"")</f>
        <v>#REF!</v>
      </c>
      <c r="O111" s="93" t="e">
        <f>IF(AND('Mapa final'!#REF!="Media",'Mapa final'!#REF!="Menor"),CONCATENATE("R17C",'Mapa final'!#REF!),"")</f>
        <v>#REF!</v>
      </c>
      <c r="P111" s="92" t="e">
        <f>IF(AND('Mapa final'!#REF!="Media",'Mapa final'!#REF!="Moderado"),CONCATENATE("R17C",'Mapa final'!#REF!),"")</f>
        <v>#REF!</v>
      </c>
      <c r="Q111" s="114" t="e">
        <f>IF(AND('Mapa final'!#REF!="Media",'Mapa final'!#REF!="Moderado"),CONCATENATE("R17C",'Mapa final'!#REF!),"")</f>
        <v>#REF!</v>
      </c>
      <c r="R111" s="93" t="e">
        <f>IF(AND('Mapa final'!#REF!="Media",'Mapa final'!#REF!="Moderado"),CONCATENATE("R17C",'Mapa final'!#REF!),"")</f>
        <v>#REF!</v>
      </c>
      <c r="S111" s="119" t="e">
        <f>IF(AND('Mapa final'!#REF!="Media",'Mapa final'!#REF!="Mayor"),CONCATENATE("R17C",'Mapa final'!#REF!),"")</f>
        <v>#REF!</v>
      </c>
      <c r="T111" s="120" t="e">
        <f>IF(AND('Mapa final'!#REF!="Media",'Mapa final'!#REF!="Mayor"),CONCATENATE("R17C",'Mapa final'!#REF!),"")</f>
        <v>#REF!</v>
      </c>
      <c r="U111" s="121" t="e">
        <f>IF(AND('Mapa final'!#REF!="Media",'Mapa final'!#REF!="Mayor"),CONCATENATE("R17C",'Mapa final'!#REF!),"")</f>
        <v>#REF!</v>
      </c>
      <c r="V111" s="87" t="e">
        <f>IF(AND('Mapa final'!#REF!="Media",'Mapa final'!#REF!="Catastrófico"),CONCATENATE("R17C",'Mapa final'!#REF!),"")</f>
        <v>#REF!</v>
      </c>
      <c r="W111" s="113" t="e">
        <f>IF(AND('Mapa final'!#REF!="Media",'Mapa final'!#REF!="Catastrófico"),CONCATENATE("R17C",'Mapa final'!#REF!),"")</f>
        <v>#REF!</v>
      </c>
      <c r="X111" s="88" t="e">
        <f>IF(AND('Mapa final'!#REF!="Media",'Mapa final'!#REF!="Catastrófico"),CONCATENATE("R17C",'Mapa final'!#REF!),"")</f>
        <v>#REF!</v>
      </c>
      <c r="Y111" s="36"/>
      <c r="Z111" s="212"/>
      <c r="AA111" s="213"/>
      <c r="AB111" s="213"/>
      <c r="AC111" s="213"/>
      <c r="AD111" s="213"/>
      <c r="AE111" s="214"/>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row>
    <row r="112" spans="1:61" ht="15" customHeight="1" x14ac:dyDescent="0.35">
      <c r="A112" s="36"/>
      <c r="B112" s="193"/>
      <c r="C112" s="194"/>
      <c r="D112" s="195"/>
      <c r="E112" s="177"/>
      <c r="F112" s="176"/>
      <c r="G112" s="176"/>
      <c r="H112" s="176"/>
      <c r="I112" s="176"/>
      <c r="J112" s="92" t="e">
        <f>IF(AND('Mapa final'!#REF!="Media",'Mapa final'!#REF!="Leve"),CONCATENATE("R18C",'Mapa final'!#REF!),"")</f>
        <v>#REF!</v>
      </c>
      <c r="K112" s="114" t="e">
        <f>IF(AND('Mapa final'!#REF!="Media",'Mapa final'!#REF!="Leve"),CONCATENATE("R18C",'Mapa final'!#REF!),"")</f>
        <v>#REF!</v>
      </c>
      <c r="L112" s="93" t="e">
        <f>IF(AND('Mapa final'!#REF!="Media",'Mapa final'!#REF!="Leve"),CONCATENATE("R18C",'Mapa final'!#REF!),"")</f>
        <v>#REF!</v>
      </c>
      <c r="M112" s="92" t="e">
        <f>IF(AND('Mapa final'!#REF!="Media",'Mapa final'!#REF!="Menor"),CONCATENATE("R18C",'Mapa final'!#REF!),"")</f>
        <v>#REF!</v>
      </c>
      <c r="N112" s="114" t="e">
        <f>IF(AND('Mapa final'!#REF!="Media",'Mapa final'!#REF!="Menor"),CONCATENATE("R18C",'Mapa final'!#REF!),"")</f>
        <v>#REF!</v>
      </c>
      <c r="O112" s="93" t="e">
        <f>IF(AND('Mapa final'!#REF!="Media",'Mapa final'!#REF!="Menor"),CONCATENATE("R18C",'Mapa final'!#REF!),"")</f>
        <v>#REF!</v>
      </c>
      <c r="P112" s="92" t="e">
        <f>IF(AND('Mapa final'!#REF!="Media",'Mapa final'!#REF!="Moderado"),CONCATENATE("R18C",'Mapa final'!#REF!),"")</f>
        <v>#REF!</v>
      </c>
      <c r="Q112" s="114" t="e">
        <f>IF(AND('Mapa final'!#REF!="Media",'Mapa final'!#REF!="Moderado"),CONCATENATE("R18C",'Mapa final'!#REF!),"")</f>
        <v>#REF!</v>
      </c>
      <c r="R112" s="93" t="e">
        <f>IF(AND('Mapa final'!#REF!="Media",'Mapa final'!#REF!="Moderado"),CONCATENATE("R18C",'Mapa final'!#REF!),"")</f>
        <v>#REF!</v>
      </c>
      <c r="S112" s="119" t="e">
        <f>IF(AND('Mapa final'!#REF!="Media",'Mapa final'!#REF!="Mayor"),CONCATENATE("R18C",'Mapa final'!#REF!),"")</f>
        <v>#REF!</v>
      </c>
      <c r="T112" s="120" t="e">
        <f>IF(AND('Mapa final'!#REF!="Media",'Mapa final'!#REF!="Mayor"),CONCATENATE("R18C",'Mapa final'!#REF!),"")</f>
        <v>#REF!</v>
      </c>
      <c r="U112" s="121" t="e">
        <f>IF(AND('Mapa final'!#REF!="Media",'Mapa final'!#REF!="Mayor"),CONCATENATE("R18C",'Mapa final'!#REF!),"")</f>
        <v>#REF!</v>
      </c>
      <c r="V112" s="87" t="e">
        <f>IF(AND('Mapa final'!#REF!="Media",'Mapa final'!#REF!="Catastrófico"),CONCATENATE("R18C",'Mapa final'!#REF!),"")</f>
        <v>#REF!</v>
      </c>
      <c r="W112" s="113" t="e">
        <f>IF(AND('Mapa final'!#REF!="Media",'Mapa final'!#REF!="Catastrófico"),CONCATENATE("R18C",'Mapa final'!#REF!),"")</f>
        <v>#REF!</v>
      </c>
      <c r="X112" s="88" t="e">
        <f>IF(AND('Mapa final'!#REF!="Media",'Mapa final'!#REF!="Catastrófico"),CONCATENATE("R18C",'Mapa final'!#REF!),"")</f>
        <v>#REF!</v>
      </c>
      <c r="Y112" s="36"/>
      <c r="Z112" s="212"/>
      <c r="AA112" s="213"/>
      <c r="AB112" s="213"/>
      <c r="AC112" s="213"/>
      <c r="AD112" s="213"/>
      <c r="AE112" s="214"/>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row>
    <row r="113" spans="1:61" ht="15" customHeight="1" x14ac:dyDescent="0.35">
      <c r="A113" s="36"/>
      <c r="B113" s="193"/>
      <c r="C113" s="194"/>
      <c r="D113" s="195"/>
      <c r="E113" s="177"/>
      <c r="F113" s="176"/>
      <c r="G113" s="176"/>
      <c r="H113" s="176"/>
      <c r="I113" s="176"/>
      <c r="J113" s="92" t="e">
        <f>IF(AND('Mapa final'!#REF!="Media",'Mapa final'!#REF!="Leve"),CONCATENATE("R19C",'Mapa final'!#REF!),"")</f>
        <v>#REF!</v>
      </c>
      <c r="K113" s="114" t="e">
        <f>IF(AND('Mapa final'!#REF!="Media",'Mapa final'!#REF!="Leve"),CONCATENATE("R19C",'Mapa final'!#REF!),"")</f>
        <v>#REF!</v>
      </c>
      <c r="L113" s="93" t="e">
        <f>IF(AND('Mapa final'!#REF!="Media",'Mapa final'!#REF!="Leve"),CONCATENATE("R19C",'Mapa final'!#REF!),"")</f>
        <v>#REF!</v>
      </c>
      <c r="M113" s="92" t="e">
        <f>IF(AND('Mapa final'!#REF!="Media",'Mapa final'!#REF!="Menor"),CONCATENATE("R19C",'Mapa final'!#REF!),"")</f>
        <v>#REF!</v>
      </c>
      <c r="N113" s="114" t="e">
        <f>IF(AND('Mapa final'!#REF!="Media",'Mapa final'!#REF!="Menor"),CONCATENATE("R19C",'Mapa final'!#REF!),"")</f>
        <v>#REF!</v>
      </c>
      <c r="O113" s="93" t="e">
        <f>IF(AND('Mapa final'!#REF!="Media",'Mapa final'!#REF!="Menor"),CONCATENATE("R19C",'Mapa final'!#REF!),"")</f>
        <v>#REF!</v>
      </c>
      <c r="P113" s="92" t="e">
        <f>IF(AND('Mapa final'!#REF!="Media",'Mapa final'!#REF!="Moderado"),CONCATENATE("R19C",'Mapa final'!#REF!),"")</f>
        <v>#REF!</v>
      </c>
      <c r="Q113" s="114" t="e">
        <f>IF(AND('Mapa final'!#REF!="Media",'Mapa final'!#REF!="Moderado"),CONCATENATE("R19C",'Mapa final'!#REF!),"")</f>
        <v>#REF!</v>
      </c>
      <c r="R113" s="93" t="e">
        <f>IF(AND('Mapa final'!#REF!="Media",'Mapa final'!#REF!="Moderado"),CONCATENATE("R19C",'Mapa final'!#REF!),"")</f>
        <v>#REF!</v>
      </c>
      <c r="S113" s="119" t="e">
        <f>IF(AND('Mapa final'!#REF!="Media",'Mapa final'!#REF!="Mayor"),CONCATENATE("R19C",'Mapa final'!#REF!),"")</f>
        <v>#REF!</v>
      </c>
      <c r="T113" s="120" t="e">
        <f>IF(AND('Mapa final'!#REF!="Media",'Mapa final'!#REF!="Mayor"),CONCATENATE("R19C",'Mapa final'!#REF!),"")</f>
        <v>#REF!</v>
      </c>
      <c r="U113" s="121" t="e">
        <f>IF(AND('Mapa final'!#REF!="Media",'Mapa final'!#REF!="Mayor"),CONCATENATE("R19C",'Mapa final'!#REF!),"")</f>
        <v>#REF!</v>
      </c>
      <c r="V113" s="87" t="e">
        <f>IF(AND('Mapa final'!#REF!="Media",'Mapa final'!#REF!="Catastrófico"),CONCATENATE("R19C",'Mapa final'!#REF!),"")</f>
        <v>#REF!</v>
      </c>
      <c r="W113" s="113" t="e">
        <f>IF(AND('Mapa final'!#REF!="Media",'Mapa final'!#REF!="Catastrófico"),CONCATENATE("R19C",'Mapa final'!#REF!),"")</f>
        <v>#REF!</v>
      </c>
      <c r="X113" s="88" t="e">
        <f>IF(AND('Mapa final'!#REF!="Media",'Mapa final'!#REF!="Catastrófico"),CONCATENATE("R19C",'Mapa final'!#REF!),"")</f>
        <v>#REF!</v>
      </c>
      <c r="Y113" s="36"/>
      <c r="Z113" s="212"/>
      <c r="AA113" s="213"/>
      <c r="AB113" s="213"/>
      <c r="AC113" s="213"/>
      <c r="AD113" s="213"/>
      <c r="AE113" s="214"/>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row>
    <row r="114" spans="1:61" ht="15" customHeight="1" x14ac:dyDescent="0.35">
      <c r="A114" s="36"/>
      <c r="B114" s="193"/>
      <c r="C114" s="194"/>
      <c r="D114" s="195"/>
      <c r="E114" s="177"/>
      <c r="F114" s="176"/>
      <c r="G114" s="176"/>
      <c r="H114" s="176"/>
      <c r="I114" s="176"/>
      <c r="J114" s="92" t="e">
        <f>IF(AND('Mapa final'!#REF!="Media",'Mapa final'!#REF!="Leve"),CONCATENATE("R20",'Mapa final'!#REF!),"")</f>
        <v>#REF!</v>
      </c>
      <c r="K114" s="114" t="e">
        <f>IF(AND('Mapa final'!#REF!="Media",'Mapa final'!#REF!="Leve"),CONCATENATE("R20C",'Mapa final'!#REF!),"")</f>
        <v>#REF!</v>
      </c>
      <c r="L114" s="93" t="e">
        <f>IF(AND('Mapa final'!#REF!="Media",'Mapa final'!#REF!="Leve"),CONCATENATE("R20C",'Mapa final'!#REF!),"")</f>
        <v>#REF!</v>
      </c>
      <c r="M114" s="92" t="e">
        <f>IF(AND('Mapa final'!#REF!="Media",'Mapa final'!#REF!="Menor"),CONCATENATE("R20",'Mapa final'!#REF!),"")</f>
        <v>#REF!</v>
      </c>
      <c r="N114" s="114" t="e">
        <f>IF(AND('Mapa final'!#REF!="Media",'Mapa final'!#REF!="Menor"),CONCATENATE("R20C",'Mapa final'!#REF!),"")</f>
        <v>#REF!</v>
      </c>
      <c r="O114" s="93" t="e">
        <f>IF(AND('Mapa final'!#REF!="Media",'Mapa final'!#REF!="Menor"),CONCATENATE("R20C",'Mapa final'!#REF!),"")</f>
        <v>#REF!</v>
      </c>
      <c r="P114" s="92" t="e">
        <f>IF(AND('Mapa final'!#REF!="Media",'Mapa final'!#REF!="Moderado"),CONCATENATE("R20",'Mapa final'!#REF!),"")</f>
        <v>#REF!</v>
      </c>
      <c r="Q114" s="114" t="e">
        <f>IF(AND('Mapa final'!#REF!="Media",'Mapa final'!#REF!="Moderado"),CONCATENATE("R20C",'Mapa final'!#REF!),"")</f>
        <v>#REF!</v>
      </c>
      <c r="R114" s="93" t="e">
        <f>IF(AND('Mapa final'!#REF!="Media",'Mapa final'!#REF!="Moderado"),CONCATENATE("R20C",'Mapa final'!#REF!),"")</f>
        <v>#REF!</v>
      </c>
      <c r="S114" s="119" t="e">
        <f>IF(AND('Mapa final'!#REF!="Media",'Mapa final'!#REF!="Mayor"),CONCATENATE("R20",'Mapa final'!#REF!),"")</f>
        <v>#REF!</v>
      </c>
      <c r="T114" s="120" t="e">
        <f>IF(AND('Mapa final'!#REF!="Media",'Mapa final'!#REF!="Mayor"),CONCATENATE("R20C",'Mapa final'!#REF!),"")</f>
        <v>#REF!</v>
      </c>
      <c r="U114" s="121" t="e">
        <f>IF(AND('Mapa final'!#REF!="Media",'Mapa final'!#REF!="Mayor"),CONCATENATE("R20C",'Mapa final'!#REF!),"")</f>
        <v>#REF!</v>
      </c>
      <c r="V114" s="87" t="e">
        <f>IF(AND('Mapa final'!#REF!="Media",'Mapa final'!#REF!="Catastrófico"),CONCATENATE("R20",'Mapa final'!#REF!),"")</f>
        <v>#REF!</v>
      </c>
      <c r="W114" s="113" t="e">
        <f>IF(AND('Mapa final'!#REF!="Media",'Mapa final'!#REF!="Catastrófico"),CONCATENATE("R20C",'Mapa final'!#REF!),"")</f>
        <v>#REF!</v>
      </c>
      <c r="X114" s="88" t="e">
        <f>IF(AND('Mapa final'!#REF!="Media",'Mapa final'!#REF!="Catastrófico"),CONCATENATE("R20C",'Mapa final'!#REF!),"")</f>
        <v>#REF!</v>
      </c>
      <c r="Y114" s="36"/>
      <c r="Z114" s="212"/>
      <c r="AA114" s="213"/>
      <c r="AB114" s="213"/>
      <c r="AC114" s="213"/>
      <c r="AD114" s="213"/>
      <c r="AE114" s="214"/>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row>
    <row r="115" spans="1:61" ht="15" customHeight="1" x14ac:dyDescent="0.35">
      <c r="A115" s="36"/>
      <c r="B115" s="193"/>
      <c r="C115" s="194"/>
      <c r="D115" s="195"/>
      <c r="E115" s="177"/>
      <c r="F115" s="176"/>
      <c r="G115" s="176"/>
      <c r="H115" s="176"/>
      <c r="I115" s="176"/>
      <c r="J115" s="92" t="e">
        <f>IF(AND('Mapa final'!#REF!="Media",'Mapa final'!#REF!="Leve"),CONCATENATE("R21C",'Mapa final'!#REF!),"")</f>
        <v>#REF!</v>
      </c>
      <c r="K115" s="114" t="e">
        <f>IF(AND('Mapa final'!#REF!="Media",'Mapa final'!#REF!="Leve"),CONCATENATE("R21C",'Mapa final'!#REF!),"")</f>
        <v>#REF!</v>
      </c>
      <c r="L115" s="93" t="e">
        <f>IF(AND('Mapa final'!#REF!="Media",'Mapa final'!#REF!="Leve"),CONCATENATE("R21C",'Mapa final'!#REF!),"")</f>
        <v>#REF!</v>
      </c>
      <c r="M115" s="92" t="e">
        <f>IF(AND('Mapa final'!#REF!="Media",'Mapa final'!#REF!="Menor"),CONCATENATE("R21C",'Mapa final'!#REF!),"")</f>
        <v>#REF!</v>
      </c>
      <c r="N115" s="114" t="e">
        <f>IF(AND('Mapa final'!#REF!="Media",'Mapa final'!#REF!="Menor"),CONCATENATE("R21C",'Mapa final'!#REF!),"")</f>
        <v>#REF!</v>
      </c>
      <c r="O115" s="93" t="e">
        <f>IF(AND('Mapa final'!#REF!="Media",'Mapa final'!#REF!="Menor"),CONCATENATE("R21C",'Mapa final'!#REF!),"")</f>
        <v>#REF!</v>
      </c>
      <c r="P115" s="92" t="e">
        <f>IF(AND('Mapa final'!#REF!="Media",'Mapa final'!#REF!="Moderado"),CONCATENATE("R21C",'Mapa final'!#REF!),"")</f>
        <v>#REF!</v>
      </c>
      <c r="Q115" s="114" t="e">
        <f>IF(AND('Mapa final'!#REF!="Media",'Mapa final'!#REF!="Moderado"),CONCATENATE("R21C",'Mapa final'!#REF!),"")</f>
        <v>#REF!</v>
      </c>
      <c r="R115" s="93" t="e">
        <f>IF(AND('Mapa final'!#REF!="Media",'Mapa final'!#REF!="Moderado"),CONCATENATE("R21C",'Mapa final'!#REF!),"")</f>
        <v>#REF!</v>
      </c>
      <c r="S115" s="119" t="e">
        <f>IF(AND('Mapa final'!#REF!="Media",'Mapa final'!#REF!="Mayor"),CONCATENATE("R21C",'Mapa final'!#REF!),"")</f>
        <v>#REF!</v>
      </c>
      <c r="T115" s="120" t="e">
        <f>IF(AND('Mapa final'!#REF!="Media",'Mapa final'!#REF!="Mayor"),CONCATENATE("R21C",'Mapa final'!#REF!),"")</f>
        <v>#REF!</v>
      </c>
      <c r="U115" s="121" t="e">
        <f>IF(AND('Mapa final'!#REF!="Media",'Mapa final'!#REF!="Mayor"),CONCATENATE("R21C",'Mapa final'!#REF!),"")</f>
        <v>#REF!</v>
      </c>
      <c r="V115" s="87" t="e">
        <f>IF(AND('Mapa final'!#REF!="Media",'Mapa final'!#REF!="Catastrófico"),CONCATENATE("R21C",'Mapa final'!#REF!),"")</f>
        <v>#REF!</v>
      </c>
      <c r="W115" s="113" t="e">
        <f>IF(AND('Mapa final'!#REF!="Media",'Mapa final'!#REF!="Catastrófico"),CONCATENATE("R21C",'Mapa final'!#REF!),"")</f>
        <v>#REF!</v>
      </c>
      <c r="X115" s="88" t="e">
        <f>IF(AND('Mapa final'!#REF!="Media",'Mapa final'!#REF!="Catastrófico"),CONCATENATE("R21C",'Mapa final'!#REF!),"")</f>
        <v>#REF!</v>
      </c>
      <c r="Y115" s="36"/>
      <c r="Z115" s="212"/>
      <c r="AA115" s="213"/>
      <c r="AB115" s="213"/>
      <c r="AC115" s="213"/>
      <c r="AD115" s="213"/>
      <c r="AE115" s="214"/>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row>
    <row r="116" spans="1:61" ht="15" customHeight="1" x14ac:dyDescent="0.35">
      <c r="A116" s="36"/>
      <c r="B116" s="193"/>
      <c r="C116" s="194"/>
      <c r="D116" s="195"/>
      <c r="E116" s="177"/>
      <c r="F116" s="176"/>
      <c r="G116" s="176"/>
      <c r="H116" s="176"/>
      <c r="I116" s="176"/>
      <c r="J116" s="92" t="e">
        <f>IF(AND('Mapa final'!#REF!="Media",'Mapa final'!#REF!="Leve"),CONCATENATE("R22C",'Mapa final'!#REF!),"")</f>
        <v>#REF!</v>
      </c>
      <c r="K116" s="114" t="e">
        <f>IF(AND('Mapa final'!#REF!="Media",'Mapa final'!#REF!="Leve"),CONCATENATE("R22C",'Mapa final'!#REF!),"")</f>
        <v>#REF!</v>
      </c>
      <c r="L116" s="93" t="e">
        <f>IF(AND('Mapa final'!#REF!="Media",'Mapa final'!#REF!="Leve"),CONCATENATE("R2C",'Mapa final'!#REF!),"")</f>
        <v>#REF!</v>
      </c>
      <c r="M116" s="92" t="e">
        <f>IF(AND('Mapa final'!#REF!="Media",'Mapa final'!#REF!="Menor"),CONCATENATE("R22C",'Mapa final'!#REF!),"")</f>
        <v>#REF!</v>
      </c>
      <c r="N116" s="114" t="e">
        <f>IF(AND('Mapa final'!#REF!="Media",'Mapa final'!#REF!="Menor"),CONCATENATE("R22C",'Mapa final'!#REF!),"")</f>
        <v>#REF!</v>
      </c>
      <c r="O116" s="93" t="e">
        <f>IF(AND('Mapa final'!#REF!="Media",'Mapa final'!#REF!="Menor"),CONCATENATE("R2C",'Mapa final'!#REF!),"")</f>
        <v>#REF!</v>
      </c>
      <c r="P116" s="92" t="e">
        <f>IF(AND('Mapa final'!#REF!="Media",'Mapa final'!#REF!="Moderado"),CONCATENATE("R22C",'Mapa final'!#REF!),"")</f>
        <v>#REF!</v>
      </c>
      <c r="Q116" s="114" t="e">
        <f>IF(AND('Mapa final'!#REF!="Media",'Mapa final'!#REF!="Moderado"),CONCATENATE("R22C",'Mapa final'!#REF!),"")</f>
        <v>#REF!</v>
      </c>
      <c r="R116" s="93" t="e">
        <f>IF(AND('Mapa final'!#REF!="Media",'Mapa final'!#REF!="Moderado"),CONCATENATE("R2C",'Mapa final'!#REF!),"")</f>
        <v>#REF!</v>
      </c>
      <c r="S116" s="119" t="e">
        <f>IF(AND('Mapa final'!#REF!="Media",'Mapa final'!#REF!="Mayor"),CONCATENATE("R22C",'Mapa final'!#REF!),"")</f>
        <v>#REF!</v>
      </c>
      <c r="T116" s="120" t="e">
        <f>IF(AND('Mapa final'!#REF!="Media",'Mapa final'!#REF!="Mayor"),CONCATENATE("R22C",'Mapa final'!#REF!),"")</f>
        <v>#REF!</v>
      </c>
      <c r="U116" s="121" t="e">
        <f>IF(AND('Mapa final'!#REF!="Media",'Mapa final'!#REF!="Mayor"),CONCATENATE("R2C",'Mapa final'!#REF!),"")</f>
        <v>#REF!</v>
      </c>
      <c r="V116" s="87" t="e">
        <f>IF(AND('Mapa final'!#REF!="Media",'Mapa final'!#REF!="Catastrófico"),CONCATENATE("R22C",'Mapa final'!#REF!),"")</f>
        <v>#REF!</v>
      </c>
      <c r="W116" s="113" t="e">
        <f>IF(AND('Mapa final'!#REF!="Media",'Mapa final'!#REF!="Catastrófico"),CONCATENATE("R22C",'Mapa final'!#REF!),"")</f>
        <v>#REF!</v>
      </c>
      <c r="X116" s="88" t="e">
        <f>IF(AND('Mapa final'!#REF!="Media",'Mapa final'!#REF!="Catastrófico"),CONCATENATE("R2C",'Mapa final'!#REF!),"")</f>
        <v>#REF!</v>
      </c>
      <c r="Y116" s="36"/>
      <c r="Z116" s="212"/>
      <c r="AA116" s="213"/>
      <c r="AB116" s="213"/>
      <c r="AC116" s="213"/>
      <c r="AD116" s="213"/>
      <c r="AE116" s="214"/>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row>
    <row r="117" spans="1:61" ht="15" customHeight="1" x14ac:dyDescent="0.35">
      <c r="A117" s="36"/>
      <c r="B117" s="193"/>
      <c r="C117" s="194"/>
      <c r="D117" s="195"/>
      <c r="E117" s="177"/>
      <c r="F117" s="176"/>
      <c r="G117" s="176"/>
      <c r="H117" s="176"/>
      <c r="I117" s="176"/>
      <c r="J117" s="92" t="e">
        <f>IF(AND('Mapa final'!#REF!="Media",'Mapa final'!#REF!="Leve"),CONCATENATE("R23C",'Mapa final'!#REF!),"")</f>
        <v>#REF!</v>
      </c>
      <c r="K117" s="114" t="e">
        <f>IF(AND('Mapa final'!#REF!="Media",'Mapa final'!#REF!="Leve"),CONCATENATE("R23C",'Mapa final'!#REF!),"")</f>
        <v>#REF!</v>
      </c>
      <c r="L117" s="93" t="e">
        <f>IF(AND('Mapa final'!#REF!="Media",'Mapa final'!#REF!="Leve"),CONCATENATE("R23C",'Mapa final'!#REF!),"")</f>
        <v>#REF!</v>
      </c>
      <c r="M117" s="92" t="e">
        <f>IF(AND('Mapa final'!#REF!="Media",'Mapa final'!#REF!="Menor"),CONCATENATE("R23C",'Mapa final'!#REF!),"")</f>
        <v>#REF!</v>
      </c>
      <c r="N117" s="114" t="e">
        <f>IF(AND('Mapa final'!#REF!="Media",'Mapa final'!#REF!="Menor"),CONCATENATE("R23C",'Mapa final'!#REF!),"")</f>
        <v>#REF!</v>
      </c>
      <c r="O117" s="93" t="e">
        <f>IF(AND('Mapa final'!#REF!="Media",'Mapa final'!#REF!="Menor"),CONCATENATE("R23C",'Mapa final'!#REF!),"")</f>
        <v>#REF!</v>
      </c>
      <c r="P117" s="92" t="e">
        <f>IF(AND('Mapa final'!#REF!="Media",'Mapa final'!#REF!="Moderado"),CONCATENATE("R23C",'Mapa final'!#REF!),"")</f>
        <v>#REF!</v>
      </c>
      <c r="Q117" s="114" t="e">
        <f>IF(AND('Mapa final'!#REF!="Media",'Mapa final'!#REF!="Moderado"),CONCATENATE("R23C",'Mapa final'!#REF!),"")</f>
        <v>#REF!</v>
      </c>
      <c r="R117" s="93" t="e">
        <f>IF(AND('Mapa final'!#REF!="Media",'Mapa final'!#REF!="Moderado"),CONCATENATE("R23C",'Mapa final'!#REF!),"")</f>
        <v>#REF!</v>
      </c>
      <c r="S117" s="119" t="e">
        <f>IF(AND('Mapa final'!#REF!="Media",'Mapa final'!#REF!="Mayor"),CONCATENATE("R23C",'Mapa final'!#REF!),"")</f>
        <v>#REF!</v>
      </c>
      <c r="T117" s="120" t="e">
        <f>IF(AND('Mapa final'!#REF!="Media",'Mapa final'!#REF!="Mayor"),CONCATENATE("R23C",'Mapa final'!#REF!),"")</f>
        <v>#REF!</v>
      </c>
      <c r="U117" s="121" t="e">
        <f>IF(AND('Mapa final'!#REF!="Media",'Mapa final'!#REF!="Mayor"),CONCATENATE("R23C",'Mapa final'!#REF!),"")</f>
        <v>#REF!</v>
      </c>
      <c r="V117" s="87" t="e">
        <f>IF(AND('Mapa final'!#REF!="Media",'Mapa final'!#REF!="Catastrófico"),CONCATENATE("R23C",'Mapa final'!#REF!),"")</f>
        <v>#REF!</v>
      </c>
      <c r="W117" s="113" t="e">
        <f>IF(AND('Mapa final'!#REF!="Media",'Mapa final'!#REF!="Catastrófico"),CONCATENATE("R23C",'Mapa final'!#REF!),"")</f>
        <v>#REF!</v>
      </c>
      <c r="X117" s="88" t="e">
        <f>IF(AND('Mapa final'!#REF!="Media",'Mapa final'!#REF!="Catastrófico"),CONCATENATE("R23C",'Mapa final'!#REF!),"")</f>
        <v>#REF!</v>
      </c>
      <c r="Y117" s="36"/>
      <c r="Z117" s="212"/>
      <c r="AA117" s="213"/>
      <c r="AB117" s="213"/>
      <c r="AC117" s="213"/>
      <c r="AD117" s="213"/>
      <c r="AE117" s="214"/>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row>
    <row r="118" spans="1:61" ht="15" customHeight="1" x14ac:dyDescent="0.35">
      <c r="A118" s="36"/>
      <c r="B118" s="193"/>
      <c r="C118" s="194"/>
      <c r="D118" s="195"/>
      <c r="E118" s="177"/>
      <c r="F118" s="176"/>
      <c r="G118" s="176"/>
      <c r="H118" s="176"/>
      <c r="I118" s="176"/>
      <c r="J118" s="92" t="e">
        <f>IF(AND('Mapa final'!#REF!="Media",'Mapa final'!#REF!="Leve"),CONCATENATE("R24C",'Mapa final'!#REF!),"")</f>
        <v>#REF!</v>
      </c>
      <c r="K118" s="114" t="e">
        <f>IF(AND('Mapa final'!#REF!="Media",'Mapa final'!#REF!="Leve"),CONCATENATE("R24C",'Mapa final'!#REF!),"")</f>
        <v>#REF!</v>
      </c>
      <c r="L118" s="93" t="e">
        <f>IF(AND('Mapa final'!#REF!="Media",'Mapa final'!#REF!="Leve"),CONCATENATE("R24C",'Mapa final'!#REF!),"")</f>
        <v>#REF!</v>
      </c>
      <c r="M118" s="92" t="e">
        <f>IF(AND('Mapa final'!#REF!="Media",'Mapa final'!#REF!="Menor"),CONCATENATE("R24C",'Mapa final'!#REF!),"")</f>
        <v>#REF!</v>
      </c>
      <c r="N118" s="114" t="e">
        <f>IF(AND('Mapa final'!#REF!="Media",'Mapa final'!#REF!="Menor"),CONCATENATE("R24C",'Mapa final'!#REF!),"")</f>
        <v>#REF!</v>
      </c>
      <c r="O118" s="93" t="e">
        <f>IF(AND('Mapa final'!#REF!="Media",'Mapa final'!#REF!="Menor"),CONCATENATE("R24C",'Mapa final'!#REF!),"")</f>
        <v>#REF!</v>
      </c>
      <c r="P118" s="92" t="e">
        <f>IF(AND('Mapa final'!#REF!="Media",'Mapa final'!#REF!="Moderado"),CONCATENATE("R24C",'Mapa final'!#REF!),"")</f>
        <v>#REF!</v>
      </c>
      <c r="Q118" s="114" t="e">
        <f>IF(AND('Mapa final'!#REF!="Media",'Mapa final'!#REF!="Moderado"),CONCATENATE("R24C",'Mapa final'!#REF!),"")</f>
        <v>#REF!</v>
      </c>
      <c r="R118" s="93" t="e">
        <f>IF(AND('Mapa final'!#REF!="Media",'Mapa final'!#REF!="Moderado"),CONCATENATE("R24C",'Mapa final'!#REF!),"")</f>
        <v>#REF!</v>
      </c>
      <c r="S118" s="119" t="e">
        <f>IF(AND('Mapa final'!#REF!="Media",'Mapa final'!#REF!="Mayor"),CONCATENATE("R24C",'Mapa final'!#REF!),"")</f>
        <v>#REF!</v>
      </c>
      <c r="T118" s="120" t="e">
        <f>IF(AND('Mapa final'!#REF!="Media",'Mapa final'!#REF!="Mayor"),CONCATENATE("R24C",'Mapa final'!#REF!),"")</f>
        <v>#REF!</v>
      </c>
      <c r="U118" s="121" t="e">
        <f>IF(AND('Mapa final'!#REF!="Media",'Mapa final'!#REF!="Mayor"),CONCATENATE("R24C",'Mapa final'!#REF!),"")</f>
        <v>#REF!</v>
      </c>
      <c r="V118" s="87" t="e">
        <f>IF(AND('Mapa final'!#REF!="Media",'Mapa final'!#REF!="Catastrófico"),CONCATENATE("R24C",'Mapa final'!#REF!),"")</f>
        <v>#REF!</v>
      </c>
      <c r="W118" s="113" t="e">
        <f>IF(AND('Mapa final'!#REF!="Media",'Mapa final'!#REF!="Catastrófico"),CONCATENATE("R24C",'Mapa final'!#REF!),"")</f>
        <v>#REF!</v>
      </c>
      <c r="X118" s="88" t="e">
        <f>IF(AND('Mapa final'!#REF!="Media",'Mapa final'!#REF!="Catastrófico"),CONCATENATE("R24C",'Mapa final'!#REF!),"")</f>
        <v>#REF!</v>
      </c>
      <c r="Y118" s="36"/>
      <c r="Z118" s="212"/>
      <c r="AA118" s="213"/>
      <c r="AB118" s="213"/>
      <c r="AC118" s="213"/>
      <c r="AD118" s="213"/>
      <c r="AE118" s="214"/>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row>
    <row r="119" spans="1:61" ht="15" customHeight="1" x14ac:dyDescent="0.35">
      <c r="A119" s="36"/>
      <c r="B119" s="193"/>
      <c r="C119" s="194"/>
      <c r="D119" s="195"/>
      <c r="E119" s="177"/>
      <c r="F119" s="176"/>
      <c r="G119" s="176"/>
      <c r="H119" s="176"/>
      <c r="I119" s="176"/>
      <c r="J119" s="92" t="e">
        <f>IF(AND('Mapa final'!#REF!="Media",'Mapa final'!#REF!="Leve"),CONCATENATE("R25C",'Mapa final'!#REF!),"")</f>
        <v>#REF!</v>
      </c>
      <c r="K119" s="114" t="e">
        <f>IF(AND('Mapa final'!#REF!="Media",'Mapa final'!#REF!="Leve"),CONCATENATE("R25C",'Mapa final'!#REF!),"")</f>
        <v>#REF!</v>
      </c>
      <c r="L119" s="93" t="e">
        <f>IF(AND('Mapa final'!#REF!="Media",'Mapa final'!#REF!="Leve"),CONCATENATE("R25C",'Mapa final'!#REF!),"")</f>
        <v>#REF!</v>
      </c>
      <c r="M119" s="92" t="e">
        <f>IF(AND('Mapa final'!#REF!="Media",'Mapa final'!#REF!="Menor"),CONCATENATE("R25C",'Mapa final'!#REF!),"")</f>
        <v>#REF!</v>
      </c>
      <c r="N119" s="114" t="e">
        <f>IF(AND('Mapa final'!#REF!="Media",'Mapa final'!#REF!="Menor"),CONCATENATE("R25C",'Mapa final'!#REF!),"")</f>
        <v>#REF!</v>
      </c>
      <c r="O119" s="93" t="e">
        <f>IF(AND('Mapa final'!#REF!="Media",'Mapa final'!#REF!="Menor"),CONCATENATE("R25C",'Mapa final'!#REF!),"")</f>
        <v>#REF!</v>
      </c>
      <c r="P119" s="92" t="e">
        <f>IF(AND('Mapa final'!#REF!="Media",'Mapa final'!#REF!="Moderado"),CONCATENATE("R25C",'Mapa final'!#REF!),"")</f>
        <v>#REF!</v>
      </c>
      <c r="Q119" s="114" t="e">
        <f>IF(AND('Mapa final'!#REF!="Media",'Mapa final'!#REF!="Moderado"),CONCATENATE("R25C",'Mapa final'!#REF!),"")</f>
        <v>#REF!</v>
      </c>
      <c r="R119" s="93" t="e">
        <f>IF(AND('Mapa final'!#REF!="Media",'Mapa final'!#REF!="Moderado"),CONCATENATE("R25C",'Mapa final'!#REF!),"")</f>
        <v>#REF!</v>
      </c>
      <c r="S119" s="119" t="e">
        <f>IF(AND('Mapa final'!#REF!="Media",'Mapa final'!#REF!="Mayor"),CONCATENATE("R25C",'Mapa final'!#REF!),"")</f>
        <v>#REF!</v>
      </c>
      <c r="T119" s="120" t="e">
        <f>IF(AND('Mapa final'!#REF!="Media",'Mapa final'!#REF!="Mayor"),CONCATENATE("R25C",'Mapa final'!#REF!),"")</f>
        <v>#REF!</v>
      </c>
      <c r="U119" s="121" t="e">
        <f>IF(AND('Mapa final'!#REF!="Media",'Mapa final'!#REF!="Mayor"),CONCATENATE("R25C",'Mapa final'!#REF!),"")</f>
        <v>#REF!</v>
      </c>
      <c r="V119" s="87" t="e">
        <f>IF(AND('Mapa final'!#REF!="Media",'Mapa final'!#REF!="Catastrófico"),CONCATENATE("R25C",'Mapa final'!#REF!),"")</f>
        <v>#REF!</v>
      </c>
      <c r="W119" s="113" t="e">
        <f>IF(AND('Mapa final'!#REF!="Media",'Mapa final'!#REF!="Catastrófico"),CONCATENATE("R25C",'Mapa final'!#REF!),"")</f>
        <v>#REF!</v>
      </c>
      <c r="X119" s="88" t="e">
        <f>IF(AND('Mapa final'!#REF!="Media",'Mapa final'!#REF!="Catastrófico"),CONCATENATE("R25C",'Mapa final'!#REF!),"")</f>
        <v>#REF!</v>
      </c>
      <c r="Y119" s="36"/>
      <c r="Z119" s="212"/>
      <c r="AA119" s="213"/>
      <c r="AB119" s="213"/>
      <c r="AC119" s="213"/>
      <c r="AD119" s="213"/>
      <c r="AE119" s="214"/>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row>
    <row r="120" spans="1:61" ht="15" customHeight="1" x14ac:dyDescent="0.35">
      <c r="A120" s="36"/>
      <c r="B120" s="193"/>
      <c r="C120" s="194"/>
      <c r="D120" s="195"/>
      <c r="E120" s="177"/>
      <c r="F120" s="176"/>
      <c r="G120" s="176"/>
      <c r="H120" s="176"/>
      <c r="I120" s="176"/>
      <c r="J120" s="92" t="e">
        <f>IF(AND('Mapa final'!#REF!="Media",'Mapa final'!#REF!="Leve"),CONCATENATE("R26C",'Mapa final'!#REF!),"")</f>
        <v>#REF!</v>
      </c>
      <c r="K120" s="114" t="e">
        <f>IF(AND('Mapa final'!#REF!="Media",'Mapa final'!#REF!="Leve"),CONCATENATE("R26C",'Mapa final'!#REF!),"")</f>
        <v>#REF!</v>
      </c>
      <c r="L120" s="93" t="e">
        <f>IF(AND('Mapa final'!#REF!="Media",'Mapa final'!#REF!="Leve"),CONCATENATE("R26C",'Mapa final'!#REF!),"")</f>
        <v>#REF!</v>
      </c>
      <c r="M120" s="92" t="e">
        <f>IF(AND('Mapa final'!#REF!="Media",'Mapa final'!#REF!="Menor"),CONCATENATE("R26C",'Mapa final'!#REF!),"")</f>
        <v>#REF!</v>
      </c>
      <c r="N120" s="114" t="e">
        <f>IF(AND('Mapa final'!#REF!="Media",'Mapa final'!#REF!="Menor"),CONCATENATE("R26C",'Mapa final'!#REF!),"")</f>
        <v>#REF!</v>
      </c>
      <c r="O120" s="93" t="e">
        <f>IF(AND('Mapa final'!#REF!="Media",'Mapa final'!#REF!="Menor"),CONCATENATE("R26C",'Mapa final'!#REF!),"")</f>
        <v>#REF!</v>
      </c>
      <c r="P120" s="92" t="e">
        <f>IF(AND('Mapa final'!#REF!="Media",'Mapa final'!#REF!="Moderado"),CONCATENATE("R26C",'Mapa final'!#REF!),"")</f>
        <v>#REF!</v>
      </c>
      <c r="Q120" s="114" t="e">
        <f>IF(AND('Mapa final'!#REF!="Media",'Mapa final'!#REF!="Moderado"),CONCATENATE("R26C",'Mapa final'!#REF!),"")</f>
        <v>#REF!</v>
      </c>
      <c r="R120" s="93" t="e">
        <f>IF(AND('Mapa final'!#REF!="Media",'Mapa final'!#REF!="Moderado"),CONCATENATE("R26C",'Mapa final'!#REF!),"")</f>
        <v>#REF!</v>
      </c>
      <c r="S120" s="119" t="e">
        <f>IF(AND('Mapa final'!#REF!="Media",'Mapa final'!#REF!="Mayor"),CONCATENATE("R26C",'Mapa final'!#REF!),"")</f>
        <v>#REF!</v>
      </c>
      <c r="T120" s="120" t="e">
        <f>IF(AND('Mapa final'!#REF!="Media",'Mapa final'!#REF!="Mayor"),CONCATENATE("R26C",'Mapa final'!#REF!),"")</f>
        <v>#REF!</v>
      </c>
      <c r="U120" s="121" t="e">
        <f>IF(AND('Mapa final'!#REF!="Media",'Mapa final'!#REF!="Mayor"),CONCATENATE("R26C",'Mapa final'!#REF!),"")</f>
        <v>#REF!</v>
      </c>
      <c r="V120" s="87" t="e">
        <f>IF(AND('Mapa final'!#REF!="Media",'Mapa final'!#REF!="Catastrófico"),CONCATENATE("R26C",'Mapa final'!#REF!),"")</f>
        <v>#REF!</v>
      </c>
      <c r="W120" s="113" t="e">
        <f>IF(AND('Mapa final'!#REF!="Media",'Mapa final'!#REF!="Catastrófico"),CONCATENATE("R26C",'Mapa final'!#REF!),"")</f>
        <v>#REF!</v>
      </c>
      <c r="X120" s="88" t="e">
        <f>IF(AND('Mapa final'!#REF!="Media",'Mapa final'!#REF!="Catastrófico"),CONCATENATE("R26C",'Mapa final'!#REF!),"")</f>
        <v>#REF!</v>
      </c>
      <c r="Y120" s="36"/>
      <c r="Z120" s="212"/>
      <c r="AA120" s="213"/>
      <c r="AB120" s="213"/>
      <c r="AC120" s="213"/>
      <c r="AD120" s="213"/>
      <c r="AE120" s="214"/>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row>
    <row r="121" spans="1:61" ht="15" customHeight="1" x14ac:dyDescent="0.35">
      <c r="A121" s="36"/>
      <c r="B121" s="193"/>
      <c r="C121" s="194"/>
      <c r="D121" s="195"/>
      <c r="E121" s="177"/>
      <c r="F121" s="176"/>
      <c r="G121" s="176"/>
      <c r="H121" s="176"/>
      <c r="I121" s="176"/>
      <c r="J121" s="92" t="e">
        <f>IF(AND('Mapa final'!#REF!="Media",'Mapa final'!#REF!="Leve"),CONCATENATE("R27C",'Mapa final'!#REF!),"")</f>
        <v>#REF!</v>
      </c>
      <c r="K121" s="114" t="e">
        <f>IF(AND('Mapa final'!#REF!="Media",'Mapa final'!#REF!="Leve"),CONCATENATE("R27C",'Mapa final'!#REF!),"")</f>
        <v>#REF!</v>
      </c>
      <c r="L121" s="93" t="e">
        <f>IF(AND('Mapa final'!#REF!="Media",'Mapa final'!#REF!="Leve"),CONCATENATE("R27C",'Mapa final'!#REF!),"")</f>
        <v>#REF!</v>
      </c>
      <c r="M121" s="92" t="e">
        <f>IF(AND('Mapa final'!#REF!="Media",'Mapa final'!#REF!="Menor"),CONCATENATE("R27C",'Mapa final'!#REF!),"")</f>
        <v>#REF!</v>
      </c>
      <c r="N121" s="114" t="e">
        <f>IF(AND('Mapa final'!#REF!="Media",'Mapa final'!#REF!="Menor"),CONCATENATE("R27C",'Mapa final'!#REF!),"")</f>
        <v>#REF!</v>
      </c>
      <c r="O121" s="93" t="e">
        <f>IF(AND('Mapa final'!#REF!="Media",'Mapa final'!#REF!="Menor"),CONCATENATE("R27C",'Mapa final'!#REF!),"")</f>
        <v>#REF!</v>
      </c>
      <c r="P121" s="92" t="e">
        <f>IF(AND('Mapa final'!#REF!="Media",'Mapa final'!#REF!="Moderado"),CONCATENATE("R27C",'Mapa final'!#REF!),"")</f>
        <v>#REF!</v>
      </c>
      <c r="Q121" s="114" t="e">
        <f>IF(AND('Mapa final'!#REF!="Media",'Mapa final'!#REF!="Moderado"),CONCATENATE("R27C",'Mapa final'!#REF!),"")</f>
        <v>#REF!</v>
      </c>
      <c r="R121" s="93" t="e">
        <f>IF(AND('Mapa final'!#REF!="Media",'Mapa final'!#REF!="Moderado"),CONCATENATE("R27C",'Mapa final'!#REF!),"")</f>
        <v>#REF!</v>
      </c>
      <c r="S121" s="119" t="e">
        <f>IF(AND('Mapa final'!#REF!="Media",'Mapa final'!#REF!="Mayor"),CONCATENATE("R27C",'Mapa final'!#REF!),"")</f>
        <v>#REF!</v>
      </c>
      <c r="T121" s="120" t="e">
        <f>IF(AND('Mapa final'!#REF!="Media",'Mapa final'!#REF!="Mayor"),CONCATENATE("R27C",'Mapa final'!#REF!),"")</f>
        <v>#REF!</v>
      </c>
      <c r="U121" s="121" t="e">
        <f>IF(AND('Mapa final'!#REF!="Media",'Mapa final'!#REF!="Mayor"),CONCATENATE("R27C",'Mapa final'!#REF!),"")</f>
        <v>#REF!</v>
      </c>
      <c r="V121" s="87" t="e">
        <f>IF(AND('Mapa final'!#REF!="Media",'Mapa final'!#REF!="Catastrófico"),CONCATENATE("R27C",'Mapa final'!#REF!),"")</f>
        <v>#REF!</v>
      </c>
      <c r="W121" s="113" t="e">
        <f>IF(AND('Mapa final'!#REF!="Media",'Mapa final'!#REF!="Catastrófico"),CONCATENATE("R27C",'Mapa final'!#REF!),"")</f>
        <v>#REF!</v>
      </c>
      <c r="X121" s="88" t="e">
        <f>IF(AND('Mapa final'!#REF!="Media",'Mapa final'!#REF!="Catastrófico"),CONCATENATE("R27C",'Mapa final'!#REF!),"")</f>
        <v>#REF!</v>
      </c>
      <c r="Y121" s="36"/>
      <c r="Z121" s="212"/>
      <c r="AA121" s="213"/>
      <c r="AB121" s="213"/>
      <c r="AC121" s="213"/>
      <c r="AD121" s="213"/>
      <c r="AE121" s="214"/>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row>
    <row r="122" spans="1:61" ht="15" customHeight="1" x14ac:dyDescent="0.35">
      <c r="A122" s="36"/>
      <c r="B122" s="193"/>
      <c r="C122" s="194"/>
      <c r="D122" s="195"/>
      <c r="E122" s="177"/>
      <c r="F122" s="176"/>
      <c r="G122" s="176"/>
      <c r="H122" s="176"/>
      <c r="I122" s="176"/>
      <c r="J122" s="92" t="e">
        <f>IF(AND('Mapa final'!#REF!="Media",'Mapa final'!#REF!="Leve"),CONCATENATE("R28C",'Mapa final'!#REF!),"")</f>
        <v>#REF!</v>
      </c>
      <c r="K122" s="114" t="e">
        <f>IF(AND('Mapa final'!#REF!="Media",'Mapa final'!#REF!="Leve"),CONCATENATE("R28C",'Mapa final'!#REF!),"")</f>
        <v>#REF!</v>
      </c>
      <c r="L122" s="93" t="e">
        <f>IF(AND('Mapa final'!#REF!="Media",'Mapa final'!#REF!="Leve"),CONCATENATE("R28C",'Mapa final'!#REF!),"")</f>
        <v>#REF!</v>
      </c>
      <c r="M122" s="92" t="e">
        <f>IF(AND('Mapa final'!#REF!="Media",'Mapa final'!#REF!="Menor"),CONCATENATE("R28C",'Mapa final'!#REF!),"")</f>
        <v>#REF!</v>
      </c>
      <c r="N122" s="114" t="e">
        <f>IF(AND('Mapa final'!#REF!="Media",'Mapa final'!#REF!="Menor"),CONCATENATE("R28C",'Mapa final'!#REF!),"")</f>
        <v>#REF!</v>
      </c>
      <c r="O122" s="93" t="e">
        <f>IF(AND('Mapa final'!#REF!="Media",'Mapa final'!#REF!="Menor"),CONCATENATE("R28C",'Mapa final'!#REF!),"")</f>
        <v>#REF!</v>
      </c>
      <c r="P122" s="92" t="e">
        <f>IF(AND('Mapa final'!#REF!="Media",'Mapa final'!#REF!="Moderado"),CONCATENATE("R28C",'Mapa final'!#REF!),"")</f>
        <v>#REF!</v>
      </c>
      <c r="Q122" s="114" t="e">
        <f>IF(AND('Mapa final'!#REF!="Media",'Mapa final'!#REF!="Moderado"),CONCATENATE("R28C",'Mapa final'!#REF!),"")</f>
        <v>#REF!</v>
      </c>
      <c r="R122" s="93" t="e">
        <f>IF(AND('Mapa final'!#REF!="Media",'Mapa final'!#REF!="Moderado"),CONCATENATE("R28C",'Mapa final'!#REF!),"")</f>
        <v>#REF!</v>
      </c>
      <c r="S122" s="119" t="e">
        <f>IF(AND('Mapa final'!#REF!="Media",'Mapa final'!#REF!="Mayor"),CONCATENATE("R28C",'Mapa final'!#REF!),"")</f>
        <v>#REF!</v>
      </c>
      <c r="T122" s="120" t="e">
        <f>IF(AND('Mapa final'!#REF!="Media",'Mapa final'!#REF!="Mayor"),CONCATENATE("R28C",'Mapa final'!#REF!),"")</f>
        <v>#REF!</v>
      </c>
      <c r="U122" s="121" t="e">
        <f>IF(AND('Mapa final'!#REF!="Media",'Mapa final'!#REF!="Mayor"),CONCATENATE("R28C",'Mapa final'!#REF!),"")</f>
        <v>#REF!</v>
      </c>
      <c r="V122" s="87" t="e">
        <f>IF(AND('Mapa final'!#REF!="Media",'Mapa final'!#REF!="Catastrófico"),CONCATENATE("R28C",'Mapa final'!#REF!),"")</f>
        <v>#REF!</v>
      </c>
      <c r="W122" s="113" t="e">
        <f>IF(AND('Mapa final'!#REF!="Media",'Mapa final'!#REF!="Catastrófico"),CONCATENATE("R28C",'Mapa final'!#REF!),"")</f>
        <v>#REF!</v>
      </c>
      <c r="X122" s="88" t="e">
        <f>IF(AND('Mapa final'!#REF!="Media",'Mapa final'!#REF!="Catastrófico"),CONCATENATE("R28C",'Mapa final'!#REF!),"")</f>
        <v>#REF!</v>
      </c>
      <c r="Y122" s="36"/>
      <c r="Z122" s="212"/>
      <c r="AA122" s="213"/>
      <c r="AB122" s="213"/>
      <c r="AC122" s="213"/>
      <c r="AD122" s="213"/>
      <c r="AE122" s="214"/>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row>
    <row r="123" spans="1:61" ht="15" customHeight="1" x14ac:dyDescent="0.35">
      <c r="A123" s="36"/>
      <c r="B123" s="193"/>
      <c r="C123" s="194"/>
      <c r="D123" s="195"/>
      <c r="E123" s="177"/>
      <c r="F123" s="176"/>
      <c r="G123" s="176"/>
      <c r="H123" s="176"/>
      <c r="I123" s="176"/>
      <c r="J123" s="92" t="e">
        <f>IF(AND('Mapa final'!#REF!="Media",'Mapa final'!#REF!="Leve"),CONCATENATE("R29C",'Mapa final'!#REF!),"")</f>
        <v>#REF!</v>
      </c>
      <c r="K123" s="114" t="e">
        <f>IF(AND('Mapa final'!#REF!="Media",'Mapa final'!#REF!="Leve"),CONCATENATE("R29C",'Mapa final'!#REF!),"")</f>
        <v>#REF!</v>
      </c>
      <c r="L123" s="93" t="e">
        <f>IF(AND('Mapa final'!#REF!="Media",'Mapa final'!#REF!="Leve"),CONCATENATE("R29C",'Mapa final'!#REF!),"")</f>
        <v>#REF!</v>
      </c>
      <c r="M123" s="92" t="e">
        <f>IF(AND('Mapa final'!#REF!="Media",'Mapa final'!#REF!="Menor"),CONCATENATE("R29C",'Mapa final'!#REF!),"")</f>
        <v>#REF!</v>
      </c>
      <c r="N123" s="114" t="e">
        <f>IF(AND('Mapa final'!#REF!="Media",'Mapa final'!#REF!="Menor"),CONCATENATE("R29C",'Mapa final'!#REF!),"")</f>
        <v>#REF!</v>
      </c>
      <c r="O123" s="93" t="e">
        <f>IF(AND('Mapa final'!#REF!="Media",'Mapa final'!#REF!="Menor"),CONCATENATE("R29C",'Mapa final'!#REF!),"")</f>
        <v>#REF!</v>
      </c>
      <c r="P123" s="92" t="e">
        <f>IF(AND('Mapa final'!#REF!="Media",'Mapa final'!#REF!="Moderado"),CONCATENATE("R29C",'Mapa final'!#REF!),"")</f>
        <v>#REF!</v>
      </c>
      <c r="Q123" s="114" t="e">
        <f>IF(AND('Mapa final'!#REF!="Media",'Mapa final'!#REF!="Moderado"),CONCATENATE("R29C",'Mapa final'!#REF!),"")</f>
        <v>#REF!</v>
      </c>
      <c r="R123" s="93" t="e">
        <f>IF(AND('Mapa final'!#REF!="Media",'Mapa final'!#REF!="Moderado"),CONCATENATE("R29C",'Mapa final'!#REF!),"")</f>
        <v>#REF!</v>
      </c>
      <c r="S123" s="119" t="e">
        <f>IF(AND('Mapa final'!#REF!="Media",'Mapa final'!#REF!="Mayor"),CONCATENATE("R29C",'Mapa final'!#REF!),"")</f>
        <v>#REF!</v>
      </c>
      <c r="T123" s="120" t="e">
        <f>IF(AND('Mapa final'!#REF!="Media",'Mapa final'!#REF!="Mayor"),CONCATENATE("R29C",'Mapa final'!#REF!),"")</f>
        <v>#REF!</v>
      </c>
      <c r="U123" s="121" t="e">
        <f>IF(AND('Mapa final'!#REF!="Media",'Mapa final'!#REF!="Mayor"),CONCATENATE("R29C",'Mapa final'!#REF!),"")</f>
        <v>#REF!</v>
      </c>
      <c r="V123" s="87" t="e">
        <f>IF(AND('Mapa final'!#REF!="Media",'Mapa final'!#REF!="Catastrófico"),CONCATENATE("R29C",'Mapa final'!#REF!),"")</f>
        <v>#REF!</v>
      </c>
      <c r="W123" s="113" t="e">
        <f>IF(AND('Mapa final'!#REF!="Media",'Mapa final'!#REF!="Catastrófico"),CONCATENATE("R29C",'Mapa final'!#REF!),"")</f>
        <v>#REF!</v>
      </c>
      <c r="X123" s="88" t="e">
        <f>IF(AND('Mapa final'!#REF!="Media",'Mapa final'!#REF!="Catastrófico"),CONCATENATE("R29C",'Mapa final'!#REF!),"")</f>
        <v>#REF!</v>
      </c>
      <c r="Y123" s="36"/>
      <c r="Z123" s="212"/>
      <c r="AA123" s="213"/>
      <c r="AB123" s="213"/>
      <c r="AC123" s="213"/>
      <c r="AD123" s="213"/>
      <c r="AE123" s="214"/>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row>
    <row r="124" spans="1:61" ht="15" customHeight="1" x14ac:dyDescent="0.35">
      <c r="A124" s="36"/>
      <c r="B124" s="193"/>
      <c r="C124" s="194"/>
      <c r="D124" s="195"/>
      <c r="E124" s="177"/>
      <c r="F124" s="176"/>
      <c r="G124" s="176"/>
      <c r="H124" s="176"/>
      <c r="I124" s="176"/>
      <c r="J124" s="92" t="e">
        <f>IF(AND('Mapa final'!#REF!="Media",'Mapa final'!#REF!="Leve"),CONCATENATE("R30C",'Mapa final'!#REF!),"")</f>
        <v>#REF!</v>
      </c>
      <c r="K124" s="114" t="e">
        <f>IF(AND('Mapa final'!#REF!="Media",'Mapa final'!#REF!="Leve"),CONCATENATE("R30C",'Mapa final'!#REF!),"")</f>
        <v>#REF!</v>
      </c>
      <c r="L124" s="93" t="e">
        <f>IF(AND('Mapa final'!#REF!="Media",'Mapa final'!#REF!="Leve"),CONCATENATE("R30C",'Mapa final'!#REF!),"")</f>
        <v>#REF!</v>
      </c>
      <c r="M124" s="92" t="e">
        <f>IF(AND('Mapa final'!#REF!="Media",'Mapa final'!#REF!="Menor"),CONCATENATE("R30C",'Mapa final'!#REF!),"")</f>
        <v>#REF!</v>
      </c>
      <c r="N124" s="114" t="e">
        <f>IF(AND('Mapa final'!#REF!="Media",'Mapa final'!#REF!="Menor"),CONCATENATE("R30C",'Mapa final'!#REF!),"")</f>
        <v>#REF!</v>
      </c>
      <c r="O124" s="93" t="e">
        <f>IF(AND('Mapa final'!#REF!="Media",'Mapa final'!#REF!="Menor"),CONCATENATE("R30C",'Mapa final'!#REF!),"")</f>
        <v>#REF!</v>
      </c>
      <c r="P124" s="92" t="e">
        <f>IF(AND('Mapa final'!#REF!="Media",'Mapa final'!#REF!="Moderado"),CONCATENATE("R30C",'Mapa final'!#REF!),"")</f>
        <v>#REF!</v>
      </c>
      <c r="Q124" s="114" t="e">
        <f>IF(AND('Mapa final'!#REF!="Media",'Mapa final'!#REF!="Moderado"),CONCATENATE("R30C",'Mapa final'!#REF!),"")</f>
        <v>#REF!</v>
      </c>
      <c r="R124" s="93" t="e">
        <f>IF(AND('Mapa final'!#REF!="Media",'Mapa final'!#REF!="Moderado"),CONCATENATE("R30C",'Mapa final'!#REF!),"")</f>
        <v>#REF!</v>
      </c>
      <c r="S124" s="119" t="e">
        <f>IF(AND('Mapa final'!#REF!="Media",'Mapa final'!#REF!="Mayor"),CONCATENATE("R30C",'Mapa final'!#REF!),"")</f>
        <v>#REF!</v>
      </c>
      <c r="T124" s="120" t="e">
        <f>IF(AND('Mapa final'!#REF!="Media",'Mapa final'!#REF!="Mayor"),CONCATENATE("R30C",'Mapa final'!#REF!),"")</f>
        <v>#REF!</v>
      </c>
      <c r="U124" s="121" t="e">
        <f>IF(AND('Mapa final'!#REF!="Media",'Mapa final'!#REF!="Mayor"),CONCATENATE("R30C",'Mapa final'!#REF!),"")</f>
        <v>#REF!</v>
      </c>
      <c r="V124" s="87" t="e">
        <f>IF(AND('Mapa final'!#REF!="Media",'Mapa final'!#REF!="Catastrófico"),CONCATENATE("R30C",'Mapa final'!#REF!),"")</f>
        <v>#REF!</v>
      </c>
      <c r="W124" s="113" t="e">
        <f>IF(AND('Mapa final'!#REF!="Media",'Mapa final'!#REF!="Catastrófico"),CONCATENATE("R30C",'Mapa final'!#REF!),"")</f>
        <v>#REF!</v>
      </c>
      <c r="X124" s="88" t="e">
        <f>IF(AND('Mapa final'!#REF!="Media",'Mapa final'!#REF!="Catastrófico"),CONCATENATE("R30C",'Mapa final'!#REF!),"")</f>
        <v>#REF!</v>
      </c>
      <c r="Y124" s="36"/>
      <c r="Z124" s="212"/>
      <c r="AA124" s="213"/>
      <c r="AB124" s="213"/>
      <c r="AC124" s="213"/>
      <c r="AD124" s="213"/>
      <c r="AE124" s="214"/>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row>
    <row r="125" spans="1:61" ht="15" customHeight="1" x14ac:dyDescent="0.35">
      <c r="A125" s="36"/>
      <c r="B125" s="193"/>
      <c r="C125" s="194"/>
      <c r="D125" s="195"/>
      <c r="E125" s="177"/>
      <c r="F125" s="176"/>
      <c r="G125" s="176"/>
      <c r="H125" s="176"/>
      <c r="I125" s="176"/>
      <c r="J125" s="92" t="e">
        <f>IF(AND('Mapa final'!#REF!="Media",'Mapa final'!#REF!="Leve"),CONCATENATE("R31C",'Mapa final'!#REF!),"")</f>
        <v>#REF!</v>
      </c>
      <c r="K125" s="114" t="e">
        <f>IF(AND('Mapa final'!#REF!="Media",'Mapa final'!#REF!="Leve"),CONCATENATE("R31C",'Mapa final'!#REF!),"")</f>
        <v>#REF!</v>
      </c>
      <c r="L125" s="93" t="e">
        <f>IF(AND('Mapa final'!#REF!="Media",'Mapa final'!#REF!="Leve"),CONCATENATE("R31C",'Mapa final'!#REF!),"")</f>
        <v>#REF!</v>
      </c>
      <c r="M125" s="92" t="e">
        <f>IF(AND('Mapa final'!#REF!="Media",'Mapa final'!#REF!="Menor"),CONCATENATE("R31C",'Mapa final'!#REF!),"")</f>
        <v>#REF!</v>
      </c>
      <c r="N125" s="114" t="e">
        <f>IF(AND('Mapa final'!#REF!="Media",'Mapa final'!#REF!="Menor"),CONCATENATE("R31C",'Mapa final'!#REF!),"")</f>
        <v>#REF!</v>
      </c>
      <c r="O125" s="93" t="e">
        <f>IF(AND('Mapa final'!#REF!="Media",'Mapa final'!#REF!="Menor"),CONCATENATE("R31C",'Mapa final'!#REF!),"")</f>
        <v>#REF!</v>
      </c>
      <c r="P125" s="92" t="e">
        <f>IF(AND('Mapa final'!#REF!="Media",'Mapa final'!#REF!="Moderado"),CONCATENATE("R31C",'Mapa final'!#REF!),"")</f>
        <v>#REF!</v>
      </c>
      <c r="Q125" s="114" t="e">
        <f>IF(AND('Mapa final'!#REF!="Media",'Mapa final'!#REF!="Moderado"),CONCATENATE("R31C",'Mapa final'!#REF!),"")</f>
        <v>#REF!</v>
      </c>
      <c r="R125" s="93" t="e">
        <f>IF(AND('Mapa final'!#REF!="Media",'Mapa final'!#REF!="Moderado"),CONCATENATE("R31C",'Mapa final'!#REF!),"")</f>
        <v>#REF!</v>
      </c>
      <c r="S125" s="119" t="e">
        <f>IF(AND('Mapa final'!#REF!="Media",'Mapa final'!#REF!="Mayor"),CONCATENATE("R31C",'Mapa final'!#REF!),"")</f>
        <v>#REF!</v>
      </c>
      <c r="T125" s="120" t="e">
        <f>IF(AND('Mapa final'!#REF!="Media",'Mapa final'!#REF!="Mayor"),CONCATENATE("R31C",'Mapa final'!#REF!),"")</f>
        <v>#REF!</v>
      </c>
      <c r="U125" s="121" t="e">
        <f>IF(AND('Mapa final'!#REF!="Media",'Mapa final'!#REF!="Mayor"),CONCATENATE("R31C",'Mapa final'!#REF!),"")</f>
        <v>#REF!</v>
      </c>
      <c r="V125" s="87" t="e">
        <f>IF(AND('Mapa final'!#REF!="Media",'Mapa final'!#REF!="Catastrófico"),CONCATENATE("R31C",'Mapa final'!#REF!),"")</f>
        <v>#REF!</v>
      </c>
      <c r="W125" s="113" t="e">
        <f>IF(AND('Mapa final'!#REF!="Media",'Mapa final'!#REF!="Catastrófico"),CONCATENATE("R31C",'Mapa final'!#REF!),"")</f>
        <v>#REF!</v>
      </c>
      <c r="X125" s="88" t="e">
        <f>IF(AND('Mapa final'!#REF!="Media",'Mapa final'!#REF!="Catastrófico"),CONCATENATE("R31C",'Mapa final'!#REF!),"")</f>
        <v>#REF!</v>
      </c>
      <c r="Y125" s="36"/>
      <c r="Z125" s="212"/>
      <c r="AA125" s="213"/>
      <c r="AB125" s="213"/>
      <c r="AC125" s="213"/>
      <c r="AD125" s="213"/>
      <c r="AE125" s="214"/>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row>
    <row r="126" spans="1:61" ht="15" customHeight="1" x14ac:dyDescent="0.35">
      <c r="A126" s="36"/>
      <c r="B126" s="193"/>
      <c r="C126" s="194"/>
      <c r="D126" s="195"/>
      <c r="E126" s="177"/>
      <c r="F126" s="176"/>
      <c r="G126" s="176"/>
      <c r="H126" s="176"/>
      <c r="I126" s="176"/>
      <c r="J126" s="92" t="e">
        <f>IF(AND('Mapa final'!#REF!="Media",'Mapa final'!#REF!="Leve"),CONCATENATE("R32C",'Mapa final'!#REF!),"")</f>
        <v>#REF!</v>
      </c>
      <c r="K126" s="114" t="e">
        <f>IF(AND('Mapa final'!#REF!="Media",'Mapa final'!#REF!="Leve"),CONCATENATE("R32C",'Mapa final'!#REF!),"")</f>
        <v>#REF!</v>
      </c>
      <c r="L126" s="93" t="e">
        <f>IF(AND('Mapa final'!#REF!="Media",'Mapa final'!#REF!="Leve"),CONCATENATE("R32C",'Mapa final'!#REF!),"")</f>
        <v>#REF!</v>
      </c>
      <c r="M126" s="92" t="e">
        <f>IF(AND('Mapa final'!#REF!="Media",'Mapa final'!#REF!="Menor"),CONCATENATE("R32C",'Mapa final'!#REF!),"")</f>
        <v>#REF!</v>
      </c>
      <c r="N126" s="114" t="e">
        <f>IF(AND('Mapa final'!#REF!="Media",'Mapa final'!#REF!="Menor"),CONCATENATE("R32C",'Mapa final'!#REF!),"")</f>
        <v>#REF!</v>
      </c>
      <c r="O126" s="93" t="e">
        <f>IF(AND('Mapa final'!#REF!="Media",'Mapa final'!#REF!="Menor"),CONCATENATE("R32C",'Mapa final'!#REF!),"")</f>
        <v>#REF!</v>
      </c>
      <c r="P126" s="92" t="e">
        <f>IF(AND('Mapa final'!#REF!="Media",'Mapa final'!#REF!="Moderado"),CONCATENATE("R32C",'Mapa final'!#REF!),"")</f>
        <v>#REF!</v>
      </c>
      <c r="Q126" s="114" t="e">
        <f>IF(AND('Mapa final'!#REF!="Media",'Mapa final'!#REF!="Moderado"),CONCATENATE("R32C",'Mapa final'!#REF!),"")</f>
        <v>#REF!</v>
      </c>
      <c r="R126" s="93" t="e">
        <f>IF(AND('Mapa final'!#REF!="Media",'Mapa final'!#REF!="Moderado"),CONCATENATE("R32C",'Mapa final'!#REF!),"")</f>
        <v>#REF!</v>
      </c>
      <c r="S126" s="119" t="e">
        <f>IF(AND('Mapa final'!#REF!="Media",'Mapa final'!#REF!="Mayor"),CONCATENATE("R32C",'Mapa final'!#REF!),"")</f>
        <v>#REF!</v>
      </c>
      <c r="T126" s="120" t="e">
        <f>IF(AND('Mapa final'!#REF!="Media",'Mapa final'!#REF!="Mayor"),CONCATENATE("R32C",'Mapa final'!#REF!),"")</f>
        <v>#REF!</v>
      </c>
      <c r="U126" s="121" t="e">
        <f>IF(AND('Mapa final'!#REF!="Media",'Mapa final'!#REF!="Mayor"),CONCATENATE("R32C",'Mapa final'!#REF!),"")</f>
        <v>#REF!</v>
      </c>
      <c r="V126" s="87" t="e">
        <f>IF(AND('Mapa final'!#REF!="Media",'Mapa final'!#REF!="Catastrófico"),CONCATENATE("R32C",'Mapa final'!#REF!),"")</f>
        <v>#REF!</v>
      </c>
      <c r="W126" s="113" t="e">
        <f>IF(AND('Mapa final'!#REF!="Media",'Mapa final'!#REF!="Catastrófico"),CONCATENATE("R32C",'Mapa final'!#REF!),"")</f>
        <v>#REF!</v>
      </c>
      <c r="X126" s="88" t="e">
        <f>IF(AND('Mapa final'!#REF!="Media",'Mapa final'!#REF!="Catastrófico"),CONCATENATE("R32C",'Mapa final'!#REF!),"")</f>
        <v>#REF!</v>
      </c>
      <c r="Y126" s="36"/>
      <c r="Z126" s="212"/>
      <c r="AA126" s="213"/>
      <c r="AB126" s="213"/>
      <c r="AC126" s="213"/>
      <c r="AD126" s="213"/>
      <c r="AE126" s="214"/>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row>
    <row r="127" spans="1:61" ht="15" customHeight="1" x14ac:dyDescent="0.35">
      <c r="A127" s="36"/>
      <c r="B127" s="193"/>
      <c r="C127" s="194"/>
      <c r="D127" s="195"/>
      <c r="E127" s="177"/>
      <c r="F127" s="176"/>
      <c r="G127" s="176"/>
      <c r="H127" s="176"/>
      <c r="I127" s="176"/>
      <c r="J127" s="92" t="e">
        <f>IF(AND('Mapa final'!#REF!="Media",'Mapa final'!#REF!="Leve"),CONCATENATE("R33C",'Mapa final'!#REF!),"")</f>
        <v>#REF!</v>
      </c>
      <c r="K127" s="114" t="e">
        <f>IF(AND('Mapa final'!#REF!="Media",'Mapa final'!#REF!="Leve"),CONCATENATE("R33C",'Mapa final'!#REF!),"")</f>
        <v>#REF!</v>
      </c>
      <c r="L127" s="93" t="e">
        <f>IF(AND('Mapa final'!#REF!="Media",'Mapa final'!#REF!="Leve"),CONCATENATE("R33C",'Mapa final'!#REF!),"")</f>
        <v>#REF!</v>
      </c>
      <c r="M127" s="92" t="e">
        <f>IF(AND('Mapa final'!#REF!="Media",'Mapa final'!#REF!="Menor"),CONCATENATE("R33C",'Mapa final'!#REF!),"")</f>
        <v>#REF!</v>
      </c>
      <c r="N127" s="114" t="e">
        <f>IF(AND('Mapa final'!#REF!="Media",'Mapa final'!#REF!="Menor"),CONCATENATE("R33C",'Mapa final'!#REF!),"")</f>
        <v>#REF!</v>
      </c>
      <c r="O127" s="93" t="e">
        <f>IF(AND('Mapa final'!#REF!="Media",'Mapa final'!#REF!="Menor"),CONCATENATE("R33C",'Mapa final'!#REF!),"")</f>
        <v>#REF!</v>
      </c>
      <c r="P127" s="92" t="e">
        <f>IF(AND('Mapa final'!#REF!="Media",'Mapa final'!#REF!="Moderado"),CONCATENATE("R33C",'Mapa final'!#REF!),"")</f>
        <v>#REF!</v>
      </c>
      <c r="Q127" s="114" t="e">
        <f>IF(AND('Mapa final'!#REF!="Media",'Mapa final'!#REF!="Moderado"),CONCATENATE("R33C",'Mapa final'!#REF!),"")</f>
        <v>#REF!</v>
      </c>
      <c r="R127" s="93" t="e">
        <f>IF(AND('Mapa final'!#REF!="Media",'Mapa final'!#REF!="Moderado"),CONCATENATE("R33C",'Mapa final'!#REF!),"")</f>
        <v>#REF!</v>
      </c>
      <c r="S127" s="119" t="e">
        <f>IF(AND('Mapa final'!#REF!="Media",'Mapa final'!#REF!="Mayor"),CONCATENATE("R33C",'Mapa final'!#REF!),"")</f>
        <v>#REF!</v>
      </c>
      <c r="T127" s="120" t="e">
        <f>IF(AND('Mapa final'!#REF!="Media",'Mapa final'!#REF!="Mayor"),CONCATENATE("R33C",'Mapa final'!#REF!),"")</f>
        <v>#REF!</v>
      </c>
      <c r="U127" s="121" t="e">
        <f>IF(AND('Mapa final'!#REF!="Media",'Mapa final'!#REF!="Mayor"),CONCATENATE("R33C",'Mapa final'!#REF!),"")</f>
        <v>#REF!</v>
      </c>
      <c r="V127" s="87" t="e">
        <f>IF(AND('Mapa final'!#REF!="Media",'Mapa final'!#REF!="Catastrófico"),CONCATENATE("R33C",'Mapa final'!#REF!),"")</f>
        <v>#REF!</v>
      </c>
      <c r="W127" s="113" t="e">
        <f>IF(AND('Mapa final'!#REF!="Media",'Mapa final'!#REF!="Catastrófico"),CONCATENATE("R33C",'Mapa final'!#REF!),"")</f>
        <v>#REF!</v>
      </c>
      <c r="X127" s="88" t="e">
        <f>IF(AND('Mapa final'!#REF!="Media",'Mapa final'!#REF!="Catastrófico"),CONCATENATE("R33C",'Mapa final'!#REF!),"")</f>
        <v>#REF!</v>
      </c>
      <c r="Y127" s="36"/>
      <c r="Z127" s="212"/>
      <c r="AA127" s="213"/>
      <c r="AB127" s="213"/>
      <c r="AC127" s="213"/>
      <c r="AD127" s="213"/>
      <c r="AE127" s="214"/>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row>
    <row r="128" spans="1:61" ht="15" customHeight="1" x14ac:dyDescent="0.35">
      <c r="A128" s="36"/>
      <c r="B128" s="193"/>
      <c r="C128" s="194"/>
      <c r="D128" s="195"/>
      <c r="E128" s="177"/>
      <c r="F128" s="176"/>
      <c r="G128" s="176"/>
      <c r="H128" s="176"/>
      <c r="I128" s="176"/>
      <c r="J128" s="92" t="e">
        <f>IF(AND('Mapa final'!#REF!="Media",'Mapa final'!#REF!="Leve"),CONCATENATE("R34C",'Mapa final'!#REF!),"")</f>
        <v>#REF!</v>
      </c>
      <c r="K128" s="114" t="e">
        <f>IF(AND('Mapa final'!#REF!="Media",'Mapa final'!#REF!="Leve"),CONCATENATE("R34C",'Mapa final'!#REF!),"")</f>
        <v>#REF!</v>
      </c>
      <c r="L128" s="93" t="e">
        <f>IF(AND('Mapa final'!#REF!="Media",'Mapa final'!#REF!="Leve"),CONCATENATE("R34C",'Mapa final'!#REF!),"")</f>
        <v>#REF!</v>
      </c>
      <c r="M128" s="92" t="e">
        <f>IF(AND('Mapa final'!#REF!="Media",'Mapa final'!#REF!="Menor"),CONCATENATE("R34C",'Mapa final'!#REF!),"")</f>
        <v>#REF!</v>
      </c>
      <c r="N128" s="114" t="e">
        <f>IF(AND('Mapa final'!#REF!="Media",'Mapa final'!#REF!="Menor"),CONCATENATE("R34C",'Mapa final'!#REF!),"")</f>
        <v>#REF!</v>
      </c>
      <c r="O128" s="93" t="e">
        <f>IF(AND('Mapa final'!#REF!="Media",'Mapa final'!#REF!="Menor"),CONCATENATE("R34C",'Mapa final'!#REF!),"")</f>
        <v>#REF!</v>
      </c>
      <c r="P128" s="92" t="e">
        <f>IF(AND('Mapa final'!#REF!="Media",'Mapa final'!#REF!="Moderado"),CONCATENATE("R34C",'Mapa final'!#REF!),"")</f>
        <v>#REF!</v>
      </c>
      <c r="Q128" s="114" t="e">
        <f>IF(AND('Mapa final'!#REF!="Media",'Mapa final'!#REF!="Moderado"),CONCATENATE("R34C",'Mapa final'!#REF!),"")</f>
        <v>#REF!</v>
      </c>
      <c r="R128" s="93" t="e">
        <f>IF(AND('Mapa final'!#REF!="Media",'Mapa final'!#REF!="Moderado"),CONCATENATE("R34C",'Mapa final'!#REF!),"")</f>
        <v>#REF!</v>
      </c>
      <c r="S128" s="119" t="e">
        <f>IF(AND('Mapa final'!#REF!="Media",'Mapa final'!#REF!="Mayor"),CONCATENATE("R34C",'Mapa final'!#REF!),"")</f>
        <v>#REF!</v>
      </c>
      <c r="T128" s="120" t="e">
        <f>IF(AND('Mapa final'!#REF!="Media",'Mapa final'!#REF!="Mayor"),CONCATENATE("R34C",'Mapa final'!#REF!),"")</f>
        <v>#REF!</v>
      </c>
      <c r="U128" s="121" t="e">
        <f>IF(AND('Mapa final'!#REF!="Media",'Mapa final'!#REF!="Mayor"),CONCATENATE("R34C",'Mapa final'!#REF!),"")</f>
        <v>#REF!</v>
      </c>
      <c r="V128" s="87" t="e">
        <f>IF(AND('Mapa final'!#REF!="Media",'Mapa final'!#REF!="Catastrófico"),CONCATENATE("R34C",'Mapa final'!#REF!),"")</f>
        <v>#REF!</v>
      </c>
      <c r="W128" s="113" t="e">
        <f>IF(AND('Mapa final'!#REF!="Media",'Mapa final'!#REF!="Catastrófico"),CONCATENATE("R34C",'Mapa final'!#REF!),"")</f>
        <v>#REF!</v>
      </c>
      <c r="X128" s="88" t="e">
        <f>IF(AND('Mapa final'!#REF!="Media",'Mapa final'!#REF!="Catastrófico"),CONCATENATE("R34C",'Mapa final'!#REF!),"")</f>
        <v>#REF!</v>
      </c>
      <c r="Y128" s="36"/>
      <c r="Z128" s="212"/>
      <c r="AA128" s="213"/>
      <c r="AB128" s="213"/>
      <c r="AC128" s="213"/>
      <c r="AD128" s="213"/>
      <c r="AE128" s="214"/>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row>
    <row r="129" spans="1:61" ht="15" customHeight="1" x14ac:dyDescent="0.35">
      <c r="A129" s="36"/>
      <c r="B129" s="193"/>
      <c r="C129" s="194"/>
      <c r="D129" s="195"/>
      <c r="E129" s="177"/>
      <c r="F129" s="176"/>
      <c r="G129" s="176"/>
      <c r="H129" s="176"/>
      <c r="I129" s="176"/>
      <c r="J129" s="92" t="e">
        <f>IF(AND('Mapa final'!#REF!="Media",'Mapa final'!#REF!="Leve"),CONCATENATE("R35C",'Mapa final'!#REF!),"")</f>
        <v>#REF!</v>
      </c>
      <c r="K129" s="114" t="e">
        <f>IF(AND('Mapa final'!#REF!="Media",'Mapa final'!#REF!="Leve"),CONCATENATE("R35C",'Mapa final'!#REF!),"")</f>
        <v>#REF!</v>
      </c>
      <c r="L129" s="93" t="e">
        <f>IF(AND('Mapa final'!#REF!="Media",'Mapa final'!#REF!="Leve"),CONCATENATE("R35C",'Mapa final'!#REF!),"")</f>
        <v>#REF!</v>
      </c>
      <c r="M129" s="92" t="e">
        <f>IF(AND('Mapa final'!#REF!="Media",'Mapa final'!#REF!="Menor"),CONCATENATE("R35C",'Mapa final'!#REF!),"")</f>
        <v>#REF!</v>
      </c>
      <c r="N129" s="114" t="e">
        <f>IF(AND('Mapa final'!#REF!="Media",'Mapa final'!#REF!="Menor"),CONCATENATE("R35C",'Mapa final'!#REF!),"")</f>
        <v>#REF!</v>
      </c>
      <c r="O129" s="93" t="e">
        <f>IF(AND('Mapa final'!#REF!="Media",'Mapa final'!#REF!="Menor"),CONCATENATE("R35C",'Mapa final'!#REF!),"")</f>
        <v>#REF!</v>
      </c>
      <c r="P129" s="92" t="e">
        <f>IF(AND('Mapa final'!#REF!="Media",'Mapa final'!#REF!="Moderado"),CONCATENATE("R35C",'Mapa final'!#REF!),"")</f>
        <v>#REF!</v>
      </c>
      <c r="Q129" s="114" t="e">
        <f>IF(AND('Mapa final'!#REF!="Media",'Mapa final'!#REF!="Moderado"),CONCATENATE("R35C",'Mapa final'!#REF!),"")</f>
        <v>#REF!</v>
      </c>
      <c r="R129" s="93" t="e">
        <f>IF(AND('Mapa final'!#REF!="Media",'Mapa final'!#REF!="Moderado"),CONCATENATE("R35C",'Mapa final'!#REF!),"")</f>
        <v>#REF!</v>
      </c>
      <c r="S129" s="119" t="e">
        <f>IF(AND('Mapa final'!#REF!="Media",'Mapa final'!#REF!="Mayor"),CONCATENATE("R35C",'Mapa final'!#REF!),"")</f>
        <v>#REF!</v>
      </c>
      <c r="T129" s="120" t="e">
        <f>IF(AND('Mapa final'!#REF!="Media",'Mapa final'!#REF!="Mayor"),CONCATENATE("R35C",'Mapa final'!#REF!),"")</f>
        <v>#REF!</v>
      </c>
      <c r="U129" s="121" t="e">
        <f>IF(AND('Mapa final'!#REF!="Media",'Mapa final'!#REF!="Mayor"),CONCATENATE("R35C",'Mapa final'!#REF!),"")</f>
        <v>#REF!</v>
      </c>
      <c r="V129" s="87" t="e">
        <f>IF(AND('Mapa final'!#REF!="Media",'Mapa final'!#REF!="Catastrófico"),CONCATENATE("R35C",'Mapa final'!#REF!),"")</f>
        <v>#REF!</v>
      </c>
      <c r="W129" s="113" t="e">
        <f>IF(AND('Mapa final'!#REF!="Media",'Mapa final'!#REF!="Catastrófico"),CONCATENATE("R35C",'Mapa final'!#REF!),"")</f>
        <v>#REF!</v>
      </c>
      <c r="X129" s="88" t="e">
        <f>IF(AND('Mapa final'!#REF!="Media",'Mapa final'!#REF!="Catastrófico"),CONCATENATE("R35C",'Mapa final'!#REF!),"")</f>
        <v>#REF!</v>
      </c>
      <c r="Y129" s="36"/>
      <c r="Z129" s="212"/>
      <c r="AA129" s="213"/>
      <c r="AB129" s="213"/>
      <c r="AC129" s="213"/>
      <c r="AD129" s="213"/>
      <c r="AE129" s="214"/>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row>
    <row r="130" spans="1:61" ht="15" customHeight="1" x14ac:dyDescent="0.35">
      <c r="A130" s="36"/>
      <c r="B130" s="193"/>
      <c r="C130" s="194"/>
      <c r="D130" s="195"/>
      <c r="E130" s="177"/>
      <c r="F130" s="176"/>
      <c r="G130" s="176"/>
      <c r="H130" s="176"/>
      <c r="I130" s="176"/>
      <c r="J130" s="92" t="e">
        <f>IF(AND('Mapa final'!#REF!="Media",'Mapa final'!#REF!="Leve"),CONCATENATE("R36C",'Mapa final'!#REF!),"")</f>
        <v>#REF!</v>
      </c>
      <c r="K130" s="114" t="e">
        <f>IF(AND('Mapa final'!#REF!="Media",'Mapa final'!#REF!="Leve"),CONCATENATE("R36C",'Mapa final'!#REF!),"")</f>
        <v>#REF!</v>
      </c>
      <c r="L130" s="93" t="e">
        <f>IF(AND('Mapa final'!#REF!="Media",'Mapa final'!#REF!="Leve"),CONCATENATE("R36C",'Mapa final'!#REF!),"")</f>
        <v>#REF!</v>
      </c>
      <c r="M130" s="92" t="e">
        <f>IF(AND('Mapa final'!#REF!="Media",'Mapa final'!#REF!="Menor"),CONCATENATE("R36C",'Mapa final'!#REF!),"")</f>
        <v>#REF!</v>
      </c>
      <c r="N130" s="114" t="e">
        <f>IF(AND('Mapa final'!#REF!="Media",'Mapa final'!#REF!="Menor"),CONCATENATE("R36C",'Mapa final'!#REF!),"")</f>
        <v>#REF!</v>
      </c>
      <c r="O130" s="93" t="e">
        <f>IF(AND('Mapa final'!#REF!="Media",'Mapa final'!#REF!="Menor"),CONCATENATE("R36C",'Mapa final'!#REF!),"")</f>
        <v>#REF!</v>
      </c>
      <c r="P130" s="92" t="e">
        <f>IF(AND('Mapa final'!#REF!="Media",'Mapa final'!#REF!="Moderado"),CONCATENATE("R36C",'Mapa final'!#REF!),"")</f>
        <v>#REF!</v>
      </c>
      <c r="Q130" s="114" t="e">
        <f>IF(AND('Mapa final'!#REF!="Media",'Mapa final'!#REF!="Moderado"),CONCATENATE("R36C",'Mapa final'!#REF!),"")</f>
        <v>#REF!</v>
      </c>
      <c r="R130" s="93" t="e">
        <f>IF(AND('Mapa final'!#REF!="Media",'Mapa final'!#REF!="Moderado"),CONCATENATE("R36C",'Mapa final'!#REF!),"")</f>
        <v>#REF!</v>
      </c>
      <c r="S130" s="119" t="e">
        <f>IF(AND('Mapa final'!#REF!="Media",'Mapa final'!#REF!="Mayor"),CONCATENATE("R36C",'Mapa final'!#REF!),"")</f>
        <v>#REF!</v>
      </c>
      <c r="T130" s="120" t="e">
        <f>IF(AND('Mapa final'!#REF!="Media",'Mapa final'!#REF!="Mayor"),CONCATENATE("R36C",'Mapa final'!#REF!),"")</f>
        <v>#REF!</v>
      </c>
      <c r="U130" s="121" t="e">
        <f>IF(AND('Mapa final'!#REF!="Media",'Mapa final'!#REF!="Mayor"),CONCATENATE("R36C",'Mapa final'!#REF!),"")</f>
        <v>#REF!</v>
      </c>
      <c r="V130" s="87" t="e">
        <f>IF(AND('Mapa final'!#REF!="Media",'Mapa final'!#REF!="Catastrófico"),CONCATENATE("R36C",'Mapa final'!#REF!),"")</f>
        <v>#REF!</v>
      </c>
      <c r="W130" s="113" t="e">
        <f>IF(AND('Mapa final'!#REF!="Media",'Mapa final'!#REF!="Catastrófico"),CONCATENATE("R36C",'Mapa final'!#REF!),"")</f>
        <v>#REF!</v>
      </c>
      <c r="X130" s="88" t="e">
        <f>IF(AND('Mapa final'!#REF!="Media",'Mapa final'!#REF!="Catastrófico"),CONCATENATE("R36C",'Mapa final'!#REF!),"")</f>
        <v>#REF!</v>
      </c>
      <c r="Y130" s="36"/>
      <c r="Z130" s="212"/>
      <c r="AA130" s="213"/>
      <c r="AB130" s="213"/>
      <c r="AC130" s="213"/>
      <c r="AD130" s="213"/>
      <c r="AE130" s="214"/>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row>
    <row r="131" spans="1:61" ht="15" customHeight="1" x14ac:dyDescent="0.35">
      <c r="A131" s="36"/>
      <c r="B131" s="193"/>
      <c r="C131" s="194"/>
      <c r="D131" s="195"/>
      <c r="E131" s="177"/>
      <c r="F131" s="176"/>
      <c r="G131" s="176"/>
      <c r="H131" s="176"/>
      <c r="I131" s="176"/>
      <c r="J131" s="92" t="e">
        <f>IF(AND('Mapa final'!#REF!="Media",'Mapa final'!#REF!="Leve"),CONCATENATE("R37C",'Mapa final'!#REF!),"")</f>
        <v>#REF!</v>
      </c>
      <c r="K131" s="114" t="e">
        <f>IF(AND('Mapa final'!#REF!="Media",'Mapa final'!#REF!="Leve"),CONCATENATE("R37C",'Mapa final'!#REF!),"")</f>
        <v>#REF!</v>
      </c>
      <c r="L131" s="93" t="e">
        <f>IF(AND('Mapa final'!#REF!="Media",'Mapa final'!#REF!="Leve"),CONCATENATE("R37C",'Mapa final'!#REF!),"")</f>
        <v>#REF!</v>
      </c>
      <c r="M131" s="92" t="e">
        <f>IF(AND('Mapa final'!#REF!="Media",'Mapa final'!#REF!="Menor"),CONCATENATE("R37C",'Mapa final'!#REF!),"")</f>
        <v>#REF!</v>
      </c>
      <c r="N131" s="114" t="e">
        <f>IF(AND('Mapa final'!#REF!="Media",'Mapa final'!#REF!="Menor"),CONCATENATE("R37C",'Mapa final'!#REF!),"")</f>
        <v>#REF!</v>
      </c>
      <c r="O131" s="93" t="e">
        <f>IF(AND('Mapa final'!#REF!="Media",'Mapa final'!#REF!="Menor"),CONCATENATE("R37C",'Mapa final'!#REF!),"")</f>
        <v>#REF!</v>
      </c>
      <c r="P131" s="92" t="e">
        <f>IF(AND('Mapa final'!#REF!="Media",'Mapa final'!#REF!="Moderado"),CONCATENATE("R37C",'Mapa final'!#REF!),"")</f>
        <v>#REF!</v>
      </c>
      <c r="Q131" s="114" t="e">
        <f>IF(AND('Mapa final'!#REF!="Media",'Mapa final'!#REF!="Moderado"),CONCATENATE("R37C",'Mapa final'!#REF!),"")</f>
        <v>#REF!</v>
      </c>
      <c r="R131" s="93" t="e">
        <f>IF(AND('Mapa final'!#REF!="Media",'Mapa final'!#REF!="Moderado"),CONCATENATE("R37C",'Mapa final'!#REF!),"")</f>
        <v>#REF!</v>
      </c>
      <c r="S131" s="119" t="e">
        <f>IF(AND('Mapa final'!#REF!="Media",'Mapa final'!#REF!="Mayor"),CONCATENATE("R37C",'Mapa final'!#REF!),"")</f>
        <v>#REF!</v>
      </c>
      <c r="T131" s="120" t="e">
        <f>IF(AND('Mapa final'!#REF!="Media",'Mapa final'!#REF!="Mayor"),CONCATENATE("R37C",'Mapa final'!#REF!),"")</f>
        <v>#REF!</v>
      </c>
      <c r="U131" s="121" t="e">
        <f>IF(AND('Mapa final'!#REF!="Media",'Mapa final'!#REF!="Mayor"),CONCATENATE("R37C",'Mapa final'!#REF!),"")</f>
        <v>#REF!</v>
      </c>
      <c r="V131" s="87" t="e">
        <f>IF(AND('Mapa final'!#REF!="Media",'Mapa final'!#REF!="Catastrófico"),CONCATENATE("R37C",'Mapa final'!#REF!),"")</f>
        <v>#REF!</v>
      </c>
      <c r="W131" s="113" t="e">
        <f>IF(AND('Mapa final'!#REF!="Media",'Mapa final'!#REF!="Catastrófico"),CONCATENATE("R37C",'Mapa final'!#REF!),"")</f>
        <v>#REF!</v>
      </c>
      <c r="X131" s="88" t="e">
        <f>IF(AND('Mapa final'!#REF!="Media",'Mapa final'!#REF!="Catastrófico"),CONCATENATE("R37C",'Mapa final'!#REF!),"")</f>
        <v>#REF!</v>
      </c>
      <c r="Y131" s="36"/>
      <c r="Z131" s="212"/>
      <c r="AA131" s="213"/>
      <c r="AB131" s="213"/>
      <c r="AC131" s="213"/>
      <c r="AD131" s="213"/>
      <c r="AE131" s="214"/>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row>
    <row r="132" spans="1:61" ht="15" customHeight="1" x14ac:dyDescent="0.35">
      <c r="A132" s="36"/>
      <c r="B132" s="193"/>
      <c r="C132" s="194"/>
      <c r="D132" s="195"/>
      <c r="E132" s="177"/>
      <c r="F132" s="176"/>
      <c r="G132" s="176"/>
      <c r="H132" s="176"/>
      <c r="I132" s="176"/>
      <c r="J132" s="92" t="e">
        <f>IF(AND('Mapa final'!#REF!="Media",'Mapa final'!#REF!="Leve"),CONCATENATE("R38C",'Mapa final'!#REF!),"")</f>
        <v>#REF!</v>
      </c>
      <c r="K132" s="114" t="e">
        <f>IF(AND('Mapa final'!#REF!="Media",'Mapa final'!#REF!="Leve"),CONCATENATE("R38C",'Mapa final'!#REF!),"")</f>
        <v>#REF!</v>
      </c>
      <c r="L132" s="93" t="e">
        <f>IF(AND('Mapa final'!#REF!="Media",'Mapa final'!#REF!="Leve"),CONCATENATE("R38C",'Mapa final'!#REF!),"")</f>
        <v>#REF!</v>
      </c>
      <c r="M132" s="92" t="e">
        <f>IF(AND('Mapa final'!#REF!="Media",'Mapa final'!#REF!="Menor"),CONCATENATE("R38C",'Mapa final'!#REF!),"")</f>
        <v>#REF!</v>
      </c>
      <c r="N132" s="114" t="e">
        <f>IF(AND('Mapa final'!#REF!="Media",'Mapa final'!#REF!="Menor"),CONCATENATE("R38C",'Mapa final'!#REF!),"")</f>
        <v>#REF!</v>
      </c>
      <c r="O132" s="93" t="e">
        <f>IF(AND('Mapa final'!#REF!="Media",'Mapa final'!#REF!="Menor"),CONCATENATE("R38C",'Mapa final'!#REF!),"")</f>
        <v>#REF!</v>
      </c>
      <c r="P132" s="92" t="e">
        <f>IF(AND('Mapa final'!#REF!="Media",'Mapa final'!#REF!="Moderado"),CONCATENATE("R38C",'Mapa final'!#REF!),"")</f>
        <v>#REF!</v>
      </c>
      <c r="Q132" s="114" t="e">
        <f>IF(AND('Mapa final'!#REF!="Media",'Mapa final'!#REF!="Moderado"),CONCATENATE("R38C",'Mapa final'!#REF!),"")</f>
        <v>#REF!</v>
      </c>
      <c r="R132" s="93" t="e">
        <f>IF(AND('Mapa final'!#REF!="Media",'Mapa final'!#REF!="Moderado"),CONCATENATE("R38C",'Mapa final'!#REF!),"")</f>
        <v>#REF!</v>
      </c>
      <c r="S132" s="119" t="e">
        <f>IF(AND('Mapa final'!#REF!="Media",'Mapa final'!#REF!="Mayor"),CONCATENATE("R38C",'Mapa final'!#REF!),"")</f>
        <v>#REF!</v>
      </c>
      <c r="T132" s="120" t="e">
        <f>IF(AND('Mapa final'!#REF!="Media",'Mapa final'!#REF!="Mayor"),CONCATENATE("R38C",'Mapa final'!#REF!),"")</f>
        <v>#REF!</v>
      </c>
      <c r="U132" s="121" t="e">
        <f>IF(AND('Mapa final'!#REF!="Media",'Mapa final'!#REF!="Mayor"),CONCATENATE("R38C",'Mapa final'!#REF!),"")</f>
        <v>#REF!</v>
      </c>
      <c r="V132" s="87" t="e">
        <f>IF(AND('Mapa final'!#REF!="Media",'Mapa final'!#REF!="Catastrófico"),CONCATENATE("R38C",'Mapa final'!#REF!),"")</f>
        <v>#REF!</v>
      </c>
      <c r="W132" s="113" t="e">
        <f>IF(AND('Mapa final'!#REF!="Media",'Mapa final'!#REF!="Catastrófico"),CONCATENATE("R38C",'Mapa final'!#REF!),"")</f>
        <v>#REF!</v>
      </c>
      <c r="X132" s="88" t="e">
        <f>IF(AND('Mapa final'!#REF!="Media",'Mapa final'!#REF!="Catastrófico"),CONCATENATE("R38C",'Mapa final'!#REF!),"")</f>
        <v>#REF!</v>
      </c>
      <c r="Y132" s="36"/>
      <c r="Z132" s="212"/>
      <c r="AA132" s="213"/>
      <c r="AB132" s="213"/>
      <c r="AC132" s="213"/>
      <c r="AD132" s="213"/>
      <c r="AE132" s="214"/>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row>
    <row r="133" spans="1:61" ht="15" customHeight="1" x14ac:dyDescent="0.35">
      <c r="A133" s="36"/>
      <c r="B133" s="193"/>
      <c r="C133" s="194"/>
      <c r="D133" s="195"/>
      <c r="E133" s="177"/>
      <c r="F133" s="176"/>
      <c r="G133" s="176"/>
      <c r="H133" s="176"/>
      <c r="I133" s="176"/>
      <c r="J133" s="92" t="e">
        <f>IF(AND('Mapa final'!#REF!="Media",'Mapa final'!#REF!="Leve"),CONCATENATE("R39C",'Mapa final'!#REF!),"")</f>
        <v>#REF!</v>
      </c>
      <c r="K133" s="114" t="e">
        <f>IF(AND('Mapa final'!#REF!="Media",'Mapa final'!#REF!="Leve"),CONCATENATE("R39C",'Mapa final'!#REF!),"")</f>
        <v>#REF!</v>
      </c>
      <c r="L133" s="93" t="e">
        <f>IF(AND('Mapa final'!#REF!="Media",'Mapa final'!#REF!="Leve"),CONCATENATE("R39C",'Mapa final'!#REF!),"")</f>
        <v>#REF!</v>
      </c>
      <c r="M133" s="92" t="e">
        <f>IF(AND('Mapa final'!#REF!="Media",'Mapa final'!#REF!="Menor"),CONCATENATE("R39C",'Mapa final'!#REF!),"")</f>
        <v>#REF!</v>
      </c>
      <c r="N133" s="114" t="e">
        <f>IF(AND('Mapa final'!#REF!="Media",'Mapa final'!#REF!="Menor"),CONCATENATE("R39C",'Mapa final'!#REF!),"")</f>
        <v>#REF!</v>
      </c>
      <c r="O133" s="93" t="e">
        <f>IF(AND('Mapa final'!#REF!="Media",'Mapa final'!#REF!="Menor"),CONCATENATE("R39C",'Mapa final'!#REF!),"")</f>
        <v>#REF!</v>
      </c>
      <c r="P133" s="92" t="e">
        <f>IF(AND('Mapa final'!#REF!="Media",'Mapa final'!#REF!="Moderado"),CONCATENATE("R39C",'Mapa final'!#REF!),"")</f>
        <v>#REF!</v>
      </c>
      <c r="Q133" s="114" t="e">
        <f>IF(AND('Mapa final'!#REF!="Media",'Mapa final'!#REF!="Moderado"),CONCATENATE("R39C",'Mapa final'!#REF!),"")</f>
        <v>#REF!</v>
      </c>
      <c r="R133" s="93" t="e">
        <f>IF(AND('Mapa final'!#REF!="Media",'Mapa final'!#REF!="Moderado"),CONCATENATE("R39C",'Mapa final'!#REF!),"")</f>
        <v>#REF!</v>
      </c>
      <c r="S133" s="119" t="e">
        <f>IF(AND('Mapa final'!#REF!="Media",'Mapa final'!#REF!="Mayor"),CONCATENATE("R39C",'Mapa final'!#REF!),"")</f>
        <v>#REF!</v>
      </c>
      <c r="T133" s="120" t="e">
        <f>IF(AND('Mapa final'!#REF!="Media",'Mapa final'!#REF!="Mayor"),CONCATENATE("R39C",'Mapa final'!#REF!),"")</f>
        <v>#REF!</v>
      </c>
      <c r="U133" s="121" t="e">
        <f>IF(AND('Mapa final'!#REF!="Media",'Mapa final'!#REF!="Mayor"),CONCATENATE("R39C",'Mapa final'!#REF!),"")</f>
        <v>#REF!</v>
      </c>
      <c r="V133" s="87" t="e">
        <f>IF(AND('Mapa final'!#REF!="Media",'Mapa final'!#REF!="Catastrófico"),CONCATENATE("R39C",'Mapa final'!#REF!),"")</f>
        <v>#REF!</v>
      </c>
      <c r="W133" s="113" t="e">
        <f>IF(AND('Mapa final'!#REF!="Media",'Mapa final'!#REF!="Catastrófico"),CONCATENATE("R39C",'Mapa final'!#REF!),"")</f>
        <v>#REF!</v>
      </c>
      <c r="X133" s="88" t="e">
        <f>IF(AND('Mapa final'!#REF!="Media",'Mapa final'!#REF!="Catastrófico"),CONCATENATE("R39C",'Mapa final'!#REF!),"")</f>
        <v>#REF!</v>
      </c>
      <c r="Y133" s="36"/>
      <c r="Z133" s="212"/>
      <c r="AA133" s="213"/>
      <c r="AB133" s="213"/>
      <c r="AC133" s="213"/>
      <c r="AD133" s="213"/>
      <c r="AE133" s="214"/>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row>
    <row r="134" spans="1:61" ht="15" customHeight="1" x14ac:dyDescent="0.35">
      <c r="A134" s="36"/>
      <c r="B134" s="193"/>
      <c r="C134" s="194"/>
      <c r="D134" s="195"/>
      <c r="E134" s="177"/>
      <c r="F134" s="176"/>
      <c r="G134" s="176"/>
      <c r="H134" s="176"/>
      <c r="I134" s="176"/>
      <c r="J134" s="92" t="e">
        <f>IF(AND('Mapa final'!#REF!="Media",'Mapa final'!#REF!="Leve"),CONCATENATE("R40C",'Mapa final'!#REF!),"")</f>
        <v>#REF!</v>
      </c>
      <c r="K134" s="114" t="e">
        <f>IF(AND('Mapa final'!#REF!="Media",'Mapa final'!#REF!="Leve"),CONCATENATE("R40C",'Mapa final'!#REF!),"")</f>
        <v>#REF!</v>
      </c>
      <c r="L134" s="93" t="e">
        <f>IF(AND('Mapa final'!#REF!="Media",'Mapa final'!#REF!="Leve"),CONCATENATE("R40C",'Mapa final'!#REF!),"")</f>
        <v>#REF!</v>
      </c>
      <c r="M134" s="92" t="e">
        <f>IF(AND('Mapa final'!#REF!="Media",'Mapa final'!#REF!="Menor"),CONCATENATE("R40C",'Mapa final'!#REF!),"")</f>
        <v>#REF!</v>
      </c>
      <c r="N134" s="114" t="e">
        <f>IF(AND('Mapa final'!#REF!="Media",'Mapa final'!#REF!="Menor"),CONCATENATE("R40C",'Mapa final'!#REF!),"")</f>
        <v>#REF!</v>
      </c>
      <c r="O134" s="93" t="e">
        <f>IF(AND('Mapa final'!#REF!="Media",'Mapa final'!#REF!="Menor"),CONCATENATE("R40C",'Mapa final'!#REF!),"")</f>
        <v>#REF!</v>
      </c>
      <c r="P134" s="92" t="e">
        <f>IF(AND('Mapa final'!#REF!="Media",'Mapa final'!#REF!="Moderado"),CONCATENATE("R40C",'Mapa final'!#REF!),"")</f>
        <v>#REF!</v>
      </c>
      <c r="Q134" s="114" t="e">
        <f>IF(AND('Mapa final'!#REF!="Media",'Mapa final'!#REF!="Moderado"),CONCATENATE("R40C",'Mapa final'!#REF!),"")</f>
        <v>#REF!</v>
      </c>
      <c r="R134" s="93" t="e">
        <f>IF(AND('Mapa final'!#REF!="Media",'Mapa final'!#REF!="Moderado"),CONCATENATE("R40C",'Mapa final'!#REF!),"")</f>
        <v>#REF!</v>
      </c>
      <c r="S134" s="119" t="e">
        <f>IF(AND('Mapa final'!#REF!="Media",'Mapa final'!#REF!="Mayor"),CONCATENATE("R40C",'Mapa final'!#REF!),"")</f>
        <v>#REF!</v>
      </c>
      <c r="T134" s="120" t="e">
        <f>IF(AND('Mapa final'!#REF!="Media",'Mapa final'!#REF!="Mayor"),CONCATENATE("R40C",'Mapa final'!#REF!),"")</f>
        <v>#REF!</v>
      </c>
      <c r="U134" s="121" t="e">
        <f>IF(AND('Mapa final'!#REF!="Media",'Mapa final'!#REF!="Mayor"),CONCATENATE("R40C",'Mapa final'!#REF!),"")</f>
        <v>#REF!</v>
      </c>
      <c r="V134" s="87" t="e">
        <f>IF(AND('Mapa final'!#REF!="Media",'Mapa final'!#REF!="Catastrófico"),CONCATENATE("R40C",'Mapa final'!#REF!),"")</f>
        <v>#REF!</v>
      </c>
      <c r="W134" s="113" t="e">
        <f>IF(AND('Mapa final'!#REF!="Media",'Mapa final'!#REF!="Catastrófico"),CONCATENATE("R40C",'Mapa final'!#REF!),"")</f>
        <v>#REF!</v>
      </c>
      <c r="X134" s="88" t="e">
        <f>IF(AND('Mapa final'!#REF!="Media",'Mapa final'!#REF!="Catastrófico"),CONCATENATE("R40C",'Mapa final'!#REF!),"")</f>
        <v>#REF!</v>
      </c>
      <c r="Y134" s="36"/>
      <c r="Z134" s="212"/>
      <c r="AA134" s="213"/>
      <c r="AB134" s="213"/>
      <c r="AC134" s="213"/>
      <c r="AD134" s="213"/>
      <c r="AE134" s="214"/>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row>
    <row r="135" spans="1:61" ht="15" customHeight="1" x14ac:dyDescent="0.35">
      <c r="A135" s="36"/>
      <c r="B135" s="193"/>
      <c r="C135" s="194"/>
      <c r="D135" s="195"/>
      <c r="E135" s="177"/>
      <c r="F135" s="176"/>
      <c r="G135" s="176"/>
      <c r="H135" s="176"/>
      <c r="I135" s="176"/>
      <c r="J135" s="92" t="e">
        <f>IF(AND('Mapa final'!#REF!="Media",'Mapa final'!#REF!="Leve"),CONCATENATE("R41C",'Mapa final'!#REF!),"")</f>
        <v>#REF!</v>
      </c>
      <c r="K135" s="114" t="e">
        <f>IF(AND('Mapa final'!#REF!="Media",'Mapa final'!#REF!="Leve"),CONCATENATE("R41C",'Mapa final'!#REF!),"")</f>
        <v>#REF!</v>
      </c>
      <c r="L135" s="93" t="e">
        <f>IF(AND('Mapa final'!#REF!="Media",'Mapa final'!#REF!="Leve"),CONCATENATE("R41C",'Mapa final'!#REF!),"")</f>
        <v>#REF!</v>
      </c>
      <c r="M135" s="92" t="e">
        <f>IF(AND('Mapa final'!#REF!="Media",'Mapa final'!#REF!="Menor"),CONCATENATE("R41C",'Mapa final'!#REF!),"")</f>
        <v>#REF!</v>
      </c>
      <c r="N135" s="114" t="e">
        <f>IF(AND('Mapa final'!#REF!="Media",'Mapa final'!#REF!="Menor"),CONCATENATE("R41C",'Mapa final'!#REF!),"")</f>
        <v>#REF!</v>
      </c>
      <c r="O135" s="93" t="e">
        <f>IF(AND('Mapa final'!#REF!="Media",'Mapa final'!#REF!="Menor"),CONCATENATE("R41C",'Mapa final'!#REF!),"")</f>
        <v>#REF!</v>
      </c>
      <c r="P135" s="92" t="e">
        <f>IF(AND('Mapa final'!#REF!="Media",'Mapa final'!#REF!="Moderado"),CONCATENATE("R41C",'Mapa final'!#REF!),"")</f>
        <v>#REF!</v>
      </c>
      <c r="Q135" s="114" t="e">
        <f>IF(AND('Mapa final'!#REF!="Media",'Mapa final'!#REF!="Moderado"),CONCATENATE("R41C",'Mapa final'!#REF!),"")</f>
        <v>#REF!</v>
      </c>
      <c r="R135" s="93" t="e">
        <f>IF(AND('Mapa final'!#REF!="Media",'Mapa final'!#REF!="Moderado"),CONCATENATE("R41C",'Mapa final'!#REF!),"")</f>
        <v>#REF!</v>
      </c>
      <c r="S135" s="119" t="e">
        <f>IF(AND('Mapa final'!#REF!="Media",'Mapa final'!#REF!="Mayor"),CONCATENATE("R41C",'Mapa final'!#REF!),"")</f>
        <v>#REF!</v>
      </c>
      <c r="T135" s="120" t="e">
        <f>IF(AND('Mapa final'!#REF!="Media",'Mapa final'!#REF!="Mayor"),CONCATENATE("R41C",'Mapa final'!#REF!),"")</f>
        <v>#REF!</v>
      </c>
      <c r="U135" s="121" t="e">
        <f>IF(AND('Mapa final'!#REF!="Media",'Mapa final'!#REF!="Mayor"),CONCATENATE("R41C",'Mapa final'!#REF!),"")</f>
        <v>#REF!</v>
      </c>
      <c r="V135" s="87" t="e">
        <f>IF(AND('Mapa final'!#REF!="Media",'Mapa final'!#REF!="Catastrófico"),CONCATENATE("R41C",'Mapa final'!#REF!),"")</f>
        <v>#REF!</v>
      </c>
      <c r="W135" s="113" t="e">
        <f>IF(AND('Mapa final'!#REF!="Media",'Mapa final'!#REF!="Catastrófico"),CONCATENATE("R41C",'Mapa final'!#REF!),"")</f>
        <v>#REF!</v>
      </c>
      <c r="X135" s="88" t="e">
        <f>IF(AND('Mapa final'!#REF!="Media",'Mapa final'!#REF!="Catastrófico"),CONCATENATE("R41C",'Mapa final'!#REF!),"")</f>
        <v>#REF!</v>
      </c>
      <c r="Y135" s="36"/>
      <c r="Z135" s="212"/>
      <c r="AA135" s="213"/>
      <c r="AB135" s="213"/>
      <c r="AC135" s="213"/>
      <c r="AD135" s="213"/>
      <c r="AE135" s="214"/>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row>
    <row r="136" spans="1:61" ht="15" customHeight="1" x14ac:dyDescent="0.35">
      <c r="A136" s="36"/>
      <c r="B136" s="193"/>
      <c r="C136" s="194"/>
      <c r="D136" s="195"/>
      <c r="E136" s="177"/>
      <c r="F136" s="176"/>
      <c r="G136" s="176"/>
      <c r="H136" s="176"/>
      <c r="I136" s="176"/>
      <c r="J136" s="92" t="e">
        <f>IF(AND('Mapa final'!#REF!="Media",'Mapa final'!#REF!="Leve"),CONCATENATE("R42C",'Mapa final'!#REF!),"")</f>
        <v>#REF!</v>
      </c>
      <c r="K136" s="114" t="e">
        <f>IF(AND('Mapa final'!#REF!="Media",'Mapa final'!#REF!="Leve"),CONCATENATE("R42C",'Mapa final'!#REF!),"")</f>
        <v>#REF!</v>
      </c>
      <c r="L136" s="93" t="e">
        <f>IF(AND('Mapa final'!#REF!="Media",'Mapa final'!#REF!="Leve"),CONCATENATE("R42C",'Mapa final'!#REF!),"")</f>
        <v>#REF!</v>
      </c>
      <c r="M136" s="92" t="e">
        <f>IF(AND('Mapa final'!#REF!="Media",'Mapa final'!#REF!="Menor"),CONCATENATE("R42C",'Mapa final'!#REF!),"")</f>
        <v>#REF!</v>
      </c>
      <c r="N136" s="114" t="e">
        <f>IF(AND('Mapa final'!#REF!="Media",'Mapa final'!#REF!="Menor"),CONCATENATE("R42C",'Mapa final'!#REF!),"")</f>
        <v>#REF!</v>
      </c>
      <c r="O136" s="93" t="e">
        <f>IF(AND('Mapa final'!#REF!="Media",'Mapa final'!#REF!="Menor"),CONCATENATE("R42C",'Mapa final'!#REF!),"")</f>
        <v>#REF!</v>
      </c>
      <c r="P136" s="92" t="e">
        <f>IF(AND('Mapa final'!#REF!="Media",'Mapa final'!#REF!="Moderado"),CONCATENATE("R42C",'Mapa final'!#REF!),"")</f>
        <v>#REF!</v>
      </c>
      <c r="Q136" s="114" t="e">
        <f>IF(AND('Mapa final'!#REF!="Media",'Mapa final'!#REF!="Moderado"),CONCATENATE("R42C",'Mapa final'!#REF!),"")</f>
        <v>#REF!</v>
      </c>
      <c r="R136" s="93" t="e">
        <f>IF(AND('Mapa final'!#REF!="Media",'Mapa final'!#REF!="Moderado"),CONCATENATE("R42C",'Mapa final'!#REF!),"")</f>
        <v>#REF!</v>
      </c>
      <c r="S136" s="119" t="e">
        <f>IF(AND('Mapa final'!#REF!="Media",'Mapa final'!#REF!="Mayor"),CONCATENATE("R42C",'Mapa final'!#REF!),"")</f>
        <v>#REF!</v>
      </c>
      <c r="T136" s="120" t="e">
        <f>IF(AND('Mapa final'!#REF!="Media",'Mapa final'!#REF!="Mayor"),CONCATENATE("R42C",'Mapa final'!#REF!),"")</f>
        <v>#REF!</v>
      </c>
      <c r="U136" s="121" t="e">
        <f>IF(AND('Mapa final'!#REF!="Media",'Mapa final'!#REF!="Mayor"),CONCATENATE("R42C",'Mapa final'!#REF!),"")</f>
        <v>#REF!</v>
      </c>
      <c r="V136" s="87" t="e">
        <f>IF(AND('Mapa final'!#REF!="Media",'Mapa final'!#REF!="Catastrófico"),CONCATENATE("R42C",'Mapa final'!#REF!),"")</f>
        <v>#REF!</v>
      </c>
      <c r="W136" s="113" t="e">
        <f>IF(AND('Mapa final'!#REF!="Media",'Mapa final'!#REF!="Catastrófico"),CONCATENATE("R42C",'Mapa final'!#REF!),"")</f>
        <v>#REF!</v>
      </c>
      <c r="X136" s="88" t="e">
        <f>IF(AND('Mapa final'!#REF!="Media",'Mapa final'!#REF!="Catastrófico"),CONCATENATE("R42C",'Mapa final'!#REF!),"")</f>
        <v>#REF!</v>
      </c>
      <c r="Y136" s="36"/>
      <c r="Z136" s="212"/>
      <c r="AA136" s="213"/>
      <c r="AB136" s="213"/>
      <c r="AC136" s="213"/>
      <c r="AD136" s="213"/>
      <c r="AE136" s="214"/>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row>
    <row r="137" spans="1:61" ht="15" customHeight="1" thickBot="1" x14ac:dyDescent="0.4">
      <c r="A137" s="36"/>
      <c r="B137" s="193"/>
      <c r="C137" s="194"/>
      <c r="D137" s="195"/>
      <c r="E137" s="177"/>
      <c r="F137" s="176"/>
      <c r="G137" s="176"/>
      <c r="H137" s="176"/>
      <c r="I137" s="176"/>
      <c r="J137" s="92" t="e">
        <f>IF(AND('Mapa final'!#REF!="Media",'Mapa final'!#REF!="Leve"),CONCATENATE("R43C",'Mapa final'!#REF!),"")</f>
        <v>#REF!</v>
      </c>
      <c r="K137" s="114" t="e">
        <f>IF(AND('Mapa final'!#REF!="Media",'Mapa final'!#REF!="Leve"),CONCATENATE("R43C",'Mapa final'!#REF!),"")</f>
        <v>#REF!</v>
      </c>
      <c r="L137" s="93" t="e">
        <f>IF(AND('Mapa final'!#REF!="Media",'Mapa final'!#REF!="Leve"),CONCATENATE("R43C",'Mapa final'!#REF!),"")</f>
        <v>#REF!</v>
      </c>
      <c r="M137" s="92" t="e">
        <f>IF(AND('Mapa final'!#REF!="Media",'Mapa final'!#REF!="Menor"),CONCATENATE("R43C",'Mapa final'!#REF!),"")</f>
        <v>#REF!</v>
      </c>
      <c r="N137" s="114" t="e">
        <f>IF(AND('Mapa final'!#REF!="Media",'Mapa final'!#REF!="Menor"),CONCATENATE("R43C",'Mapa final'!#REF!),"")</f>
        <v>#REF!</v>
      </c>
      <c r="O137" s="93" t="e">
        <f>IF(AND('Mapa final'!#REF!="Media",'Mapa final'!#REF!="Menor"),CONCATENATE("R43C",'Mapa final'!#REF!),"")</f>
        <v>#REF!</v>
      </c>
      <c r="P137" s="92" t="e">
        <f>IF(AND('Mapa final'!#REF!="Media",'Mapa final'!#REF!="Moderado"),CONCATENATE("R43C",'Mapa final'!#REF!),"")</f>
        <v>#REF!</v>
      </c>
      <c r="Q137" s="114" t="e">
        <f>IF(AND('Mapa final'!#REF!="Media",'Mapa final'!#REF!="Moderado"),CONCATENATE("R43C",'Mapa final'!#REF!),"")</f>
        <v>#REF!</v>
      </c>
      <c r="R137" s="93" t="e">
        <f>IF(AND('Mapa final'!#REF!="Media",'Mapa final'!#REF!="Moderado"),CONCATENATE("R43C",'Mapa final'!#REF!),"")</f>
        <v>#REF!</v>
      </c>
      <c r="S137" s="119" t="e">
        <f>IF(AND('Mapa final'!#REF!="Media",'Mapa final'!#REF!="Mayor"),CONCATENATE("R43C",'Mapa final'!#REF!),"")</f>
        <v>#REF!</v>
      </c>
      <c r="T137" s="120" t="e">
        <f>IF(AND('Mapa final'!#REF!="Media",'Mapa final'!#REF!="Mayor"),CONCATENATE("R43C",'Mapa final'!#REF!),"")</f>
        <v>#REF!</v>
      </c>
      <c r="U137" s="121" t="e">
        <f>IF(AND('Mapa final'!#REF!="Media",'Mapa final'!#REF!="Mayor"),CONCATENATE("R43C",'Mapa final'!#REF!),"")</f>
        <v>#REF!</v>
      </c>
      <c r="V137" s="87" t="e">
        <f>IF(AND('Mapa final'!#REF!="Media",'Mapa final'!#REF!="Catastrófico"),CONCATENATE("R43C",'Mapa final'!#REF!),"")</f>
        <v>#REF!</v>
      </c>
      <c r="W137" s="113" t="e">
        <f>IF(AND('Mapa final'!#REF!="Media",'Mapa final'!#REF!="Catastrófico"),CONCATENATE("R43C",'Mapa final'!#REF!),"")</f>
        <v>#REF!</v>
      </c>
      <c r="X137" s="88" t="e">
        <f>IF(AND('Mapa final'!#REF!="Media",'Mapa final'!#REF!="Catastrófico"),CONCATENATE("R43C",'Mapa final'!#REF!),"")</f>
        <v>#REF!</v>
      </c>
      <c r="Y137" s="36"/>
      <c r="Z137" s="215"/>
      <c r="AA137" s="216"/>
      <c r="AB137" s="216"/>
      <c r="AC137" s="216"/>
      <c r="AD137" s="216"/>
      <c r="AE137" s="217"/>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row>
    <row r="138" spans="1:61" ht="15" customHeight="1" x14ac:dyDescent="0.35">
      <c r="A138" s="36"/>
      <c r="B138" s="193"/>
      <c r="C138" s="194"/>
      <c r="D138" s="195"/>
      <c r="E138" s="173" t="s">
        <v>98</v>
      </c>
      <c r="F138" s="174"/>
      <c r="G138" s="174"/>
      <c r="H138" s="174"/>
      <c r="I138" s="174"/>
      <c r="J138" s="97" t="e">
        <f>IF(AND('Mapa final'!#REF!="Baja",'Mapa final'!#REF!="Leve"),CONCATENATE("R1C",'Mapa final'!#REF!),"")</f>
        <v>#REF!</v>
      </c>
      <c r="K138" s="98" t="e">
        <f>IF(AND('Mapa final'!#REF!="Baja",'Mapa final'!#REF!="Leve"),CONCATENATE("R1C",'Mapa final'!#REF!),"")</f>
        <v>#REF!</v>
      </c>
      <c r="L138" s="99" t="e">
        <f>IF(AND('Mapa final'!#REF!="Baja",'Mapa final'!#REF!="Leve"),CONCATENATE("R1C",'Mapa final'!#REF!),"")</f>
        <v>#REF!</v>
      </c>
      <c r="M138" s="89" t="e">
        <f>IF(AND('Mapa final'!#REF!="Baja",'Mapa final'!#REF!="Menor"),CONCATENATE("R1C",'Mapa final'!#REF!),"")</f>
        <v>#REF!</v>
      </c>
      <c r="N138" s="90" t="e">
        <f>IF(AND('Mapa final'!#REF!="Baja",'Mapa final'!#REF!="Menor"),CONCATENATE("R1C",'Mapa final'!#REF!),"")</f>
        <v>#REF!</v>
      </c>
      <c r="O138" s="91" t="e">
        <f>IF(AND('Mapa final'!#REF!="Baja",'Mapa final'!#REF!="Menor"),CONCATENATE("R1C",'Mapa final'!#REF!),"")</f>
        <v>#REF!</v>
      </c>
      <c r="P138" s="89" t="e">
        <f>IF(AND('Mapa final'!#REF!="Baja",'Mapa final'!#REF!="Moderado"),CONCATENATE("R1C",'Mapa final'!#REF!),"")</f>
        <v>#REF!</v>
      </c>
      <c r="Q138" s="90" t="e">
        <f>IF(AND('Mapa final'!#REF!="Baja",'Mapa final'!#REF!="Moderado"),CONCATENATE("R1C",'Mapa final'!#REF!),"")</f>
        <v>#REF!</v>
      </c>
      <c r="R138" s="91" t="e">
        <f>IF(AND('Mapa final'!#REF!="Baja",'Mapa final'!#REF!="Moderado"),CONCATENATE("R1C",'Mapa final'!#REF!),"")</f>
        <v>#REF!</v>
      </c>
      <c r="S138" s="116" t="e">
        <f>IF(AND('Mapa final'!#REF!="Baja",'Mapa final'!#REF!="Mayor"),CONCATENATE("R1C",'Mapa final'!#REF!),"")</f>
        <v>#REF!</v>
      </c>
      <c r="T138" s="117" t="e">
        <f>IF(AND('Mapa final'!#REF!="Baja",'Mapa final'!#REF!="Mayor"),CONCATENATE("R1C",'Mapa final'!#REF!),"")</f>
        <v>#REF!</v>
      </c>
      <c r="U138" s="118" t="e">
        <f>IF(AND('Mapa final'!#REF!="Baja",'Mapa final'!#REF!="Mayor"),CONCATENATE("R1C",'Mapa final'!#REF!),"")</f>
        <v>#REF!</v>
      </c>
      <c r="V138" s="84" t="e">
        <f>IF(AND('Mapa final'!#REF!="Baja",'Mapa final'!#REF!="Catastrófico"),CONCATENATE("R1C",'Mapa final'!#REF!),"")</f>
        <v>#REF!</v>
      </c>
      <c r="W138" s="85" t="e">
        <f>IF(AND('Mapa final'!#REF!="Baja",'Mapa final'!#REF!="Catastrófico"),CONCATENATE("R1C",'Mapa final'!#REF!),"")</f>
        <v>#REF!</v>
      </c>
      <c r="X138" s="86" t="e">
        <f>IF(AND('Mapa final'!#REF!="Baja",'Mapa final'!#REF!="Catastrófico"),CONCATENATE("R1C",'Mapa final'!#REF!),"")</f>
        <v>#REF!</v>
      </c>
      <c r="Y138" s="36"/>
      <c r="Z138" s="205" t="s">
        <v>69</v>
      </c>
      <c r="AA138" s="206"/>
      <c r="AB138" s="206"/>
      <c r="AC138" s="206"/>
      <c r="AD138" s="206"/>
      <c r="AE138" s="207"/>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row>
    <row r="139" spans="1:61" ht="15" customHeight="1" x14ac:dyDescent="0.35">
      <c r="A139" s="36"/>
      <c r="B139" s="193"/>
      <c r="C139" s="194"/>
      <c r="D139" s="195"/>
      <c r="E139" s="175"/>
      <c r="F139" s="176"/>
      <c r="G139" s="176"/>
      <c r="H139" s="176"/>
      <c r="I139" s="176"/>
      <c r="J139" s="100" t="e">
        <f>IF(AND('Mapa final'!#REF!="Baja",'Mapa final'!#REF!="Leve"),CONCATENATE("R2C",'Mapa final'!#REF!),"")</f>
        <v>#REF!</v>
      </c>
      <c r="K139" s="115" t="e">
        <f>IF(AND('Mapa final'!#REF!="Baja",'Mapa final'!#REF!="Leve"),CONCATENATE("R2C",'Mapa final'!#REF!),"")</f>
        <v>#REF!</v>
      </c>
      <c r="L139" s="101" t="e">
        <f>IF(AND('Mapa final'!#REF!="Baja",'Mapa final'!#REF!="Leve"),CONCATENATE("R2C",'Mapa final'!#REF!),"")</f>
        <v>#REF!</v>
      </c>
      <c r="M139" s="92" t="e">
        <f>IF(AND('Mapa final'!#REF!="Baja",'Mapa final'!#REF!="Menor"),CONCATENATE("R2C",'Mapa final'!#REF!),"")</f>
        <v>#REF!</v>
      </c>
      <c r="N139" s="114" t="e">
        <f>IF(AND('Mapa final'!#REF!="Baja",'Mapa final'!#REF!="Menor"),CONCATENATE("R2C",'Mapa final'!#REF!),"")</f>
        <v>#REF!</v>
      </c>
      <c r="O139" s="93" t="e">
        <f>IF(AND('Mapa final'!#REF!="Baja",'Mapa final'!#REF!="Menor"),CONCATENATE("R2C",'Mapa final'!#REF!),"")</f>
        <v>#REF!</v>
      </c>
      <c r="P139" s="92" t="e">
        <f>IF(AND('Mapa final'!#REF!="Baja",'Mapa final'!#REF!="Moderado"),CONCATENATE("R2C",'Mapa final'!#REF!),"")</f>
        <v>#REF!</v>
      </c>
      <c r="Q139" s="114" t="e">
        <f>IF(AND('Mapa final'!#REF!="Baja",'Mapa final'!#REF!="Moderado"),CONCATENATE("R2C",'Mapa final'!#REF!),"")</f>
        <v>#REF!</v>
      </c>
      <c r="R139" s="93" t="e">
        <f>IF(AND('Mapa final'!#REF!="Baja",'Mapa final'!#REF!="Moderado"),CONCATENATE("R2C",'Mapa final'!#REF!),"")</f>
        <v>#REF!</v>
      </c>
      <c r="S139" s="119" t="e">
        <f>IF(AND('Mapa final'!#REF!="Baja",'Mapa final'!#REF!="Mayor"),CONCATENATE("R2C",'Mapa final'!#REF!),"")</f>
        <v>#REF!</v>
      </c>
      <c r="T139" s="120" t="e">
        <f>IF(AND('Mapa final'!#REF!="Baja",'Mapa final'!#REF!="Mayor"),CONCATENATE("R2C",'Mapa final'!#REF!),"")</f>
        <v>#REF!</v>
      </c>
      <c r="U139" s="121" t="e">
        <f>IF(AND('Mapa final'!#REF!="Baja",'Mapa final'!#REF!="Mayor"),CONCATENATE("R2C",'Mapa final'!#REF!),"")</f>
        <v>#REF!</v>
      </c>
      <c r="V139" s="87" t="e">
        <f>IF(AND('Mapa final'!#REF!="Baja",'Mapa final'!#REF!="Catastrófico"),CONCATENATE("R2C",'Mapa final'!#REF!),"")</f>
        <v>#REF!</v>
      </c>
      <c r="W139" s="113" t="e">
        <f>IF(AND('Mapa final'!#REF!="Baja",'Mapa final'!#REF!="Catastrófico"),CONCATENATE("R2C",'Mapa final'!#REF!),"")</f>
        <v>#REF!</v>
      </c>
      <c r="X139" s="88" t="e">
        <f>IF(AND('Mapa final'!#REF!="Baja",'Mapa final'!#REF!="Catastrófico"),CONCATENATE("R2C",'Mapa final'!#REF!),"")</f>
        <v>#REF!</v>
      </c>
      <c r="Y139" s="36"/>
      <c r="Z139" s="205"/>
      <c r="AA139" s="208"/>
      <c r="AB139" s="208"/>
      <c r="AC139" s="208"/>
      <c r="AD139" s="208"/>
      <c r="AE139" s="207"/>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row>
    <row r="140" spans="1:61" ht="15" customHeight="1" x14ac:dyDescent="0.35">
      <c r="A140" s="36"/>
      <c r="B140" s="193"/>
      <c r="C140" s="194"/>
      <c r="D140" s="195"/>
      <c r="E140" s="175"/>
      <c r="F140" s="176"/>
      <c r="G140" s="176"/>
      <c r="H140" s="176"/>
      <c r="I140" s="176"/>
      <c r="J140" s="100" t="e">
        <f>IF(AND('Mapa final'!#REF!="Baja",'Mapa final'!#REF!="Leve"),CONCATENATE("R3C",'Mapa final'!#REF!),"")</f>
        <v>#REF!</v>
      </c>
      <c r="K140" s="115" t="e">
        <f>IF(AND('Mapa final'!#REF!="Baja",'Mapa final'!#REF!="Leve"),CONCATENATE("R3C",'Mapa final'!#REF!),"")</f>
        <v>#REF!</v>
      </c>
      <c r="L140" s="101" t="e">
        <f>IF(AND('Mapa final'!#REF!="Baja",'Mapa final'!#REF!="Leve"),CONCATENATE("R3C",'Mapa final'!#REF!),"")</f>
        <v>#REF!</v>
      </c>
      <c r="M140" s="92" t="e">
        <f>IF(AND('Mapa final'!#REF!="Baja",'Mapa final'!#REF!="Menor"),CONCATENATE("R3C",'Mapa final'!#REF!),"")</f>
        <v>#REF!</v>
      </c>
      <c r="N140" s="114" t="e">
        <f>IF(AND('Mapa final'!#REF!="Baja",'Mapa final'!#REF!="Menor"),CONCATENATE("R3C",'Mapa final'!#REF!),"")</f>
        <v>#REF!</v>
      </c>
      <c r="O140" s="93" t="e">
        <f>IF(AND('Mapa final'!#REF!="Baja",'Mapa final'!#REF!="Menor"),CONCATENATE("R3C",'Mapa final'!#REF!),"")</f>
        <v>#REF!</v>
      </c>
      <c r="P140" s="92" t="e">
        <f>IF(AND('Mapa final'!#REF!="Baja",'Mapa final'!#REF!="Moderado"),CONCATENATE("R3C",'Mapa final'!#REF!),"")</f>
        <v>#REF!</v>
      </c>
      <c r="Q140" s="114" t="e">
        <f>IF(AND('Mapa final'!#REF!="Baja",'Mapa final'!#REF!="Moderado"),CONCATENATE("R3C",'Mapa final'!#REF!),"")</f>
        <v>#REF!</v>
      </c>
      <c r="R140" s="93" t="e">
        <f>IF(AND('Mapa final'!#REF!="Baja",'Mapa final'!#REF!="Moderado"),CONCATENATE("R3C",'Mapa final'!#REF!),"")</f>
        <v>#REF!</v>
      </c>
      <c r="S140" s="119" t="e">
        <f>IF(AND('Mapa final'!#REF!="Baja",'Mapa final'!#REF!="Mayor"),CONCATENATE("R3C",'Mapa final'!#REF!),"")</f>
        <v>#REF!</v>
      </c>
      <c r="T140" s="120" t="e">
        <f>IF(AND('Mapa final'!#REF!="Baja",'Mapa final'!#REF!="Mayor"),CONCATENATE("R3C",'Mapa final'!#REF!),"")</f>
        <v>#REF!</v>
      </c>
      <c r="U140" s="121" t="e">
        <f>IF(AND('Mapa final'!#REF!="Baja",'Mapa final'!#REF!="Mayor"),CONCATENATE("R3C",'Mapa final'!#REF!),"")</f>
        <v>#REF!</v>
      </c>
      <c r="V140" s="87" t="e">
        <f>IF(AND('Mapa final'!#REF!="Baja",'Mapa final'!#REF!="Catastrófico"),CONCATENATE("R3C",'Mapa final'!#REF!),"")</f>
        <v>#REF!</v>
      </c>
      <c r="W140" s="113" t="e">
        <f>IF(AND('Mapa final'!#REF!="Baja",'Mapa final'!#REF!="Catastrófico"),CONCATENATE("R3C",'Mapa final'!#REF!),"")</f>
        <v>#REF!</v>
      </c>
      <c r="X140" s="88" t="e">
        <f>IF(AND('Mapa final'!#REF!="Baja",'Mapa final'!#REF!="Catastrófico"),CONCATENATE("R3C",'Mapa final'!#REF!),"")</f>
        <v>#REF!</v>
      </c>
      <c r="Y140" s="36"/>
      <c r="Z140" s="205"/>
      <c r="AA140" s="208"/>
      <c r="AB140" s="208"/>
      <c r="AC140" s="208"/>
      <c r="AD140" s="208"/>
      <c r="AE140" s="207"/>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row>
    <row r="141" spans="1:61" ht="15" customHeight="1" x14ac:dyDescent="0.35">
      <c r="A141" s="36"/>
      <c r="B141" s="193"/>
      <c r="C141" s="194"/>
      <c r="D141" s="195"/>
      <c r="E141" s="175"/>
      <c r="F141" s="176"/>
      <c r="G141" s="176"/>
      <c r="H141" s="176"/>
      <c r="I141" s="176"/>
      <c r="J141" s="100" t="e">
        <f>IF(AND('Mapa final'!#REF!="Baja",'Mapa final'!#REF!="Leve"),CONCATENATE("R4C",'Mapa final'!#REF!),"")</f>
        <v>#REF!</v>
      </c>
      <c r="K141" s="115" t="e">
        <f>IF(AND('Mapa final'!#REF!="Baja",'Mapa final'!#REF!="Leve"),CONCATENATE("R4C",'Mapa final'!#REF!),"")</f>
        <v>#REF!</v>
      </c>
      <c r="L141" s="101" t="e">
        <f>IF(AND('Mapa final'!#REF!="Baja",'Mapa final'!#REF!="Leve"),CONCATENATE("R4C",'Mapa final'!#REF!),"")</f>
        <v>#REF!</v>
      </c>
      <c r="M141" s="92" t="e">
        <f>IF(AND('Mapa final'!#REF!="Baja",'Mapa final'!#REF!="Menor"),CONCATENATE("R4C",'Mapa final'!#REF!),"")</f>
        <v>#REF!</v>
      </c>
      <c r="N141" s="114" t="e">
        <f>IF(AND('Mapa final'!#REF!="Baja",'Mapa final'!#REF!="Menor"),CONCATENATE("R4C",'Mapa final'!#REF!),"")</f>
        <v>#REF!</v>
      </c>
      <c r="O141" s="93" t="e">
        <f>IF(AND('Mapa final'!#REF!="Baja",'Mapa final'!#REF!="Menor"),CONCATENATE("R4C",'Mapa final'!#REF!),"")</f>
        <v>#REF!</v>
      </c>
      <c r="P141" s="92" t="e">
        <f>IF(AND('Mapa final'!#REF!="Baja",'Mapa final'!#REF!="Moderado"),CONCATENATE("R4C",'Mapa final'!#REF!),"")</f>
        <v>#REF!</v>
      </c>
      <c r="Q141" s="114" t="e">
        <f>IF(AND('Mapa final'!#REF!="Baja",'Mapa final'!#REF!="Moderado"),CONCATENATE("R4C",'Mapa final'!#REF!),"")</f>
        <v>#REF!</v>
      </c>
      <c r="R141" s="93" t="e">
        <f>IF(AND('Mapa final'!#REF!="Baja",'Mapa final'!#REF!="Moderado"),CONCATENATE("R4C",'Mapa final'!#REF!),"")</f>
        <v>#REF!</v>
      </c>
      <c r="S141" s="119" t="e">
        <f>IF(AND('Mapa final'!#REF!="Baja",'Mapa final'!#REF!="Mayor"),CONCATENATE("R4C",'Mapa final'!#REF!),"")</f>
        <v>#REF!</v>
      </c>
      <c r="T141" s="120" t="e">
        <f>IF(AND('Mapa final'!#REF!="Baja",'Mapa final'!#REF!="Mayor"),CONCATENATE("R4C",'Mapa final'!#REF!),"")</f>
        <v>#REF!</v>
      </c>
      <c r="U141" s="121" t="e">
        <f>IF(AND('Mapa final'!#REF!="Baja",'Mapa final'!#REF!="Mayor"),CONCATENATE("R4C",'Mapa final'!#REF!),"")</f>
        <v>#REF!</v>
      </c>
      <c r="V141" s="87" t="e">
        <f>IF(AND('Mapa final'!#REF!="Baja",'Mapa final'!#REF!="Catastrófico"),CONCATENATE("R4C",'Mapa final'!#REF!),"")</f>
        <v>#REF!</v>
      </c>
      <c r="W141" s="113" t="e">
        <f>IF(AND('Mapa final'!#REF!="Baja",'Mapa final'!#REF!="Catastrófico"),CONCATENATE("R4C",'Mapa final'!#REF!),"")</f>
        <v>#REF!</v>
      </c>
      <c r="X141" s="88" t="e">
        <f>IF(AND('Mapa final'!#REF!="Baja",'Mapa final'!#REF!="Catastrófico"),CONCATENATE("R4C",'Mapa final'!#REF!),"")</f>
        <v>#REF!</v>
      </c>
      <c r="Y141" s="36"/>
      <c r="Z141" s="205"/>
      <c r="AA141" s="208"/>
      <c r="AB141" s="208"/>
      <c r="AC141" s="208"/>
      <c r="AD141" s="208"/>
      <c r="AE141" s="207"/>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row>
    <row r="142" spans="1:61" ht="15" customHeight="1" x14ac:dyDescent="0.35">
      <c r="A142" s="36"/>
      <c r="B142" s="193"/>
      <c r="C142" s="194"/>
      <c r="D142" s="195"/>
      <c r="E142" s="175"/>
      <c r="F142" s="176"/>
      <c r="G142" s="176"/>
      <c r="H142" s="176"/>
      <c r="I142" s="176"/>
      <c r="J142" s="100" t="e">
        <f>IF(AND('Mapa final'!#REF!="Baja",'Mapa final'!#REF!="Leve"),CONCATENATE("R5C",'Mapa final'!#REF!),"")</f>
        <v>#REF!</v>
      </c>
      <c r="K142" s="115" t="e">
        <f>IF(AND('Mapa final'!#REF!="Baja",'Mapa final'!#REF!="Leve"),CONCATENATE("R5C",'Mapa final'!#REF!),"")</f>
        <v>#REF!</v>
      </c>
      <c r="L142" s="101" t="e">
        <f>IF(AND('Mapa final'!#REF!="Baja",'Mapa final'!#REF!="Leve"),CONCATENATE("R5C",'Mapa final'!#REF!),"")</f>
        <v>#REF!</v>
      </c>
      <c r="M142" s="92" t="e">
        <f>IF(AND('Mapa final'!#REF!="Baja",'Mapa final'!#REF!="Menor"),CONCATENATE("R5C",'Mapa final'!#REF!),"")</f>
        <v>#REF!</v>
      </c>
      <c r="N142" s="114" t="e">
        <f>IF(AND('Mapa final'!#REF!="Baja",'Mapa final'!#REF!="Menor"),CONCATENATE("R5C",'Mapa final'!#REF!),"")</f>
        <v>#REF!</v>
      </c>
      <c r="O142" s="93" t="e">
        <f>IF(AND('Mapa final'!#REF!="Baja",'Mapa final'!#REF!="Menor"),CONCATENATE("R5C",'Mapa final'!#REF!),"")</f>
        <v>#REF!</v>
      </c>
      <c r="P142" s="92" t="e">
        <f>IF(AND('Mapa final'!#REF!="Baja",'Mapa final'!#REF!="Moderado"),CONCATENATE("R5C",'Mapa final'!#REF!),"")</f>
        <v>#REF!</v>
      </c>
      <c r="Q142" s="114" t="e">
        <f>IF(AND('Mapa final'!#REF!="Baja",'Mapa final'!#REF!="Moderado"),CONCATENATE("R5C",'Mapa final'!#REF!),"")</f>
        <v>#REF!</v>
      </c>
      <c r="R142" s="93" t="e">
        <f>IF(AND('Mapa final'!#REF!="Baja",'Mapa final'!#REF!="Moderado"),CONCATENATE("R5C",'Mapa final'!#REF!),"")</f>
        <v>#REF!</v>
      </c>
      <c r="S142" s="119" t="e">
        <f>IF(AND('Mapa final'!#REF!="Baja",'Mapa final'!#REF!="Mayor"),CONCATENATE("R5C",'Mapa final'!#REF!),"")</f>
        <v>#REF!</v>
      </c>
      <c r="T142" s="120" t="e">
        <f>IF(AND('Mapa final'!#REF!="Baja",'Mapa final'!#REF!="Mayor"),CONCATENATE("R5C",'Mapa final'!#REF!),"")</f>
        <v>#REF!</v>
      </c>
      <c r="U142" s="121" t="e">
        <f>IF(AND('Mapa final'!#REF!="Baja",'Mapa final'!#REF!="Mayor"),CONCATENATE("R5C",'Mapa final'!#REF!),"")</f>
        <v>#REF!</v>
      </c>
      <c r="V142" s="87" t="e">
        <f>IF(AND('Mapa final'!#REF!="Baja",'Mapa final'!#REF!="Catastrófico"),CONCATENATE("R5C",'Mapa final'!#REF!),"")</f>
        <v>#REF!</v>
      </c>
      <c r="W142" s="113" t="e">
        <f>IF(AND('Mapa final'!#REF!="Baja",'Mapa final'!#REF!="Catastrófico"),CONCATENATE("R5C",'Mapa final'!#REF!),"")</f>
        <v>#REF!</v>
      </c>
      <c r="X142" s="88" t="e">
        <f>IF(AND('Mapa final'!#REF!="Baja",'Mapa final'!#REF!="Catastrófico"),CONCATENATE("R5C",'Mapa final'!#REF!),"")</f>
        <v>#REF!</v>
      </c>
      <c r="Y142" s="36"/>
      <c r="Z142" s="205"/>
      <c r="AA142" s="208"/>
      <c r="AB142" s="208"/>
      <c r="AC142" s="208"/>
      <c r="AD142" s="208"/>
      <c r="AE142" s="207"/>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row>
    <row r="143" spans="1:61" ht="15" customHeight="1" x14ac:dyDescent="0.35">
      <c r="A143" s="36"/>
      <c r="B143" s="193"/>
      <c r="C143" s="194"/>
      <c r="D143" s="195"/>
      <c r="E143" s="175"/>
      <c r="F143" s="176"/>
      <c r="G143" s="176"/>
      <c r="H143" s="176"/>
      <c r="I143" s="176"/>
      <c r="J143" s="100" t="e">
        <f>IF(AND('Mapa final'!#REF!="Baja",'Mapa final'!#REF!="Leve"),CONCATENATE("R6C",'Mapa final'!#REF!),"")</f>
        <v>#REF!</v>
      </c>
      <c r="K143" s="115" t="e">
        <f>IF(AND('Mapa final'!#REF!="Baja",'Mapa final'!#REF!="Leve"),CONCATENATE("R6C",'Mapa final'!#REF!),"")</f>
        <v>#REF!</v>
      </c>
      <c r="L143" s="101" t="e">
        <f>IF(AND('Mapa final'!#REF!="Baja",'Mapa final'!#REF!="Leve"),CONCATENATE("R6C",'Mapa final'!#REF!),"")</f>
        <v>#REF!</v>
      </c>
      <c r="M143" s="92" t="e">
        <f>IF(AND('Mapa final'!#REF!="Baja",'Mapa final'!#REF!="Menor"),CONCATENATE("R6C",'Mapa final'!#REF!),"")</f>
        <v>#REF!</v>
      </c>
      <c r="N143" s="114" t="e">
        <f>IF(AND('Mapa final'!#REF!="Baja",'Mapa final'!#REF!="Menor"),CONCATENATE("R6C",'Mapa final'!#REF!),"")</f>
        <v>#REF!</v>
      </c>
      <c r="O143" s="93" t="e">
        <f>IF(AND('Mapa final'!#REF!="Baja",'Mapa final'!#REF!="Menor"),CONCATENATE("R6C",'Mapa final'!#REF!),"")</f>
        <v>#REF!</v>
      </c>
      <c r="P143" s="92" t="e">
        <f>IF(AND('Mapa final'!#REF!="Baja",'Mapa final'!#REF!="Moderado"),CONCATENATE("R6C",'Mapa final'!#REF!),"")</f>
        <v>#REF!</v>
      </c>
      <c r="Q143" s="114" t="e">
        <f>IF(AND('Mapa final'!#REF!="Baja",'Mapa final'!#REF!="Moderado"),CONCATENATE("R6C",'Mapa final'!#REF!),"")</f>
        <v>#REF!</v>
      </c>
      <c r="R143" s="93" t="e">
        <f>IF(AND('Mapa final'!#REF!="Baja",'Mapa final'!#REF!="Moderado"),CONCATENATE("R6C",'Mapa final'!#REF!),"")</f>
        <v>#REF!</v>
      </c>
      <c r="S143" s="119" t="e">
        <f>IF(AND('Mapa final'!#REF!="Baja",'Mapa final'!#REF!="Mayor"),CONCATENATE("R6C",'Mapa final'!#REF!),"")</f>
        <v>#REF!</v>
      </c>
      <c r="T143" s="120" t="e">
        <f>IF(AND('Mapa final'!#REF!="Baja",'Mapa final'!#REF!="Mayor"),CONCATENATE("R6C",'Mapa final'!#REF!),"")</f>
        <v>#REF!</v>
      </c>
      <c r="U143" s="121" t="e">
        <f>IF(AND('Mapa final'!#REF!="Baja",'Mapa final'!#REF!="Mayor"),CONCATENATE("R6C",'Mapa final'!#REF!),"")</f>
        <v>#REF!</v>
      </c>
      <c r="V143" s="87" t="e">
        <f>IF(AND('Mapa final'!#REF!="Baja",'Mapa final'!#REF!="Catastrófico"),CONCATENATE("R6C",'Mapa final'!#REF!),"")</f>
        <v>#REF!</v>
      </c>
      <c r="W143" s="113" t="e">
        <f>IF(AND('Mapa final'!#REF!="Baja",'Mapa final'!#REF!="Catastrófico"),CONCATENATE("R6C",'Mapa final'!#REF!),"")</f>
        <v>#REF!</v>
      </c>
      <c r="X143" s="88" t="e">
        <f>IF(AND('Mapa final'!#REF!="Baja",'Mapa final'!#REF!="Catastrófico"),CONCATENATE("R6C",'Mapa final'!#REF!),"")</f>
        <v>#REF!</v>
      </c>
      <c r="Y143" s="36"/>
      <c r="Z143" s="205"/>
      <c r="AA143" s="208"/>
      <c r="AB143" s="208"/>
      <c r="AC143" s="208"/>
      <c r="AD143" s="208"/>
      <c r="AE143" s="207"/>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row>
    <row r="144" spans="1:61" ht="15" customHeight="1" x14ac:dyDescent="0.35">
      <c r="A144" s="36"/>
      <c r="B144" s="193"/>
      <c r="C144" s="194"/>
      <c r="D144" s="195"/>
      <c r="E144" s="175"/>
      <c r="F144" s="176"/>
      <c r="G144" s="176"/>
      <c r="H144" s="176"/>
      <c r="I144" s="176"/>
      <c r="J144" s="100" t="e">
        <f>IF(AND('Mapa final'!#REF!="Baja",'Mapa final'!#REF!="Leve"),CONCATENATE("R7C",'Mapa final'!#REF!),"")</f>
        <v>#REF!</v>
      </c>
      <c r="K144" s="115" t="e">
        <f>IF(AND('Mapa final'!#REF!="Baja",'Mapa final'!#REF!="Leve"),CONCATENATE("R7C",'Mapa final'!#REF!),"")</f>
        <v>#REF!</v>
      </c>
      <c r="L144" s="101" t="e">
        <f>IF(AND('Mapa final'!#REF!="Baja",'Mapa final'!#REF!="Leve"),CONCATENATE("R7C",'Mapa final'!#REF!),"")</f>
        <v>#REF!</v>
      </c>
      <c r="M144" s="92" t="e">
        <f>IF(AND('Mapa final'!#REF!="Baja",'Mapa final'!#REF!="Menor"),CONCATENATE("R7C",'Mapa final'!#REF!),"")</f>
        <v>#REF!</v>
      </c>
      <c r="N144" s="114" t="e">
        <f>IF(AND('Mapa final'!#REF!="Baja",'Mapa final'!#REF!="Menor"),CONCATENATE("R7C",'Mapa final'!#REF!),"")</f>
        <v>#REF!</v>
      </c>
      <c r="O144" s="93" t="e">
        <f>IF(AND('Mapa final'!#REF!="Baja",'Mapa final'!#REF!="Menor"),CONCATENATE("R7C",'Mapa final'!#REF!),"")</f>
        <v>#REF!</v>
      </c>
      <c r="P144" s="92" t="e">
        <f>IF(AND('Mapa final'!#REF!="Baja",'Mapa final'!#REF!="Moderado"),CONCATENATE("R7C",'Mapa final'!#REF!),"")</f>
        <v>#REF!</v>
      </c>
      <c r="Q144" s="114" t="e">
        <f>IF(AND('Mapa final'!#REF!="Baja",'Mapa final'!#REF!="Moderado"),CONCATENATE("R7C",'Mapa final'!#REF!),"")</f>
        <v>#REF!</v>
      </c>
      <c r="R144" s="93" t="e">
        <f>IF(AND('Mapa final'!#REF!="Baja",'Mapa final'!#REF!="Moderado"),CONCATENATE("R7C",'Mapa final'!#REF!),"")</f>
        <v>#REF!</v>
      </c>
      <c r="S144" s="119" t="e">
        <f>IF(AND('Mapa final'!#REF!="Baja",'Mapa final'!#REF!="Mayor"),CONCATENATE("R7C",'Mapa final'!#REF!),"")</f>
        <v>#REF!</v>
      </c>
      <c r="T144" s="120" t="e">
        <f>IF(AND('Mapa final'!#REF!="Baja",'Mapa final'!#REF!="Mayor"),CONCATENATE("R7C",'Mapa final'!#REF!),"")</f>
        <v>#REF!</v>
      </c>
      <c r="U144" s="121" t="e">
        <f>IF(AND('Mapa final'!#REF!="Baja",'Mapa final'!#REF!="Mayor"),CONCATENATE("R7C",'Mapa final'!#REF!),"")</f>
        <v>#REF!</v>
      </c>
      <c r="V144" s="87" t="e">
        <f>IF(AND('Mapa final'!#REF!="Baja",'Mapa final'!#REF!="Catastrófico"),CONCATENATE("R7C",'Mapa final'!#REF!),"")</f>
        <v>#REF!</v>
      </c>
      <c r="W144" s="113" t="e">
        <f>IF(AND('Mapa final'!#REF!="Baja",'Mapa final'!#REF!="Catastrófico"),CONCATENATE("R7C",'Mapa final'!#REF!),"")</f>
        <v>#REF!</v>
      </c>
      <c r="X144" s="88" t="e">
        <f>IF(AND('Mapa final'!#REF!="Baja",'Mapa final'!#REF!="Catastrófico"),CONCATENATE("R7C",'Mapa final'!#REF!),"")</f>
        <v>#REF!</v>
      </c>
      <c r="Y144" s="36"/>
      <c r="Z144" s="205"/>
      <c r="AA144" s="208"/>
      <c r="AB144" s="208"/>
      <c r="AC144" s="208"/>
      <c r="AD144" s="208"/>
      <c r="AE144" s="207"/>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row>
    <row r="145" spans="1:61" ht="15" customHeight="1" x14ac:dyDescent="0.35">
      <c r="A145" s="36"/>
      <c r="B145" s="193"/>
      <c r="C145" s="194"/>
      <c r="D145" s="195"/>
      <c r="E145" s="175"/>
      <c r="F145" s="176"/>
      <c r="G145" s="176"/>
      <c r="H145" s="176"/>
      <c r="I145" s="176"/>
      <c r="J145" s="100" t="e">
        <f>IF(AND('Mapa final'!#REF!="Baja",'Mapa final'!#REF!="Leve"),CONCATENATE("R8C",'Mapa final'!#REF!),"")</f>
        <v>#REF!</v>
      </c>
      <c r="K145" s="115" t="e">
        <f>IF(AND('Mapa final'!#REF!="Baja",'Mapa final'!#REF!="Leve"),CONCATENATE("R8C",'Mapa final'!#REF!),"")</f>
        <v>#REF!</v>
      </c>
      <c r="L145" s="101" t="e">
        <f>IF(AND('Mapa final'!#REF!="Baja",'Mapa final'!#REF!="Leve"),CONCATENATE("R8C",'Mapa final'!#REF!),"")</f>
        <v>#REF!</v>
      </c>
      <c r="M145" s="92" t="e">
        <f>IF(AND('Mapa final'!#REF!="Baja",'Mapa final'!#REF!="Menor"),CONCATENATE("R8C",'Mapa final'!#REF!),"")</f>
        <v>#REF!</v>
      </c>
      <c r="N145" s="114" t="e">
        <f>IF(AND('Mapa final'!#REF!="Baja",'Mapa final'!#REF!="Menor"),CONCATENATE("R8C",'Mapa final'!#REF!),"")</f>
        <v>#REF!</v>
      </c>
      <c r="O145" s="93" t="e">
        <f>IF(AND('Mapa final'!#REF!="Baja",'Mapa final'!#REF!="Menor"),CONCATENATE("R8C",'Mapa final'!#REF!),"")</f>
        <v>#REF!</v>
      </c>
      <c r="P145" s="92" t="e">
        <f>IF(AND('Mapa final'!#REF!="Baja",'Mapa final'!#REF!="Moderado"),CONCATENATE("R8C",'Mapa final'!#REF!),"")</f>
        <v>#REF!</v>
      </c>
      <c r="Q145" s="114" t="e">
        <f>IF(AND('Mapa final'!#REF!="Baja",'Mapa final'!#REF!="Moderado"),CONCATENATE("R8C",'Mapa final'!#REF!),"")</f>
        <v>#REF!</v>
      </c>
      <c r="R145" s="93" t="e">
        <f>IF(AND('Mapa final'!#REF!="Baja",'Mapa final'!#REF!="Moderado"),CONCATENATE("R8C",'Mapa final'!#REF!),"")</f>
        <v>#REF!</v>
      </c>
      <c r="S145" s="119" t="e">
        <f>IF(AND('Mapa final'!#REF!="Baja",'Mapa final'!#REF!="Mayor"),CONCATENATE("R8C",'Mapa final'!#REF!),"")</f>
        <v>#REF!</v>
      </c>
      <c r="T145" s="120" t="e">
        <f>IF(AND('Mapa final'!#REF!="Baja",'Mapa final'!#REF!="Mayor"),CONCATENATE("R8C",'Mapa final'!#REF!),"")</f>
        <v>#REF!</v>
      </c>
      <c r="U145" s="121" t="e">
        <f>IF(AND('Mapa final'!#REF!="Baja",'Mapa final'!#REF!="Mayor"),CONCATENATE("R8C",'Mapa final'!#REF!),"")</f>
        <v>#REF!</v>
      </c>
      <c r="V145" s="87" t="e">
        <f>IF(AND('Mapa final'!#REF!="Baja",'Mapa final'!#REF!="Catastrófico"),CONCATENATE("R8C",'Mapa final'!#REF!),"")</f>
        <v>#REF!</v>
      </c>
      <c r="W145" s="113" t="e">
        <f>IF(AND('Mapa final'!#REF!="Baja",'Mapa final'!#REF!="Catastrófico"),CONCATENATE("R8C",'Mapa final'!#REF!),"")</f>
        <v>#REF!</v>
      </c>
      <c r="X145" s="88" t="e">
        <f>IF(AND('Mapa final'!#REF!="Baja",'Mapa final'!#REF!="Catastrófico"),CONCATENATE("R8C",'Mapa final'!#REF!),"")</f>
        <v>#REF!</v>
      </c>
      <c r="Y145" s="36"/>
      <c r="Z145" s="205"/>
      <c r="AA145" s="208"/>
      <c r="AB145" s="208"/>
      <c r="AC145" s="208"/>
      <c r="AD145" s="208"/>
      <c r="AE145" s="207"/>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row>
    <row r="146" spans="1:61" ht="15" customHeight="1" x14ac:dyDescent="0.35">
      <c r="A146" s="36"/>
      <c r="B146" s="193"/>
      <c r="C146" s="194"/>
      <c r="D146" s="195"/>
      <c r="E146" s="175"/>
      <c r="F146" s="176"/>
      <c r="G146" s="176"/>
      <c r="H146" s="176"/>
      <c r="I146" s="176"/>
      <c r="J146" s="100" t="e">
        <f>IF(AND('Mapa final'!#REF!="Baja",'Mapa final'!#REF!="Leve"),CONCATENATE("R9C",'Mapa final'!#REF!),"")</f>
        <v>#REF!</v>
      </c>
      <c r="K146" s="115" t="e">
        <f>IF(AND('Mapa final'!#REF!="Baja",'Mapa final'!#REF!="Leve"),CONCATENATE("R9C",'Mapa final'!#REF!),"")</f>
        <v>#REF!</v>
      </c>
      <c r="L146" s="101" t="e">
        <f>IF(AND('Mapa final'!#REF!="Baja",'Mapa final'!#REF!="Leve"),CONCATENATE("R9C",'Mapa final'!#REF!),"")</f>
        <v>#REF!</v>
      </c>
      <c r="M146" s="92" t="e">
        <f>IF(AND('Mapa final'!#REF!="Baja",'Mapa final'!#REF!="Menor"),CONCATENATE("R9C",'Mapa final'!#REF!),"")</f>
        <v>#REF!</v>
      </c>
      <c r="N146" s="114" t="e">
        <f>IF(AND('Mapa final'!#REF!="Baja",'Mapa final'!#REF!="Menor"),CONCATENATE("R9C",'Mapa final'!#REF!),"")</f>
        <v>#REF!</v>
      </c>
      <c r="O146" s="93" t="e">
        <f>IF(AND('Mapa final'!#REF!="Baja",'Mapa final'!#REF!="Menor"),CONCATENATE("R9C",'Mapa final'!#REF!),"")</f>
        <v>#REF!</v>
      </c>
      <c r="P146" s="92" t="e">
        <f>IF(AND('Mapa final'!#REF!="Baja",'Mapa final'!#REF!="Moderado"),CONCATENATE("R9C",'Mapa final'!#REF!),"")</f>
        <v>#REF!</v>
      </c>
      <c r="Q146" s="114" t="e">
        <f>IF(AND('Mapa final'!#REF!="Baja",'Mapa final'!#REF!="Moderado"),CONCATENATE("R9C",'Mapa final'!#REF!),"")</f>
        <v>#REF!</v>
      </c>
      <c r="R146" s="93" t="e">
        <f>IF(AND('Mapa final'!#REF!="Baja",'Mapa final'!#REF!="Moderado"),CONCATENATE("R9C",'Mapa final'!#REF!),"")</f>
        <v>#REF!</v>
      </c>
      <c r="S146" s="119" t="e">
        <f>IF(AND('Mapa final'!#REF!="Baja",'Mapa final'!#REF!="Mayor"),CONCATENATE("R9C",'Mapa final'!#REF!),"")</f>
        <v>#REF!</v>
      </c>
      <c r="T146" s="120" t="e">
        <f>IF(AND('Mapa final'!#REF!="Baja",'Mapa final'!#REF!="Mayor"),CONCATENATE("R9C",'Mapa final'!#REF!),"")</f>
        <v>#REF!</v>
      </c>
      <c r="U146" s="121" t="e">
        <f>IF(AND('Mapa final'!#REF!="Baja",'Mapa final'!#REF!="Mayor"),CONCATENATE("R9C",'Mapa final'!#REF!),"")</f>
        <v>#REF!</v>
      </c>
      <c r="V146" s="87" t="e">
        <f>IF(AND('Mapa final'!#REF!="Baja",'Mapa final'!#REF!="Catastrófico"),CONCATENATE("R9C",'Mapa final'!#REF!),"")</f>
        <v>#REF!</v>
      </c>
      <c r="W146" s="113" t="e">
        <f>IF(AND('Mapa final'!#REF!="Baja",'Mapa final'!#REF!="Catastrófico"),CONCATENATE("R9C",'Mapa final'!#REF!),"")</f>
        <v>#REF!</v>
      </c>
      <c r="X146" s="88" t="e">
        <f>IF(AND('Mapa final'!#REF!="Baja",'Mapa final'!#REF!="Catastrófico"),CONCATENATE("R9C",'Mapa final'!#REF!),"")</f>
        <v>#REF!</v>
      </c>
      <c r="Y146" s="36"/>
      <c r="Z146" s="205"/>
      <c r="AA146" s="208"/>
      <c r="AB146" s="208"/>
      <c r="AC146" s="208"/>
      <c r="AD146" s="208"/>
      <c r="AE146" s="207"/>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row>
    <row r="147" spans="1:61" ht="15" customHeight="1" x14ac:dyDescent="0.35">
      <c r="A147" s="36"/>
      <c r="B147" s="193"/>
      <c r="C147" s="194"/>
      <c r="D147" s="195"/>
      <c r="E147" s="175"/>
      <c r="F147" s="176"/>
      <c r="G147" s="176"/>
      <c r="H147" s="176"/>
      <c r="I147" s="176"/>
      <c r="J147" s="100" t="e">
        <f>IF(AND('Mapa final'!#REF!="Baja",'Mapa final'!#REF!="Leve"),CONCATENATE("R10C",'Mapa final'!#REF!),"")</f>
        <v>#REF!</v>
      </c>
      <c r="K147" s="115" t="e">
        <f>IF(AND('Mapa final'!#REF!="Baja",'Mapa final'!#REF!="Leve"),CONCATENATE("R10C",'Mapa final'!#REF!),"")</f>
        <v>#REF!</v>
      </c>
      <c r="L147" s="101" t="e">
        <f>IF(AND('Mapa final'!#REF!="Baja",'Mapa final'!#REF!="Leve"),CONCATENATE("R10C",'Mapa final'!#REF!),"")</f>
        <v>#REF!</v>
      </c>
      <c r="M147" s="92" t="e">
        <f>IF(AND('Mapa final'!#REF!="Baja",'Mapa final'!#REF!="Menor"),CONCATENATE("R10C",'Mapa final'!#REF!),"")</f>
        <v>#REF!</v>
      </c>
      <c r="N147" s="114" t="e">
        <f>IF(AND('Mapa final'!#REF!="Baja",'Mapa final'!#REF!="Menor"),CONCATENATE("R10C",'Mapa final'!#REF!),"")</f>
        <v>#REF!</v>
      </c>
      <c r="O147" s="93" t="e">
        <f>IF(AND('Mapa final'!#REF!="Baja",'Mapa final'!#REF!="Menor"),CONCATENATE("R10C",'Mapa final'!#REF!),"")</f>
        <v>#REF!</v>
      </c>
      <c r="P147" s="92" t="e">
        <f>IF(AND('Mapa final'!#REF!="Baja",'Mapa final'!#REF!="Moderado"),CONCATENATE("R10C",'Mapa final'!#REF!),"")</f>
        <v>#REF!</v>
      </c>
      <c r="Q147" s="114" t="e">
        <f>IF(AND('Mapa final'!#REF!="Baja",'Mapa final'!#REF!="Moderado"),CONCATENATE("R10C",'Mapa final'!#REF!),"")</f>
        <v>#REF!</v>
      </c>
      <c r="R147" s="93" t="e">
        <f>IF(AND('Mapa final'!#REF!="Baja",'Mapa final'!#REF!="Moderado"),CONCATENATE("R10C",'Mapa final'!#REF!),"")</f>
        <v>#REF!</v>
      </c>
      <c r="S147" s="119" t="e">
        <f>IF(AND('Mapa final'!#REF!="Baja",'Mapa final'!#REF!="Mayor"),CONCATENATE("R10C",'Mapa final'!#REF!),"")</f>
        <v>#REF!</v>
      </c>
      <c r="T147" s="120" t="e">
        <f>IF(AND('Mapa final'!#REF!="Baja",'Mapa final'!#REF!="Mayor"),CONCATENATE("R10C",'Mapa final'!#REF!),"")</f>
        <v>#REF!</v>
      </c>
      <c r="U147" s="121" t="e">
        <f>IF(AND('Mapa final'!#REF!="Baja",'Mapa final'!#REF!="Mayor"),CONCATENATE("R10C",'Mapa final'!#REF!),"")</f>
        <v>#REF!</v>
      </c>
      <c r="V147" s="87" t="e">
        <f>IF(AND('Mapa final'!#REF!="Baja",'Mapa final'!#REF!="Catastrófico"),CONCATENATE("R10C",'Mapa final'!#REF!),"")</f>
        <v>#REF!</v>
      </c>
      <c r="W147" s="113" t="e">
        <f>IF(AND('Mapa final'!#REF!="Baja",'Mapa final'!#REF!="Catastrófico"),CONCATENATE("R10C",'Mapa final'!#REF!),"")</f>
        <v>#REF!</v>
      </c>
      <c r="X147" s="88" t="e">
        <f>IF(AND('Mapa final'!#REF!="Baja",'Mapa final'!#REF!="Catastrófico"),CONCATENATE("R10C",'Mapa final'!#REF!),"")</f>
        <v>#REF!</v>
      </c>
      <c r="Y147" s="36"/>
      <c r="Z147" s="205"/>
      <c r="AA147" s="208"/>
      <c r="AB147" s="208"/>
      <c r="AC147" s="208"/>
      <c r="AD147" s="208"/>
      <c r="AE147" s="207"/>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row>
    <row r="148" spans="1:61" ht="15" customHeight="1" x14ac:dyDescent="0.35">
      <c r="A148" s="36"/>
      <c r="B148" s="193"/>
      <c r="C148" s="194"/>
      <c r="D148" s="195"/>
      <c r="E148" s="175"/>
      <c r="F148" s="176"/>
      <c r="G148" s="176"/>
      <c r="H148" s="176"/>
      <c r="I148" s="176"/>
      <c r="J148" s="100" t="e">
        <f>IF(AND('Mapa final'!#REF!="Baja",'Mapa final'!#REF!="Leve"),CONCATENATE("R11C",'Mapa final'!#REF!),"")</f>
        <v>#REF!</v>
      </c>
      <c r="K148" s="115" t="e">
        <f>IF(AND('Mapa final'!#REF!="Baja",'Mapa final'!#REF!="Leve"),CONCATENATE("R11C",'Mapa final'!#REF!),"")</f>
        <v>#REF!</v>
      </c>
      <c r="L148" s="101" t="e">
        <f>IF(AND('Mapa final'!#REF!="Baja",'Mapa final'!#REF!="Leve"),CONCATENATE("R11C",'Mapa final'!#REF!),"")</f>
        <v>#REF!</v>
      </c>
      <c r="M148" s="92" t="e">
        <f>IF(AND('Mapa final'!#REF!="Baja",'Mapa final'!#REF!="Menor"),CONCATENATE("R11C",'Mapa final'!#REF!),"")</f>
        <v>#REF!</v>
      </c>
      <c r="N148" s="114" t="e">
        <f>IF(AND('Mapa final'!#REF!="Baja",'Mapa final'!#REF!="Menor"),CONCATENATE("R11C",'Mapa final'!#REF!),"")</f>
        <v>#REF!</v>
      </c>
      <c r="O148" s="93" t="e">
        <f>IF(AND('Mapa final'!#REF!="Baja",'Mapa final'!#REF!="Menor"),CONCATENATE("R11C",'Mapa final'!#REF!),"")</f>
        <v>#REF!</v>
      </c>
      <c r="P148" s="92" t="e">
        <f>IF(AND('Mapa final'!#REF!="Baja",'Mapa final'!#REF!="Moderado"),CONCATENATE("R11C",'Mapa final'!#REF!),"")</f>
        <v>#REF!</v>
      </c>
      <c r="Q148" s="114" t="e">
        <f>IF(AND('Mapa final'!#REF!="Baja",'Mapa final'!#REF!="Moderado"),CONCATENATE("R11C",'Mapa final'!#REF!),"")</f>
        <v>#REF!</v>
      </c>
      <c r="R148" s="93" t="e">
        <f>IF(AND('Mapa final'!#REF!="Baja",'Mapa final'!#REF!="Moderado"),CONCATENATE("R11C",'Mapa final'!#REF!),"")</f>
        <v>#REF!</v>
      </c>
      <c r="S148" s="119" t="e">
        <f>IF(AND('Mapa final'!#REF!="Baja",'Mapa final'!#REF!="Mayor"),CONCATENATE("R11C",'Mapa final'!#REF!),"")</f>
        <v>#REF!</v>
      </c>
      <c r="T148" s="120" t="e">
        <f>IF(AND('Mapa final'!#REF!="Baja",'Mapa final'!#REF!="Mayor"),CONCATENATE("R11C",'Mapa final'!#REF!),"")</f>
        <v>#REF!</v>
      </c>
      <c r="U148" s="121" t="e">
        <f>IF(AND('Mapa final'!#REF!="Baja",'Mapa final'!#REF!="Mayor"),CONCATENATE("R11C",'Mapa final'!#REF!),"")</f>
        <v>#REF!</v>
      </c>
      <c r="V148" s="87" t="e">
        <f>IF(AND('Mapa final'!#REF!="Baja",'Mapa final'!#REF!="Catastrófico"),CONCATENATE("R11C",'Mapa final'!#REF!),"")</f>
        <v>#REF!</v>
      </c>
      <c r="W148" s="113" t="e">
        <f>IF(AND('Mapa final'!#REF!="Baja",'Mapa final'!#REF!="Catastrófico"),CONCATENATE("R11C",'Mapa final'!#REF!),"")</f>
        <v>#REF!</v>
      </c>
      <c r="X148" s="88" t="e">
        <f>IF(AND('Mapa final'!#REF!="Baja",'Mapa final'!#REF!="Catastrófico"),CONCATENATE("R11C",'Mapa final'!#REF!),"")</f>
        <v>#REF!</v>
      </c>
      <c r="Y148" s="36"/>
      <c r="Z148" s="205"/>
      <c r="AA148" s="208"/>
      <c r="AB148" s="208"/>
      <c r="AC148" s="208"/>
      <c r="AD148" s="208"/>
      <c r="AE148" s="207"/>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row>
    <row r="149" spans="1:61" ht="15" customHeight="1" x14ac:dyDescent="0.35">
      <c r="A149" s="36"/>
      <c r="B149" s="193"/>
      <c r="C149" s="194"/>
      <c r="D149" s="195"/>
      <c r="E149" s="175"/>
      <c r="F149" s="176"/>
      <c r="G149" s="176"/>
      <c r="H149" s="176"/>
      <c r="I149" s="176"/>
      <c r="J149" s="100" t="e">
        <f>IF(AND('Mapa final'!#REF!="Baja",'Mapa final'!#REF!="Leve"),CONCATENATE("R12C",'Mapa final'!#REF!),"")</f>
        <v>#REF!</v>
      </c>
      <c r="K149" s="115" t="e">
        <f>IF(AND('Mapa final'!#REF!="Baja",'Mapa final'!#REF!="Leve"),CONCATENATE("R12C",'Mapa final'!#REF!),"")</f>
        <v>#REF!</v>
      </c>
      <c r="L149" s="101" t="e">
        <f>IF(AND('Mapa final'!#REF!="Baja",'Mapa final'!#REF!="Leve"),CONCATENATE("R12C",'Mapa final'!#REF!),"")</f>
        <v>#REF!</v>
      </c>
      <c r="M149" s="92" t="e">
        <f>IF(AND('Mapa final'!#REF!="Baja",'Mapa final'!#REF!="Menor"),CONCATENATE("R12C",'Mapa final'!#REF!),"")</f>
        <v>#REF!</v>
      </c>
      <c r="N149" s="114" t="e">
        <f>IF(AND('Mapa final'!#REF!="Baja",'Mapa final'!#REF!="Menor"),CONCATENATE("R12C",'Mapa final'!#REF!),"")</f>
        <v>#REF!</v>
      </c>
      <c r="O149" s="93" t="e">
        <f>IF(AND('Mapa final'!#REF!="Baja",'Mapa final'!#REF!="Menor"),CONCATENATE("R12C",'Mapa final'!#REF!),"")</f>
        <v>#REF!</v>
      </c>
      <c r="P149" s="92" t="e">
        <f>IF(AND('Mapa final'!#REF!="Baja",'Mapa final'!#REF!="Moderado"),CONCATENATE("R12C",'Mapa final'!#REF!),"")</f>
        <v>#REF!</v>
      </c>
      <c r="Q149" s="114" t="e">
        <f>IF(AND('Mapa final'!#REF!="Baja",'Mapa final'!#REF!="Moderado"),CONCATENATE("R12C",'Mapa final'!#REF!),"")</f>
        <v>#REF!</v>
      </c>
      <c r="R149" s="93" t="e">
        <f>IF(AND('Mapa final'!#REF!="Baja",'Mapa final'!#REF!="Moderado"),CONCATENATE("R12C",'Mapa final'!#REF!),"")</f>
        <v>#REF!</v>
      </c>
      <c r="S149" s="119" t="e">
        <f>IF(AND('Mapa final'!#REF!="Baja",'Mapa final'!#REF!="Mayor"),CONCATENATE("R12C",'Mapa final'!#REF!),"")</f>
        <v>#REF!</v>
      </c>
      <c r="T149" s="120" t="e">
        <f>IF(AND('Mapa final'!#REF!="Baja",'Mapa final'!#REF!="Mayor"),CONCATENATE("R12C",'Mapa final'!#REF!),"")</f>
        <v>#REF!</v>
      </c>
      <c r="U149" s="121" t="e">
        <f>IF(AND('Mapa final'!#REF!="Baja",'Mapa final'!#REF!="Mayor"),CONCATENATE("R12C",'Mapa final'!#REF!),"")</f>
        <v>#REF!</v>
      </c>
      <c r="V149" s="87" t="e">
        <f>IF(AND('Mapa final'!#REF!="Baja",'Mapa final'!#REF!="Catastrófico"),CONCATENATE("R12C",'Mapa final'!#REF!),"")</f>
        <v>#REF!</v>
      </c>
      <c r="W149" s="113" t="e">
        <f>IF(AND('Mapa final'!#REF!="Baja",'Mapa final'!#REF!="Catastrófico"),CONCATENATE("R12C",'Mapa final'!#REF!),"")</f>
        <v>#REF!</v>
      </c>
      <c r="X149" s="88" t="e">
        <f>IF(AND('Mapa final'!#REF!="Baja",'Mapa final'!#REF!="Catastrófico"),CONCATENATE("R12C",'Mapa final'!#REF!),"")</f>
        <v>#REF!</v>
      </c>
      <c r="Y149" s="36"/>
      <c r="Z149" s="205"/>
      <c r="AA149" s="208"/>
      <c r="AB149" s="208"/>
      <c r="AC149" s="208"/>
      <c r="AD149" s="208"/>
      <c r="AE149" s="207"/>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row>
    <row r="150" spans="1:61" ht="15" customHeight="1" x14ac:dyDescent="0.35">
      <c r="A150" s="36"/>
      <c r="B150" s="193"/>
      <c r="C150" s="194"/>
      <c r="D150" s="195"/>
      <c r="E150" s="175"/>
      <c r="F150" s="176"/>
      <c r="G150" s="176"/>
      <c r="H150" s="176"/>
      <c r="I150" s="176"/>
      <c r="J150" s="100" t="e">
        <f>IF(AND('Mapa final'!#REF!="Baja",'Mapa final'!#REF!="Leve"),CONCATENATE("R12C",'Mapa final'!#REF!),"")</f>
        <v>#REF!</v>
      </c>
      <c r="K150" s="115" t="e">
        <f>IF(AND('Mapa final'!#REF!="Baja",'Mapa final'!#REF!="Leve"),CONCATENATE("R13C",'Mapa final'!#REF!),"")</f>
        <v>#REF!</v>
      </c>
      <c r="L150" s="101" t="e">
        <f>IF(AND('Mapa final'!#REF!="Baja",'Mapa final'!#REF!="Leve"),CONCATENATE("R13C",'Mapa final'!#REF!),"")</f>
        <v>#REF!</v>
      </c>
      <c r="M150" s="92" t="e">
        <f>IF(AND('Mapa final'!#REF!="Baja",'Mapa final'!#REF!="Menor"),CONCATENATE("R12C",'Mapa final'!#REF!),"")</f>
        <v>#REF!</v>
      </c>
      <c r="N150" s="114" t="e">
        <f>IF(AND('Mapa final'!#REF!="Baja",'Mapa final'!#REF!="Menor"),CONCATENATE("R13C",'Mapa final'!#REF!),"")</f>
        <v>#REF!</v>
      </c>
      <c r="O150" s="93" t="e">
        <f>IF(AND('Mapa final'!#REF!="Baja",'Mapa final'!#REF!="Menor"),CONCATENATE("R13C",'Mapa final'!#REF!),"")</f>
        <v>#REF!</v>
      </c>
      <c r="P150" s="92" t="e">
        <f>IF(AND('Mapa final'!#REF!="Baja",'Mapa final'!#REF!="Moderado"),CONCATENATE("R12C",'Mapa final'!#REF!),"")</f>
        <v>#REF!</v>
      </c>
      <c r="Q150" s="114" t="e">
        <f>IF(AND('Mapa final'!#REF!="Baja",'Mapa final'!#REF!="Moderado"),CONCATENATE("R13C",'Mapa final'!#REF!),"")</f>
        <v>#REF!</v>
      </c>
      <c r="R150" s="93" t="e">
        <f>IF(AND('Mapa final'!#REF!="Baja",'Mapa final'!#REF!="Moderado"),CONCATENATE("R13C",'Mapa final'!#REF!),"")</f>
        <v>#REF!</v>
      </c>
      <c r="S150" s="119" t="e">
        <f>IF(AND('Mapa final'!#REF!="Baja",'Mapa final'!#REF!="Mayor"),CONCATENATE("R12C",'Mapa final'!#REF!),"")</f>
        <v>#REF!</v>
      </c>
      <c r="T150" s="120" t="e">
        <f>IF(AND('Mapa final'!#REF!="Baja",'Mapa final'!#REF!="Mayor"),CONCATENATE("R13C",'Mapa final'!#REF!),"")</f>
        <v>#REF!</v>
      </c>
      <c r="U150" s="121" t="e">
        <f>IF(AND('Mapa final'!#REF!="Baja",'Mapa final'!#REF!="Mayor"),CONCATENATE("R13C",'Mapa final'!#REF!),"")</f>
        <v>#REF!</v>
      </c>
      <c r="V150" s="87" t="e">
        <f>IF(AND('Mapa final'!#REF!="Baja",'Mapa final'!#REF!="Catastrófico"),CONCATENATE("R12C",'Mapa final'!#REF!),"")</f>
        <v>#REF!</v>
      </c>
      <c r="W150" s="113" t="e">
        <f>IF(AND('Mapa final'!#REF!="Baja",'Mapa final'!#REF!="Catastrófico"),CONCATENATE("R13C",'Mapa final'!#REF!),"")</f>
        <v>#REF!</v>
      </c>
      <c r="X150" s="88" t="e">
        <f>IF(AND('Mapa final'!#REF!="Baja",'Mapa final'!#REF!="Catastrófico"),CONCATENATE("R13C",'Mapa final'!#REF!),"")</f>
        <v>#REF!</v>
      </c>
      <c r="Y150" s="36"/>
      <c r="Z150" s="205"/>
      <c r="AA150" s="208"/>
      <c r="AB150" s="208"/>
      <c r="AC150" s="208"/>
      <c r="AD150" s="208"/>
      <c r="AE150" s="207"/>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row>
    <row r="151" spans="1:61" ht="15" customHeight="1" x14ac:dyDescent="0.35">
      <c r="A151" s="36"/>
      <c r="B151" s="193"/>
      <c r="C151" s="194"/>
      <c r="D151" s="195"/>
      <c r="E151" s="175"/>
      <c r="F151" s="176"/>
      <c r="G151" s="176"/>
      <c r="H151" s="176"/>
      <c r="I151" s="176"/>
      <c r="J151" s="100" t="e">
        <f>IF(AND('Mapa final'!#REF!="Baja",'Mapa final'!#REF!="Leve"),CONCATENATE("R13C",'Mapa final'!#REF!),"")</f>
        <v>#REF!</v>
      </c>
      <c r="K151" s="115" t="e">
        <f>IF(AND('Mapa final'!#REF!="Baja",'Mapa final'!#REF!="Leve"),CONCATENATE("R14C",'Mapa final'!#REF!),"")</f>
        <v>#REF!</v>
      </c>
      <c r="L151" s="101" t="e">
        <f>IF(AND('Mapa final'!#REF!="Baja",'Mapa final'!#REF!="Leve"),CONCATENATE("R14C",'Mapa final'!#REF!),"")</f>
        <v>#REF!</v>
      </c>
      <c r="M151" s="92" t="e">
        <f>IF(AND('Mapa final'!#REF!="Baja",'Mapa final'!#REF!="Menor"),CONCATENATE("R13C",'Mapa final'!#REF!),"")</f>
        <v>#REF!</v>
      </c>
      <c r="N151" s="114" t="e">
        <f>IF(AND('Mapa final'!#REF!="Baja",'Mapa final'!#REF!="Menor"),CONCATENATE("R14C",'Mapa final'!#REF!),"")</f>
        <v>#REF!</v>
      </c>
      <c r="O151" s="93" t="e">
        <f>IF(AND('Mapa final'!#REF!="Baja",'Mapa final'!#REF!="Menor"),CONCATENATE("R14C",'Mapa final'!#REF!),"")</f>
        <v>#REF!</v>
      </c>
      <c r="P151" s="92" t="e">
        <f>IF(AND('Mapa final'!#REF!="Baja",'Mapa final'!#REF!="Moderado"),CONCATENATE("R13C",'Mapa final'!#REF!),"")</f>
        <v>#REF!</v>
      </c>
      <c r="Q151" s="114" t="e">
        <f>IF(AND('Mapa final'!#REF!="Baja",'Mapa final'!#REF!="Moderado"),CONCATENATE("R14C",'Mapa final'!#REF!),"")</f>
        <v>#REF!</v>
      </c>
      <c r="R151" s="93" t="e">
        <f>IF(AND('Mapa final'!#REF!="Baja",'Mapa final'!#REF!="Moderado"),CONCATENATE("R14C",'Mapa final'!#REF!),"")</f>
        <v>#REF!</v>
      </c>
      <c r="S151" s="119" t="e">
        <f>IF(AND('Mapa final'!#REF!="Baja",'Mapa final'!#REF!="Mayor"),CONCATENATE("R13C",'Mapa final'!#REF!),"")</f>
        <v>#REF!</v>
      </c>
      <c r="T151" s="120" t="e">
        <f>IF(AND('Mapa final'!#REF!="Baja",'Mapa final'!#REF!="Mayor"),CONCATENATE("R14C",'Mapa final'!#REF!),"")</f>
        <v>#REF!</v>
      </c>
      <c r="U151" s="121" t="e">
        <f>IF(AND('Mapa final'!#REF!="Baja",'Mapa final'!#REF!="Mayor"),CONCATENATE("R14C",'Mapa final'!#REF!),"")</f>
        <v>#REF!</v>
      </c>
      <c r="V151" s="87" t="e">
        <f>IF(AND('Mapa final'!#REF!="Baja",'Mapa final'!#REF!="Catastrófico"),CONCATENATE("R13C",'Mapa final'!#REF!),"")</f>
        <v>#REF!</v>
      </c>
      <c r="W151" s="113" t="e">
        <f>IF(AND('Mapa final'!#REF!="Baja",'Mapa final'!#REF!="Catastrófico"),CONCATENATE("R14C",'Mapa final'!#REF!),"")</f>
        <v>#REF!</v>
      </c>
      <c r="X151" s="88" t="e">
        <f>IF(AND('Mapa final'!#REF!="Baja",'Mapa final'!#REF!="Catastrófico"),CONCATENATE("R14C",'Mapa final'!#REF!),"")</f>
        <v>#REF!</v>
      </c>
      <c r="Y151" s="36"/>
      <c r="Z151" s="205"/>
      <c r="AA151" s="208"/>
      <c r="AB151" s="208"/>
      <c r="AC151" s="208"/>
      <c r="AD151" s="208"/>
      <c r="AE151" s="207"/>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row>
    <row r="152" spans="1:61" ht="15" customHeight="1" x14ac:dyDescent="0.35">
      <c r="A152" s="36"/>
      <c r="B152" s="193"/>
      <c r="C152" s="194"/>
      <c r="D152" s="195"/>
      <c r="E152" s="175"/>
      <c r="F152" s="176"/>
      <c r="G152" s="176"/>
      <c r="H152" s="176"/>
      <c r="I152" s="176"/>
      <c r="J152" s="100" t="e">
        <f>IF(AND('Mapa final'!#REF!="Baja",'Mapa final'!#REF!="Leve"),CONCATENATE("R14C",'Mapa final'!#REF!),"")</f>
        <v>#REF!</v>
      </c>
      <c r="K152" s="115" t="e">
        <f>IF(AND('Mapa final'!#REF!="Baja",'Mapa final'!#REF!="Leve"),CONCATENATE("R14C",'Mapa final'!#REF!),"")</f>
        <v>#REF!</v>
      </c>
      <c r="L152" s="101" t="e">
        <f>IF(AND('Mapa final'!#REF!="Baja",'Mapa final'!#REF!="Leve"),CONCATENATE("R14C",'Mapa final'!#REF!),"")</f>
        <v>#REF!</v>
      </c>
      <c r="M152" s="92" t="e">
        <f>IF(AND('Mapa final'!#REF!="Baja",'Mapa final'!#REF!="Menor"),CONCATENATE("R14C",'Mapa final'!#REF!),"")</f>
        <v>#REF!</v>
      </c>
      <c r="N152" s="114" t="e">
        <f>IF(AND('Mapa final'!#REF!="Baja",'Mapa final'!#REF!="Menor"),CONCATENATE("R14C",'Mapa final'!#REF!),"")</f>
        <v>#REF!</v>
      </c>
      <c r="O152" s="93" t="e">
        <f>IF(AND('Mapa final'!#REF!="Baja",'Mapa final'!#REF!="Menor"),CONCATENATE("R14C",'Mapa final'!#REF!),"")</f>
        <v>#REF!</v>
      </c>
      <c r="P152" s="92" t="e">
        <f>IF(AND('Mapa final'!#REF!="Baja",'Mapa final'!#REF!="Moderado"),CONCATENATE("R14C",'Mapa final'!#REF!),"")</f>
        <v>#REF!</v>
      </c>
      <c r="Q152" s="114" t="e">
        <f>IF(AND('Mapa final'!#REF!="Baja",'Mapa final'!#REF!="Moderado"),CONCATENATE("R14C",'Mapa final'!#REF!),"")</f>
        <v>#REF!</v>
      </c>
      <c r="R152" s="93" t="e">
        <f>IF(AND('Mapa final'!#REF!="Baja",'Mapa final'!#REF!="Moderado"),CONCATENATE("R14C",'Mapa final'!#REF!),"")</f>
        <v>#REF!</v>
      </c>
      <c r="S152" s="119" t="e">
        <f>IF(AND('Mapa final'!#REF!="Baja",'Mapa final'!#REF!="Mayor"),CONCATENATE("R14C",'Mapa final'!#REF!),"")</f>
        <v>#REF!</v>
      </c>
      <c r="T152" s="120" t="e">
        <f>IF(AND('Mapa final'!#REF!="Baja",'Mapa final'!#REF!="Mayor"),CONCATENATE("R14C",'Mapa final'!#REF!),"")</f>
        <v>#REF!</v>
      </c>
      <c r="U152" s="121" t="e">
        <f>IF(AND('Mapa final'!#REF!="Baja",'Mapa final'!#REF!="Mayor"),CONCATENATE("R14C",'Mapa final'!#REF!),"")</f>
        <v>#REF!</v>
      </c>
      <c r="V152" s="87" t="e">
        <f>IF(AND('Mapa final'!#REF!="Baja",'Mapa final'!#REF!="Catastrófico"),CONCATENATE("R14C",'Mapa final'!#REF!),"")</f>
        <v>#REF!</v>
      </c>
      <c r="W152" s="113" t="e">
        <f>IF(AND('Mapa final'!#REF!="Baja",'Mapa final'!#REF!="Catastrófico"),CONCATENATE("R14C",'Mapa final'!#REF!),"")</f>
        <v>#REF!</v>
      </c>
      <c r="X152" s="88" t="e">
        <f>IF(AND('Mapa final'!#REF!="Baja",'Mapa final'!#REF!="Catastrófico"),CONCATENATE("R14C",'Mapa final'!#REF!),"")</f>
        <v>#REF!</v>
      </c>
      <c r="Y152" s="36"/>
      <c r="Z152" s="205"/>
      <c r="AA152" s="208"/>
      <c r="AB152" s="208"/>
      <c r="AC152" s="208"/>
      <c r="AD152" s="208"/>
      <c r="AE152" s="207"/>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row>
    <row r="153" spans="1:61" ht="15" customHeight="1" x14ac:dyDescent="0.35">
      <c r="A153" s="36"/>
      <c r="B153" s="193"/>
      <c r="C153" s="194"/>
      <c r="D153" s="195"/>
      <c r="E153" s="175"/>
      <c r="F153" s="176"/>
      <c r="G153" s="176"/>
      <c r="H153" s="176"/>
      <c r="I153" s="176"/>
      <c r="J153" s="100" t="e">
        <f>IF(AND('Mapa final'!#REF!="Baja",'Mapa final'!#REF!="Leve"),CONCATENATE("R15C",'Mapa final'!#REF!),"")</f>
        <v>#REF!</v>
      </c>
      <c r="K153" s="115" t="e">
        <f>IF(AND('Mapa final'!#REF!="Baja",'Mapa final'!#REF!="Leve"),CONCATENATE("R15C",'Mapa final'!#REF!),"")</f>
        <v>#REF!</v>
      </c>
      <c r="L153" s="101" t="e">
        <f>IF(AND('Mapa final'!#REF!="Baja",'Mapa final'!#REF!="Leve"),CONCATENATE("R15C",'Mapa final'!#REF!),"")</f>
        <v>#REF!</v>
      </c>
      <c r="M153" s="92" t="e">
        <f>IF(AND('Mapa final'!#REF!="Baja",'Mapa final'!#REF!="Menor"),CONCATENATE("R15C",'Mapa final'!#REF!),"")</f>
        <v>#REF!</v>
      </c>
      <c r="N153" s="114" t="e">
        <f>IF(AND('Mapa final'!#REF!="Baja",'Mapa final'!#REF!="Menor"),CONCATENATE("R15C",'Mapa final'!#REF!),"")</f>
        <v>#REF!</v>
      </c>
      <c r="O153" s="93" t="e">
        <f>IF(AND('Mapa final'!#REF!="Baja",'Mapa final'!#REF!="Menor"),CONCATENATE("R15C",'Mapa final'!#REF!),"")</f>
        <v>#REF!</v>
      </c>
      <c r="P153" s="92" t="e">
        <f>IF(AND('Mapa final'!#REF!="Baja",'Mapa final'!#REF!="Moderado"),CONCATENATE("R15C",'Mapa final'!#REF!),"")</f>
        <v>#REF!</v>
      </c>
      <c r="Q153" s="114" t="e">
        <f>IF(AND('Mapa final'!#REF!="Baja",'Mapa final'!#REF!="Moderado"),CONCATENATE("R15C",'Mapa final'!#REF!),"")</f>
        <v>#REF!</v>
      </c>
      <c r="R153" s="93" t="e">
        <f>IF(AND('Mapa final'!#REF!="Baja",'Mapa final'!#REF!="Moderado"),CONCATENATE("R15C",'Mapa final'!#REF!),"")</f>
        <v>#REF!</v>
      </c>
      <c r="S153" s="119" t="e">
        <f>IF(AND('Mapa final'!#REF!="Baja",'Mapa final'!#REF!="Mayor"),CONCATENATE("R15C",'Mapa final'!#REF!),"")</f>
        <v>#REF!</v>
      </c>
      <c r="T153" s="120" t="e">
        <f>IF(AND('Mapa final'!#REF!="Baja",'Mapa final'!#REF!="Mayor"),CONCATENATE("R15C",'Mapa final'!#REF!),"")</f>
        <v>#REF!</v>
      </c>
      <c r="U153" s="121" t="e">
        <f>IF(AND('Mapa final'!#REF!="Baja",'Mapa final'!#REF!="Mayor"),CONCATENATE("R15C",'Mapa final'!#REF!),"")</f>
        <v>#REF!</v>
      </c>
      <c r="V153" s="87" t="e">
        <f>IF(AND('Mapa final'!#REF!="Baja",'Mapa final'!#REF!="Catastrófico"),CONCATENATE("R15C",'Mapa final'!#REF!),"")</f>
        <v>#REF!</v>
      </c>
      <c r="W153" s="113" t="e">
        <f>IF(AND('Mapa final'!#REF!="Baja",'Mapa final'!#REF!="Catastrófico"),CONCATENATE("R15C",'Mapa final'!#REF!),"")</f>
        <v>#REF!</v>
      </c>
      <c r="X153" s="88" t="e">
        <f>IF(AND('Mapa final'!#REF!="Baja",'Mapa final'!#REF!="Catastrófico"),CONCATENATE("R15C",'Mapa final'!#REF!),"")</f>
        <v>#REF!</v>
      </c>
      <c r="Y153" s="36"/>
      <c r="Z153" s="205"/>
      <c r="AA153" s="208"/>
      <c r="AB153" s="208"/>
      <c r="AC153" s="208"/>
      <c r="AD153" s="208"/>
      <c r="AE153" s="207"/>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row>
    <row r="154" spans="1:61" ht="15" customHeight="1" x14ac:dyDescent="0.35">
      <c r="A154" s="36"/>
      <c r="B154" s="193"/>
      <c r="C154" s="194"/>
      <c r="D154" s="195"/>
      <c r="E154" s="175"/>
      <c r="F154" s="176"/>
      <c r="G154" s="176"/>
      <c r="H154" s="176"/>
      <c r="I154" s="176"/>
      <c r="J154" s="100" t="e">
        <f>IF(AND('Mapa final'!#REF!="Baja",'Mapa final'!#REF!="Leve"),CONCATENATE("R16C",'Mapa final'!#REF!),"")</f>
        <v>#REF!</v>
      </c>
      <c r="K154" s="115" t="e">
        <f>IF(AND('Mapa final'!#REF!="Baja",'Mapa final'!#REF!="Leve"),CONCATENATE("R16C",'Mapa final'!#REF!),"")</f>
        <v>#REF!</v>
      </c>
      <c r="L154" s="101" t="e">
        <f>IF(AND('Mapa final'!#REF!="Baja",'Mapa final'!#REF!="Leve"),CONCATENATE("R16C",'Mapa final'!#REF!),"")</f>
        <v>#REF!</v>
      </c>
      <c r="M154" s="92" t="e">
        <f>IF(AND('Mapa final'!#REF!="Baja",'Mapa final'!#REF!="Menor"),CONCATENATE("R16C",'Mapa final'!#REF!),"")</f>
        <v>#REF!</v>
      </c>
      <c r="N154" s="114" t="e">
        <f>IF(AND('Mapa final'!#REF!="Baja",'Mapa final'!#REF!="Menor"),CONCATENATE("R16C",'Mapa final'!#REF!),"")</f>
        <v>#REF!</v>
      </c>
      <c r="O154" s="93" t="e">
        <f>IF(AND('Mapa final'!#REF!="Baja",'Mapa final'!#REF!="Menor"),CONCATENATE("R16C",'Mapa final'!#REF!),"")</f>
        <v>#REF!</v>
      </c>
      <c r="P154" s="92" t="e">
        <f>IF(AND('Mapa final'!#REF!="Baja",'Mapa final'!#REF!="Moderado"),CONCATENATE("R16C",'Mapa final'!#REF!),"")</f>
        <v>#REF!</v>
      </c>
      <c r="Q154" s="114" t="e">
        <f>IF(AND('Mapa final'!#REF!="Baja",'Mapa final'!#REF!="Moderado"),CONCATENATE("R16C",'Mapa final'!#REF!),"")</f>
        <v>#REF!</v>
      </c>
      <c r="R154" s="93" t="e">
        <f>IF(AND('Mapa final'!#REF!="Baja",'Mapa final'!#REF!="Moderado"),CONCATENATE("R16C",'Mapa final'!#REF!),"")</f>
        <v>#REF!</v>
      </c>
      <c r="S154" s="119" t="e">
        <f>IF(AND('Mapa final'!#REF!="Baja",'Mapa final'!#REF!="Mayor"),CONCATENATE("R16C",'Mapa final'!#REF!),"")</f>
        <v>#REF!</v>
      </c>
      <c r="T154" s="120" t="e">
        <f>IF(AND('Mapa final'!#REF!="Baja",'Mapa final'!#REF!="Mayor"),CONCATENATE("R16C",'Mapa final'!#REF!),"")</f>
        <v>#REF!</v>
      </c>
      <c r="U154" s="121" t="e">
        <f>IF(AND('Mapa final'!#REF!="Baja",'Mapa final'!#REF!="Mayor"),CONCATENATE("R16C",'Mapa final'!#REF!),"")</f>
        <v>#REF!</v>
      </c>
      <c r="V154" s="87" t="e">
        <f>IF(AND('Mapa final'!#REF!="Baja",'Mapa final'!#REF!="Catastrófico"),CONCATENATE("R16C",'Mapa final'!#REF!),"")</f>
        <v>#REF!</v>
      </c>
      <c r="W154" s="113" t="e">
        <f>IF(AND('Mapa final'!#REF!="Baja",'Mapa final'!#REF!="Catastrófico"),CONCATENATE("R16C",'Mapa final'!#REF!),"")</f>
        <v>#REF!</v>
      </c>
      <c r="X154" s="88" t="e">
        <f>IF(AND('Mapa final'!#REF!="Baja",'Mapa final'!#REF!="Catastrófico"),CONCATENATE("R16C",'Mapa final'!#REF!),"")</f>
        <v>#REF!</v>
      </c>
      <c r="Y154" s="36"/>
      <c r="Z154" s="205"/>
      <c r="AA154" s="208"/>
      <c r="AB154" s="208"/>
      <c r="AC154" s="208"/>
      <c r="AD154" s="208"/>
      <c r="AE154" s="207"/>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row>
    <row r="155" spans="1:61" ht="15" customHeight="1" x14ac:dyDescent="0.35">
      <c r="A155" s="36"/>
      <c r="B155" s="193"/>
      <c r="C155" s="194"/>
      <c r="D155" s="195"/>
      <c r="E155" s="175"/>
      <c r="F155" s="176"/>
      <c r="G155" s="176"/>
      <c r="H155" s="176"/>
      <c r="I155" s="176"/>
      <c r="J155" s="100" t="e">
        <f>IF(AND('Mapa final'!#REF!="Baja",'Mapa final'!#REF!="Leve"),CONCATENATE("R17C",'Mapa final'!#REF!),"")</f>
        <v>#REF!</v>
      </c>
      <c r="K155" s="115" t="e">
        <f>IF(AND('Mapa final'!#REF!="Baja",'Mapa final'!#REF!="Leve"),CONCATENATE("R17C",'Mapa final'!#REF!),"")</f>
        <v>#REF!</v>
      </c>
      <c r="L155" s="101" t="e">
        <f>IF(AND('Mapa final'!#REF!="Baja",'Mapa final'!#REF!="Leve"),CONCATENATE("R17C",'Mapa final'!#REF!),"")</f>
        <v>#REF!</v>
      </c>
      <c r="M155" s="92" t="e">
        <f>IF(AND('Mapa final'!#REF!="Baja",'Mapa final'!#REF!="Menor"),CONCATENATE("R17C",'Mapa final'!#REF!),"")</f>
        <v>#REF!</v>
      </c>
      <c r="N155" s="114" t="e">
        <f>IF(AND('Mapa final'!#REF!="Baja",'Mapa final'!#REF!="Menor"),CONCATENATE("R17C",'Mapa final'!#REF!),"")</f>
        <v>#REF!</v>
      </c>
      <c r="O155" s="93" t="e">
        <f>IF(AND('Mapa final'!#REF!="Baja",'Mapa final'!#REF!="Menor"),CONCATENATE("R17C",'Mapa final'!#REF!),"")</f>
        <v>#REF!</v>
      </c>
      <c r="P155" s="92" t="e">
        <f>IF(AND('Mapa final'!#REF!="Baja",'Mapa final'!#REF!="Moderado"),CONCATENATE("R17C",'Mapa final'!#REF!),"")</f>
        <v>#REF!</v>
      </c>
      <c r="Q155" s="114" t="e">
        <f>IF(AND('Mapa final'!#REF!="Baja",'Mapa final'!#REF!="Moderado"),CONCATENATE("R17C",'Mapa final'!#REF!),"")</f>
        <v>#REF!</v>
      </c>
      <c r="R155" s="93" t="e">
        <f>IF(AND('Mapa final'!#REF!="Baja",'Mapa final'!#REF!="Moderado"),CONCATENATE("R17C",'Mapa final'!#REF!),"")</f>
        <v>#REF!</v>
      </c>
      <c r="S155" s="119" t="e">
        <f>IF(AND('Mapa final'!#REF!="Baja",'Mapa final'!#REF!="Mayor"),CONCATENATE("R17C",'Mapa final'!#REF!),"")</f>
        <v>#REF!</v>
      </c>
      <c r="T155" s="120" t="e">
        <f>IF(AND('Mapa final'!#REF!="Baja",'Mapa final'!#REF!="Mayor"),CONCATENATE("R17C",'Mapa final'!#REF!),"")</f>
        <v>#REF!</v>
      </c>
      <c r="U155" s="121" t="e">
        <f>IF(AND('Mapa final'!#REF!="Baja",'Mapa final'!#REF!="Mayor"),CONCATENATE("R17C",'Mapa final'!#REF!),"")</f>
        <v>#REF!</v>
      </c>
      <c r="V155" s="87" t="e">
        <f>IF(AND('Mapa final'!#REF!="Baja",'Mapa final'!#REF!="Catastrófico"),CONCATENATE("R17C",'Mapa final'!#REF!),"")</f>
        <v>#REF!</v>
      </c>
      <c r="W155" s="113" t="e">
        <f>IF(AND('Mapa final'!#REF!="Baja",'Mapa final'!#REF!="Catastrófico"),CONCATENATE("R17C",'Mapa final'!#REF!),"")</f>
        <v>#REF!</v>
      </c>
      <c r="X155" s="88" t="e">
        <f>IF(AND('Mapa final'!#REF!="Baja",'Mapa final'!#REF!="Catastrófico"),CONCATENATE("R17C",'Mapa final'!#REF!),"")</f>
        <v>#REF!</v>
      </c>
      <c r="Y155" s="36"/>
      <c r="Z155" s="205"/>
      <c r="AA155" s="208"/>
      <c r="AB155" s="208"/>
      <c r="AC155" s="208"/>
      <c r="AD155" s="208"/>
      <c r="AE155" s="207"/>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row>
    <row r="156" spans="1:61" ht="15" customHeight="1" x14ac:dyDescent="0.35">
      <c r="A156" s="36"/>
      <c r="B156" s="193"/>
      <c r="C156" s="194"/>
      <c r="D156" s="195"/>
      <c r="E156" s="175"/>
      <c r="F156" s="176"/>
      <c r="G156" s="176"/>
      <c r="H156" s="176"/>
      <c r="I156" s="176"/>
      <c r="J156" s="100" t="e">
        <f>IF(AND('Mapa final'!#REF!="Baja",'Mapa final'!#REF!="Leve"),CONCATENATE("R18C",'Mapa final'!#REF!),"")</f>
        <v>#REF!</v>
      </c>
      <c r="K156" s="115" t="e">
        <f>IF(AND('Mapa final'!#REF!="Baja",'Mapa final'!#REF!="Leve"),CONCATENATE("R18C",'Mapa final'!#REF!),"")</f>
        <v>#REF!</v>
      </c>
      <c r="L156" s="101" t="e">
        <f>IF(AND('Mapa final'!#REF!="Baja",'Mapa final'!#REF!="Leve"),CONCATENATE("R18C",'Mapa final'!#REF!),"")</f>
        <v>#REF!</v>
      </c>
      <c r="M156" s="92" t="e">
        <f>IF(AND('Mapa final'!#REF!="Baja",'Mapa final'!#REF!="Menor"),CONCATENATE("R18C",'Mapa final'!#REF!),"")</f>
        <v>#REF!</v>
      </c>
      <c r="N156" s="114" t="e">
        <f>IF(AND('Mapa final'!#REF!="Baja",'Mapa final'!#REF!="Menor"),CONCATENATE("R18C",'Mapa final'!#REF!),"")</f>
        <v>#REF!</v>
      </c>
      <c r="O156" s="93" t="e">
        <f>IF(AND('Mapa final'!#REF!="Baja",'Mapa final'!#REF!="Menor"),CONCATENATE("R18C",'Mapa final'!#REF!),"")</f>
        <v>#REF!</v>
      </c>
      <c r="P156" s="92" t="e">
        <f>IF(AND('Mapa final'!#REF!="Baja",'Mapa final'!#REF!="Moderado"),CONCATENATE("R18C",'Mapa final'!#REF!),"")</f>
        <v>#REF!</v>
      </c>
      <c r="Q156" s="114" t="e">
        <f>IF(AND('Mapa final'!#REF!="Baja",'Mapa final'!#REF!="Moderado"),CONCATENATE("R18C",'Mapa final'!#REF!),"")</f>
        <v>#REF!</v>
      </c>
      <c r="R156" s="93" t="e">
        <f>IF(AND('Mapa final'!#REF!="Baja",'Mapa final'!#REF!="Moderado"),CONCATENATE("R18C",'Mapa final'!#REF!),"")</f>
        <v>#REF!</v>
      </c>
      <c r="S156" s="119" t="e">
        <f>IF(AND('Mapa final'!#REF!="Baja",'Mapa final'!#REF!="Mayor"),CONCATENATE("R18C",'Mapa final'!#REF!),"")</f>
        <v>#REF!</v>
      </c>
      <c r="T156" s="120" t="e">
        <f>IF(AND('Mapa final'!#REF!="Baja",'Mapa final'!#REF!="Mayor"),CONCATENATE("R18C",'Mapa final'!#REF!),"")</f>
        <v>#REF!</v>
      </c>
      <c r="U156" s="121" t="e">
        <f>IF(AND('Mapa final'!#REF!="Baja",'Mapa final'!#REF!="Mayor"),CONCATENATE("R18C",'Mapa final'!#REF!),"")</f>
        <v>#REF!</v>
      </c>
      <c r="V156" s="87" t="e">
        <f>IF(AND('Mapa final'!#REF!="Baja",'Mapa final'!#REF!="Catastrófico"),CONCATENATE("R18C",'Mapa final'!#REF!),"")</f>
        <v>#REF!</v>
      </c>
      <c r="W156" s="113" t="e">
        <f>IF(AND('Mapa final'!#REF!="Baja",'Mapa final'!#REF!="Catastrófico"),CONCATENATE("R18C",'Mapa final'!#REF!),"")</f>
        <v>#REF!</v>
      </c>
      <c r="X156" s="88" t="e">
        <f>IF(AND('Mapa final'!#REF!="Baja",'Mapa final'!#REF!="Catastrófico"),CONCATENATE("R18C",'Mapa final'!#REF!),"")</f>
        <v>#REF!</v>
      </c>
      <c r="Y156" s="36"/>
      <c r="Z156" s="205"/>
      <c r="AA156" s="208"/>
      <c r="AB156" s="208"/>
      <c r="AC156" s="208"/>
      <c r="AD156" s="208"/>
      <c r="AE156" s="207"/>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row>
    <row r="157" spans="1:61" ht="15" customHeight="1" x14ac:dyDescent="0.35">
      <c r="A157" s="36"/>
      <c r="B157" s="193"/>
      <c r="C157" s="194"/>
      <c r="D157" s="195"/>
      <c r="E157" s="175"/>
      <c r="F157" s="176"/>
      <c r="G157" s="176"/>
      <c r="H157" s="176"/>
      <c r="I157" s="176"/>
      <c r="J157" s="100" t="e">
        <f>IF(AND('Mapa final'!#REF!="Baja",'Mapa final'!#REF!="Leve"),CONCATENATE("R19C",'Mapa final'!#REF!),"")</f>
        <v>#REF!</v>
      </c>
      <c r="K157" s="115" t="e">
        <f>IF(AND('Mapa final'!#REF!="Baja",'Mapa final'!#REF!="Leve"),CONCATENATE("R19C",'Mapa final'!#REF!),"")</f>
        <v>#REF!</v>
      </c>
      <c r="L157" s="101" t="e">
        <f>IF(AND('Mapa final'!#REF!="Baja",'Mapa final'!#REF!="Leve"),CONCATENATE("R19C",'Mapa final'!#REF!),"")</f>
        <v>#REF!</v>
      </c>
      <c r="M157" s="92" t="e">
        <f>IF(AND('Mapa final'!#REF!="Baja",'Mapa final'!#REF!="Menor"),CONCATENATE("R19C",'Mapa final'!#REF!),"")</f>
        <v>#REF!</v>
      </c>
      <c r="N157" s="114" t="e">
        <f>IF(AND('Mapa final'!#REF!="Baja",'Mapa final'!#REF!="Menor"),CONCATENATE("R19C",'Mapa final'!#REF!),"")</f>
        <v>#REF!</v>
      </c>
      <c r="O157" s="93" t="e">
        <f>IF(AND('Mapa final'!#REF!="Baja",'Mapa final'!#REF!="Menor"),CONCATENATE("R19C",'Mapa final'!#REF!),"")</f>
        <v>#REF!</v>
      </c>
      <c r="P157" s="92" t="e">
        <f>IF(AND('Mapa final'!#REF!="Baja",'Mapa final'!#REF!="Moderado"),CONCATENATE("R19C",'Mapa final'!#REF!),"")</f>
        <v>#REF!</v>
      </c>
      <c r="Q157" s="114" t="e">
        <f>IF(AND('Mapa final'!#REF!="Baja",'Mapa final'!#REF!="Moderado"),CONCATENATE("R19C",'Mapa final'!#REF!),"")</f>
        <v>#REF!</v>
      </c>
      <c r="R157" s="93" t="e">
        <f>IF(AND('Mapa final'!#REF!="Baja",'Mapa final'!#REF!="Moderado"),CONCATENATE("R19C",'Mapa final'!#REF!),"")</f>
        <v>#REF!</v>
      </c>
      <c r="S157" s="119" t="e">
        <f>IF(AND('Mapa final'!#REF!="Baja",'Mapa final'!#REF!="Mayor"),CONCATENATE("R19C",'Mapa final'!#REF!),"")</f>
        <v>#REF!</v>
      </c>
      <c r="T157" s="120" t="e">
        <f>IF(AND('Mapa final'!#REF!="Baja",'Mapa final'!#REF!="Mayor"),CONCATENATE("R19C",'Mapa final'!#REF!),"")</f>
        <v>#REF!</v>
      </c>
      <c r="U157" s="121" t="e">
        <f>IF(AND('Mapa final'!#REF!="Baja",'Mapa final'!#REF!="Mayor"),CONCATENATE("R19C",'Mapa final'!#REF!),"")</f>
        <v>#REF!</v>
      </c>
      <c r="V157" s="87" t="e">
        <f>IF(AND('Mapa final'!#REF!="Baja",'Mapa final'!#REF!="Catastrófico"),CONCATENATE("R19C",'Mapa final'!#REF!),"")</f>
        <v>#REF!</v>
      </c>
      <c r="W157" s="113" t="e">
        <f>IF(AND('Mapa final'!#REF!="Baja",'Mapa final'!#REF!="Catastrófico"),CONCATENATE("R19C",'Mapa final'!#REF!),"")</f>
        <v>#REF!</v>
      </c>
      <c r="X157" s="88" t="e">
        <f>IF(AND('Mapa final'!#REF!="Baja",'Mapa final'!#REF!="Catastrófico"),CONCATENATE("R19C",'Mapa final'!#REF!),"")</f>
        <v>#REF!</v>
      </c>
      <c r="Y157" s="36"/>
      <c r="Z157" s="205"/>
      <c r="AA157" s="208"/>
      <c r="AB157" s="208"/>
      <c r="AC157" s="208"/>
      <c r="AD157" s="208"/>
      <c r="AE157" s="207"/>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row>
    <row r="158" spans="1:61" ht="15" customHeight="1" x14ac:dyDescent="0.35">
      <c r="A158" s="36"/>
      <c r="B158" s="193"/>
      <c r="C158" s="194"/>
      <c r="D158" s="195"/>
      <c r="E158" s="175"/>
      <c r="F158" s="176"/>
      <c r="G158" s="176"/>
      <c r="H158" s="176"/>
      <c r="I158" s="176"/>
      <c r="J158" s="100" t="e">
        <f>IF(AND('Mapa final'!#REF!="Baja",'Mapa final'!#REF!="Leve"),CONCATENATE("R20",'Mapa final'!#REF!),"")</f>
        <v>#REF!</v>
      </c>
      <c r="K158" s="115" t="e">
        <f>IF(AND('Mapa final'!#REF!="Baja",'Mapa final'!#REF!="Leve"),CONCATENATE("R20C",'Mapa final'!#REF!),"")</f>
        <v>#REF!</v>
      </c>
      <c r="L158" s="101" t="e">
        <f>IF(AND('Mapa final'!#REF!="Baja",'Mapa final'!#REF!="Leve"),CONCATENATE("R20C",'Mapa final'!#REF!),"")</f>
        <v>#REF!</v>
      </c>
      <c r="M158" s="92" t="e">
        <f>IF(AND('Mapa final'!#REF!="Baja",'Mapa final'!#REF!="Menor"),CONCATENATE("R20",'Mapa final'!#REF!),"")</f>
        <v>#REF!</v>
      </c>
      <c r="N158" s="114" t="e">
        <f>IF(AND('Mapa final'!#REF!="Baja",'Mapa final'!#REF!="Menor"),CONCATENATE("R20C",'Mapa final'!#REF!),"")</f>
        <v>#REF!</v>
      </c>
      <c r="O158" s="93" t="e">
        <f>IF(AND('Mapa final'!#REF!="Baja",'Mapa final'!#REF!="Menor"),CONCATENATE("R20C",'Mapa final'!#REF!),"")</f>
        <v>#REF!</v>
      </c>
      <c r="P158" s="92" t="e">
        <f>IF(AND('Mapa final'!#REF!="Baja",'Mapa final'!#REF!="Moderado"),CONCATENATE("R20",'Mapa final'!#REF!),"")</f>
        <v>#REF!</v>
      </c>
      <c r="Q158" s="114" t="e">
        <f>IF(AND('Mapa final'!#REF!="Baja",'Mapa final'!#REF!="Moderado"),CONCATENATE("R20C",'Mapa final'!#REF!),"")</f>
        <v>#REF!</v>
      </c>
      <c r="R158" s="93" t="e">
        <f>IF(AND('Mapa final'!#REF!="Baja",'Mapa final'!#REF!="Moderado"),CONCATENATE("R20C",'Mapa final'!#REF!),"")</f>
        <v>#REF!</v>
      </c>
      <c r="S158" s="119" t="e">
        <f>IF(AND('Mapa final'!#REF!="Baja",'Mapa final'!#REF!="Mayor"),CONCATENATE("R20",'Mapa final'!#REF!),"")</f>
        <v>#REF!</v>
      </c>
      <c r="T158" s="120" t="e">
        <f>IF(AND('Mapa final'!#REF!="Baja",'Mapa final'!#REF!="Mayor"),CONCATENATE("R20C",'Mapa final'!#REF!),"")</f>
        <v>#REF!</v>
      </c>
      <c r="U158" s="121" t="e">
        <f>IF(AND('Mapa final'!#REF!="Baja",'Mapa final'!#REF!="Mayor"),CONCATENATE("R20C",'Mapa final'!#REF!),"")</f>
        <v>#REF!</v>
      </c>
      <c r="V158" s="87" t="e">
        <f>IF(AND('Mapa final'!#REF!="Baja",'Mapa final'!#REF!="Catastrófico"),CONCATENATE("R20",'Mapa final'!#REF!),"")</f>
        <v>#REF!</v>
      </c>
      <c r="W158" s="113" t="e">
        <f>IF(AND('Mapa final'!#REF!="Baja",'Mapa final'!#REF!="Catastrófico"),CONCATENATE("R20C",'Mapa final'!#REF!),"")</f>
        <v>#REF!</v>
      </c>
      <c r="X158" s="88" t="e">
        <f>IF(AND('Mapa final'!#REF!="Baja",'Mapa final'!#REF!="Catastrófico"),CONCATENATE("R20C",'Mapa final'!#REF!),"")</f>
        <v>#REF!</v>
      </c>
      <c r="Y158" s="36"/>
      <c r="Z158" s="205"/>
      <c r="AA158" s="208"/>
      <c r="AB158" s="208"/>
      <c r="AC158" s="208"/>
      <c r="AD158" s="208"/>
      <c r="AE158" s="207"/>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row>
    <row r="159" spans="1:61" ht="15" customHeight="1" x14ac:dyDescent="0.35">
      <c r="A159" s="36"/>
      <c r="B159" s="193"/>
      <c r="C159" s="194"/>
      <c r="D159" s="195"/>
      <c r="E159" s="175"/>
      <c r="F159" s="176"/>
      <c r="G159" s="176"/>
      <c r="H159" s="176"/>
      <c r="I159" s="176"/>
      <c r="J159" s="100" t="e">
        <f>IF(AND('Mapa final'!#REF!="Baja",'Mapa final'!#REF!="Leve"),CONCATENATE("R21C",'Mapa final'!#REF!),"")</f>
        <v>#REF!</v>
      </c>
      <c r="K159" s="115" t="e">
        <f>IF(AND('Mapa final'!#REF!="Baja",'Mapa final'!#REF!="Leve"),CONCATENATE("R21C",'Mapa final'!#REF!),"")</f>
        <v>#REF!</v>
      </c>
      <c r="L159" s="101" t="e">
        <f>IF(AND('Mapa final'!#REF!="Baja",'Mapa final'!#REF!="Leve"),CONCATENATE("R21C",'Mapa final'!#REF!),"")</f>
        <v>#REF!</v>
      </c>
      <c r="M159" s="92" t="e">
        <f>IF(AND('Mapa final'!#REF!="Baja",'Mapa final'!#REF!="Menor"),CONCATENATE("R21C",'Mapa final'!#REF!),"")</f>
        <v>#REF!</v>
      </c>
      <c r="N159" s="114" t="e">
        <f>IF(AND('Mapa final'!#REF!="Baja",'Mapa final'!#REF!="Menor"),CONCATENATE("R21C",'Mapa final'!#REF!),"")</f>
        <v>#REF!</v>
      </c>
      <c r="O159" s="93" t="e">
        <f>IF(AND('Mapa final'!#REF!="Baja",'Mapa final'!#REF!="Menor"),CONCATENATE("R21C",'Mapa final'!#REF!),"")</f>
        <v>#REF!</v>
      </c>
      <c r="P159" s="92" t="e">
        <f>IF(AND('Mapa final'!#REF!="Baja",'Mapa final'!#REF!="Moderado"),CONCATENATE("R21C",'Mapa final'!#REF!),"")</f>
        <v>#REF!</v>
      </c>
      <c r="Q159" s="114" t="e">
        <f>IF(AND('Mapa final'!#REF!="Baja",'Mapa final'!#REF!="Moderado"),CONCATENATE("R21C",'Mapa final'!#REF!),"")</f>
        <v>#REF!</v>
      </c>
      <c r="R159" s="93" t="e">
        <f>IF(AND('Mapa final'!#REF!="Baja",'Mapa final'!#REF!="Moderado"),CONCATENATE("R21C",'Mapa final'!#REF!),"")</f>
        <v>#REF!</v>
      </c>
      <c r="S159" s="119" t="e">
        <f>IF(AND('Mapa final'!#REF!="Baja",'Mapa final'!#REF!="Mayor"),CONCATENATE("R21C",'Mapa final'!#REF!),"")</f>
        <v>#REF!</v>
      </c>
      <c r="T159" s="120" t="e">
        <f>IF(AND('Mapa final'!#REF!="Baja",'Mapa final'!#REF!="Mayor"),CONCATENATE("R21C",'Mapa final'!#REF!),"")</f>
        <v>#REF!</v>
      </c>
      <c r="U159" s="121" t="e">
        <f>IF(AND('Mapa final'!#REF!="Baja",'Mapa final'!#REF!="Mayor"),CONCATENATE("R21C",'Mapa final'!#REF!),"")</f>
        <v>#REF!</v>
      </c>
      <c r="V159" s="87" t="e">
        <f>IF(AND('Mapa final'!#REF!="Baja",'Mapa final'!#REF!="Catastrófico"),CONCATENATE("R21C",'Mapa final'!#REF!),"")</f>
        <v>#REF!</v>
      </c>
      <c r="W159" s="113" t="e">
        <f>IF(AND('Mapa final'!#REF!="Baja",'Mapa final'!#REF!="Catastrófico"),CONCATENATE("R21C",'Mapa final'!#REF!),"")</f>
        <v>#REF!</v>
      </c>
      <c r="X159" s="88" t="e">
        <f>IF(AND('Mapa final'!#REF!="Baja",'Mapa final'!#REF!="Catastrófico"),CONCATENATE("R21C",'Mapa final'!#REF!),"")</f>
        <v>#REF!</v>
      </c>
      <c r="Y159" s="36"/>
      <c r="Z159" s="205"/>
      <c r="AA159" s="208"/>
      <c r="AB159" s="208"/>
      <c r="AC159" s="208"/>
      <c r="AD159" s="208"/>
      <c r="AE159" s="207"/>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row>
    <row r="160" spans="1:61" ht="15" customHeight="1" x14ac:dyDescent="0.35">
      <c r="A160" s="36"/>
      <c r="B160" s="193"/>
      <c r="C160" s="194"/>
      <c r="D160" s="195"/>
      <c r="E160" s="175"/>
      <c r="F160" s="176"/>
      <c r="G160" s="176"/>
      <c r="H160" s="176"/>
      <c r="I160" s="176"/>
      <c r="J160" s="100" t="e">
        <f>IF(AND('Mapa final'!#REF!="Baja",'Mapa final'!#REF!="Leve"),CONCATENATE("R22C",'Mapa final'!#REF!),"")</f>
        <v>#REF!</v>
      </c>
      <c r="K160" s="115" t="e">
        <f>IF(AND('Mapa final'!#REF!="Baja",'Mapa final'!#REF!="Leve"),CONCATENATE("R22C",'Mapa final'!#REF!),"")</f>
        <v>#REF!</v>
      </c>
      <c r="L160" s="101" t="e">
        <f>IF(AND('Mapa final'!#REF!="Baja",'Mapa final'!#REF!="Leve"),CONCATENATE("R2C",'Mapa final'!#REF!),"")</f>
        <v>#REF!</v>
      </c>
      <c r="M160" s="92" t="e">
        <f>IF(AND('Mapa final'!#REF!="Baja",'Mapa final'!#REF!="Menor"),CONCATENATE("R22C",'Mapa final'!#REF!),"")</f>
        <v>#REF!</v>
      </c>
      <c r="N160" s="114" t="e">
        <f>IF(AND('Mapa final'!#REF!="Baja",'Mapa final'!#REF!="Menor"),CONCATENATE("R22C",'Mapa final'!#REF!),"")</f>
        <v>#REF!</v>
      </c>
      <c r="O160" s="93" t="e">
        <f>IF(AND('Mapa final'!#REF!="Baja",'Mapa final'!#REF!="Menor"),CONCATENATE("R2C",'Mapa final'!#REF!),"")</f>
        <v>#REF!</v>
      </c>
      <c r="P160" s="92" t="e">
        <f>IF(AND('Mapa final'!#REF!="Baja",'Mapa final'!#REF!="Moderado"),CONCATENATE("R22C",'Mapa final'!#REF!),"")</f>
        <v>#REF!</v>
      </c>
      <c r="Q160" s="114" t="e">
        <f>IF(AND('Mapa final'!#REF!="Baja",'Mapa final'!#REF!="Moderado"),CONCATENATE("R22C",'Mapa final'!#REF!),"")</f>
        <v>#REF!</v>
      </c>
      <c r="R160" s="93" t="e">
        <f>IF(AND('Mapa final'!#REF!="Baja",'Mapa final'!#REF!="Moderado"),CONCATENATE("R2C",'Mapa final'!#REF!),"")</f>
        <v>#REF!</v>
      </c>
      <c r="S160" s="119" t="e">
        <f>IF(AND('Mapa final'!#REF!="Baja",'Mapa final'!#REF!="Mayor"),CONCATENATE("R22C",'Mapa final'!#REF!),"")</f>
        <v>#REF!</v>
      </c>
      <c r="T160" s="120" t="e">
        <f>IF(AND('Mapa final'!#REF!="Baja",'Mapa final'!#REF!="Mayor"),CONCATENATE("R22C",'Mapa final'!#REF!),"")</f>
        <v>#REF!</v>
      </c>
      <c r="U160" s="121" t="e">
        <f>IF(AND('Mapa final'!#REF!="Baja",'Mapa final'!#REF!="Mayor"),CONCATENATE("R2C",'Mapa final'!#REF!),"")</f>
        <v>#REF!</v>
      </c>
      <c r="V160" s="87" t="e">
        <f>IF(AND('Mapa final'!#REF!="Baja",'Mapa final'!#REF!="Catastrófico"),CONCATENATE("R22C",'Mapa final'!#REF!),"")</f>
        <v>#REF!</v>
      </c>
      <c r="W160" s="113" t="e">
        <f>IF(AND('Mapa final'!#REF!="Baja",'Mapa final'!#REF!="Catastrófico"),CONCATENATE("R22C",'Mapa final'!#REF!),"")</f>
        <v>#REF!</v>
      </c>
      <c r="X160" s="88" t="e">
        <f>IF(AND('Mapa final'!#REF!="Baja",'Mapa final'!#REF!="Catastrófico"),CONCATENATE("R2C",'Mapa final'!#REF!),"")</f>
        <v>#REF!</v>
      </c>
      <c r="Y160" s="36"/>
      <c r="Z160" s="205"/>
      <c r="AA160" s="208"/>
      <c r="AB160" s="208"/>
      <c r="AC160" s="208"/>
      <c r="AD160" s="208"/>
      <c r="AE160" s="207"/>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row>
    <row r="161" spans="1:61" ht="15" customHeight="1" x14ac:dyDescent="0.35">
      <c r="A161" s="36"/>
      <c r="B161" s="193"/>
      <c r="C161" s="194"/>
      <c r="D161" s="195"/>
      <c r="E161" s="175"/>
      <c r="F161" s="176"/>
      <c r="G161" s="176"/>
      <c r="H161" s="176"/>
      <c r="I161" s="176"/>
      <c r="J161" s="100" t="e">
        <f>IF(AND('Mapa final'!#REF!="Baja",'Mapa final'!#REF!="Leve"),CONCATENATE("R23C",'Mapa final'!#REF!),"")</f>
        <v>#REF!</v>
      </c>
      <c r="K161" s="115" t="e">
        <f>IF(AND('Mapa final'!#REF!="Baja",'Mapa final'!#REF!="Leve"),CONCATENATE("R23C",'Mapa final'!#REF!),"")</f>
        <v>#REF!</v>
      </c>
      <c r="L161" s="101" t="e">
        <f>IF(AND('Mapa final'!#REF!="Baja",'Mapa final'!#REF!="Leve"),CONCATENATE("R23C",'Mapa final'!#REF!),"")</f>
        <v>#REF!</v>
      </c>
      <c r="M161" s="92" t="e">
        <f>IF(AND('Mapa final'!#REF!="Baja",'Mapa final'!#REF!="Menor"),CONCATENATE("R23C",'Mapa final'!#REF!),"")</f>
        <v>#REF!</v>
      </c>
      <c r="N161" s="114" t="e">
        <f>IF(AND('Mapa final'!#REF!="Baja",'Mapa final'!#REF!="Menor"),CONCATENATE("R23C",'Mapa final'!#REF!),"")</f>
        <v>#REF!</v>
      </c>
      <c r="O161" s="93" t="e">
        <f>IF(AND('Mapa final'!#REF!="Baja",'Mapa final'!#REF!="Menor"),CONCATENATE("R23C",'Mapa final'!#REF!),"")</f>
        <v>#REF!</v>
      </c>
      <c r="P161" s="92" t="e">
        <f>IF(AND('Mapa final'!#REF!="Baja",'Mapa final'!#REF!="Moderado"),CONCATENATE("R23C",'Mapa final'!#REF!),"")</f>
        <v>#REF!</v>
      </c>
      <c r="Q161" s="114" t="e">
        <f>IF(AND('Mapa final'!#REF!="Baja",'Mapa final'!#REF!="Moderado"),CONCATENATE("R23C",'Mapa final'!#REF!),"")</f>
        <v>#REF!</v>
      </c>
      <c r="R161" s="93" t="e">
        <f>IF(AND('Mapa final'!#REF!="Baja",'Mapa final'!#REF!="Moderado"),CONCATENATE("R23C",'Mapa final'!#REF!),"")</f>
        <v>#REF!</v>
      </c>
      <c r="S161" s="119" t="e">
        <f>IF(AND('Mapa final'!#REF!="Baja",'Mapa final'!#REF!="Mayor"),CONCATENATE("R23C",'Mapa final'!#REF!),"")</f>
        <v>#REF!</v>
      </c>
      <c r="T161" s="120" t="e">
        <f>IF(AND('Mapa final'!#REF!="Baja",'Mapa final'!#REF!="Mayor"),CONCATENATE("R23C",'Mapa final'!#REF!),"")</f>
        <v>#REF!</v>
      </c>
      <c r="U161" s="121" t="e">
        <f>IF(AND('Mapa final'!#REF!="Baja",'Mapa final'!#REF!="Mayor"),CONCATENATE("R23C",'Mapa final'!#REF!),"")</f>
        <v>#REF!</v>
      </c>
      <c r="V161" s="87" t="e">
        <f>IF(AND('Mapa final'!#REF!="Baja",'Mapa final'!#REF!="Catastrófico"),CONCATENATE("R23C",'Mapa final'!#REF!),"")</f>
        <v>#REF!</v>
      </c>
      <c r="W161" s="113" t="e">
        <f>IF(AND('Mapa final'!#REF!="Baja",'Mapa final'!#REF!="Catastrófico"),CONCATENATE("R23C",'Mapa final'!#REF!),"")</f>
        <v>#REF!</v>
      </c>
      <c r="X161" s="88" t="e">
        <f>IF(AND('Mapa final'!#REF!="Baja",'Mapa final'!#REF!="Catastrófico"),CONCATENATE("R23C",'Mapa final'!#REF!),"")</f>
        <v>#REF!</v>
      </c>
      <c r="Y161" s="36"/>
      <c r="Z161" s="205"/>
      <c r="AA161" s="208"/>
      <c r="AB161" s="208"/>
      <c r="AC161" s="208"/>
      <c r="AD161" s="208"/>
      <c r="AE161" s="207"/>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row>
    <row r="162" spans="1:61" ht="15" customHeight="1" x14ac:dyDescent="0.35">
      <c r="A162" s="36"/>
      <c r="B162" s="193"/>
      <c r="C162" s="194"/>
      <c r="D162" s="195"/>
      <c r="E162" s="175"/>
      <c r="F162" s="176"/>
      <c r="G162" s="176"/>
      <c r="H162" s="176"/>
      <c r="I162" s="176"/>
      <c r="J162" s="100" t="e">
        <f>IF(AND('Mapa final'!#REF!="Baja",'Mapa final'!#REF!="Leve"),CONCATENATE("R24C",'Mapa final'!#REF!),"")</f>
        <v>#REF!</v>
      </c>
      <c r="K162" s="115" t="e">
        <f>IF(AND('Mapa final'!#REF!="Baja",'Mapa final'!#REF!="Leve"),CONCATENATE("R24C",'Mapa final'!#REF!),"")</f>
        <v>#REF!</v>
      </c>
      <c r="L162" s="101" t="e">
        <f>IF(AND('Mapa final'!#REF!="Baja",'Mapa final'!#REF!="Leve"),CONCATENATE("R24C",'Mapa final'!#REF!),"")</f>
        <v>#REF!</v>
      </c>
      <c r="M162" s="92" t="e">
        <f>IF(AND('Mapa final'!#REF!="Baja",'Mapa final'!#REF!="Menor"),CONCATENATE("R24C",'Mapa final'!#REF!),"")</f>
        <v>#REF!</v>
      </c>
      <c r="N162" s="114" t="e">
        <f>IF(AND('Mapa final'!#REF!="Baja",'Mapa final'!#REF!="Menor"),CONCATENATE("R24C",'Mapa final'!#REF!),"")</f>
        <v>#REF!</v>
      </c>
      <c r="O162" s="93" t="e">
        <f>IF(AND('Mapa final'!#REF!="Baja",'Mapa final'!#REF!="Menor"),CONCATENATE("R24C",'Mapa final'!#REF!),"")</f>
        <v>#REF!</v>
      </c>
      <c r="P162" s="92" t="e">
        <f>IF(AND('Mapa final'!#REF!="Baja",'Mapa final'!#REF!="Moderado"),CONCATENATE("R24C",'Mapa final'!#REF!),"")</f>
        <v>#REF!</v>
      </c>
      <c r="Q162" s="114" t="e">
        <f>IF(AND('Mapa final'!#REF!="Baja",'Mapa final'!#REF!="Moderado"),CONCATENATE("R24C",'Mapa final'!#REF!),"")</f>
        <v>#REF!</v>
      </c>
      <c r="R162" s="93" t="e">
        <f>IF(AND('Mapa final'!#REF!="Baja",'Mapa final'!#REF!="Moderado"),CONCATENATE("R24C",'Mapa final'!#REF!),"")</f>
        <v>#REF!</v>
      </c>
      <c r="S162" s="119" t="e">
        <f>IF(AND('Mapa final'!#REF!="Baja",'Mapa final'!#REF!="Mayor"),CONCATENATE("R24C",'Mapa final'!#REF!),"")</f>
        <v>#REF!</v>
      </c>
      <c r="T162" s="120" t="e">
        <f>IF(AND('Mapa final'!#REF!="Baja",'Mapa final'!#REF!="Mayor"),CONCATENATE("R24C",'Mapa final'!#REF!),"")</f>
        <v>#REF!</v>
      </c>
      <c r="U162" s="121" t="e">
        <f>IF(AND('Mapa final'!#REF!="Baja",'Mapa final'!#REF!="Mayor"),CONCATENATE("R24C",'Mapa final'!#REF!),"")</f>
        <v>#REF!</v>
      </c>
      <c r="V162" s="87" t="e">
        <f>IF(AND('Mapa final'!#REF!="Baja",'Mapa final'!#REF!="Catastrófico"),CONCATENATE("R24C",'Mapa final'!#REF!),"")</f>
        <v>#REF!</v>
      </c>
      <c r="W162" s="113" t="e">
        <f>IF(AND('Mapa final'!#REF!="Baja",'Mapa final'!#REF!="Catastrófico"),CONCATENATE("R24C",'Mapa final'!#REF!),"")</f>
        <v>#REF!</v>
      </c>
      <c r="X162" s="88" t="e">
        <f>IF(AND('Mapa final'!#REF!="Baja",'Mapa final'!#REF!="Catastrófico"),CONCATENATE("R24C",'Mapa final'!#REF!),"")</f>
        <v>#REF!</v>
      </c>
      <c r="Y162" s="36"/>
      <c r="Z162" s="205"/>
      <c r="AA162" s="208"/>
      <c r="AB162" s="208"/>
      <c r="AC162" s="208"/>
      <c r="AD162" s="208"/>
      <c r="AE162" s="207"/>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row>
    <row r="163" spans="1:61" ht="15" customHeight="1" x14ac:dyDescent="0.35">
      <c r="A163" s="36"/>
      <c r="B163" s="193"/>
      <c r="C163" s="194"/>
      <c r="D163" s="195"/>
      <c r="E163" s="175"/>
      <c r="F163" s="176"/>
      <c r="G163" s="176"/>
      <c r="H163" s="176"/>
      <c r="I163" s="176"/>
      <c r="J163" s="100" t="e">
        <f>IF(AND('Mapa final'!#REF!="Baja",'Mapa final'!#REF!="Leve"),CONCATENATE("R25C",'Mapa final'!#REF!),"")</f>
        <v>#REF!</v>
      </c>
      <c r="K163" s="115" t="e">
        <f>IF(AND('Mapa final'!#REF!="Baja",'Mapa final'!#REF!="Leve"),CONCATENATE("R25C",'Mapa final'!#REF!),"")</f>
        <v>#REF!</v>
      </c>
      <c r="L163" s="101" t="e">
        <f>IF(AND('Mapa final'!#REF!="Baja",'Mapa final'!#REF!="Leve"),CONCATENATE("R25C",'Mapa final'!#REF!),"")</f>
        <v>#REF!</v>
      </c>
      <c r="M163" s="92" t="e">
        <f>IF(AND('Mapa final'!#REF!="Baja",'Mapa final'!#REF!="Menor"),CONCATENATE("R25C",'Mapa final'!#REF!),"")</f>
        <v>#REF!</v>
      </c>
      <c r="N163" s="114" t="e">
        <f>IF(AND('Mapa final'!#REF!="Baja",'Mapa final'!#REF!="Menor"),CONCATENATE("R25C",'Mapa final'!#REF!),"")</f>
        <v>#REF!</v>
      </c>
      <c r="O163" s="93" t="e">
        <f>IF(AND('Mapa final'!#REF!="Baja",'Mapa final'!#REF!="Menor"),CONCATENATE("R25C",'Mapa final'!#REF!),"")</f>
        <v>#REF!</v>
      </c>
      <c r="P163" s="92" t="e">
        <f>IF(AND('Mapa final'!#REF!="Baja",'Mapa final'!#REF!="Moderado"),CONCATENATE("R25C",'Mapa final'!#REF!),"")</f>
        <v>#REF!</v>
      </c>
      <c r="Q163" s="114" t="e">
        <f>IF(AND('Mapa final'!#REF!="Baja",'Mapa final'!#REF!="Moderado"),CONCATENATE("R25C",'Mapa final'!#REF!),"")</f>
        <v>#REF!</v>
      </c>
      <c r="R163" s="93" t="e">
        <f>IF(AND('Mapa final'!#REF!="Baja",'Mapa final'!#REF!="Moderado"),CONCATENATE("R25C",'Mapa final'!#REF!),"")</f>
        <v>#REF!</v>
      </c>
      <c r="S163" s="119" t="e">
        <f>IF(AND('Mapa final'!#REF!="Baja",'Mapa final'!#REF!="Mayor"),CONCATENATE("R25C",'Mapa final'!#REF!),"")</f>
        <v>#REF!</v>
      </c>
      <c r="T163" s="120" t="e">
        <f>IF(AND('Mapa final'!#REF!="Baja",'Mapa final'!#REF!="Mayor"),CONCATENATE("R25C",'Mapa final'!#REF!),"")</f>
        <v>#REF!</v>
      </c>
      <c r="U163" s="121" t="e">
        <f>IF(AND('Mapa final'!#REF!="Baja",'Mapa final'!#REF!="Mayor"),CONCATENATE("R25C",'Mapa final'!#REF!),"")</f>
        <v>#REF!</v>
      </c>
      <c r="V163" s="87" t="e">
        <f>IF(AND('Mapa final'!#REF!="Baja",'Mapa final'!#REF!="Catastrófico"),CONCATENATE("R25C",'Mapa final'!#REF!),"")</f>
        <v>#REF!</v>
      </c>
      <c r="W163" s="113" t="e">
        <f>IF(AND('Mapa final'!#REF!="Baja",'Mapa final'!#REF!="Catastrófico"),CONCATENATE("R25C",'Mapa final'!#REF!),"")</f>
        <v>#REF!</v>
      </c>
      <c r="X163" s="88" t="e">
        <f>IF(AND('Mapa final'!#REF!="Baja",'Mapa final'!#REF!="Catastrófico"),CONCATENATE("R25C",'Mapa final'!#REF!),"")</f>
        <v>#REF!</v>
      </c>
      <c r="Y163" s="36"/>
      <c r="Z163" s="205"/>
      <c r="AA163" s="208"/>
      <c r="AB163" s="208"/>
      <c r="AC163" s="208"/>
      <c r="AD163" s="208"/>
      <c r="AE163" s="207"/>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row>
    <row r="164" spans="1:61" ht="15" customHeight="1" x14ac:dyDescent="0.35">
      <c r="A164" s="36"/>
      <c r="B164" s="193"/>
      <c r="C164" s="194"/>
      <c r="D164" s="195"/>
      <c r="E164" s="175"/>
      <c r="F164" s="176"/>
      <c r="G164" s="176"/>
      <c r="H164" s="176"/>
      <c r="I164" s="176"/>
      <c r="J164" s="100" t="e">
        <f>IF(AND('Mapa final'!#REF!="Baja",'Mapa final'!#REF!="Leve"),CONCATENATE("R26C",'Mapa final'!#REF!),"")</f>
        <v>#REF!</v>
      </c>
      <c r="K164" s="115" t="e">
        <f>IF(AND('Mapa final'!#REF!="Baja",'Mapa final'!#REF!="Leve"),CONCATENATE("R26C",'Mapa final'!#REF!),"")</f>
        <v>#REF!</v>
      </c>
      <c r="L164" s="101" t="e">
        <f>IF(AND('Mapa final'!#REF!="Baja",'Mapa final'!#REF!="Leve"),CONCATENATE("R26C",'Mapa final'!#REF!),"")</f>
        <v>#REF!</v>
      </c>
      <c r="M164" s="92" t="e">
        <f>IF(AND('Mapa final'!#REF!="Baja",'Mapa final'!#REF!="Menor"),CONCATENATE("R26C",'Mapa final'!#REF!),"")</f>
        <v>#REF!</v>
      </c>
      <c r="N164" s="114" t="e">
        <f>IF(AND('Mapa final'!#REF!="Baja",'Mapa final'!#REF!="Menor"),CONCATENATE("R26C",'Mapa final'!#REF!),"")</f>
        <v>#REF!</v>
      </c>
      <c r="O164" s="93" t="e">
        <f>IF(AND('Mapa final'!#REF!="Baja",'Mapa final'!#REF!="Menor"),CONCATENATE("R26C",'Mapa final'!#REF!),"")</f>
        <v>#REF!</v>
      </c>
      <c r="P164" s="92" t="e">
        <f>IF(AND('Mapa final'!#REF!="Baja",'Mapa final'!#REF!="Moderado"),CONCATENATE("R26C",'Mapa final'!#REF!),"")</f>
        <v>#REF!</v>
      </c>
      <c r="Q164" s="114" t="e">
        <f>IF(AND('Mapa final'!#REF!="Baja",'Mapa final'!#REF!="Moderado"),CONCATENATE("R26C",'Mapa final'!#REF!),"")</f>
        <v>#REF!</v>
      </c>
      <c r="R164" s="93" t="e">
        <f>IF(AND('Mapa final'!#REF!="Baja",'Mapa final'!#REF!="Moderado"),CONCATENATE("R26C",'Mapa final'!#REF!),"")</f>
        <v>#REF!</v>
      </c>
      <c r="S164" s="119" t="e">
        <f>IF(AND('Mapa final'!#REF!="Baja",'Mapa final'!#REF!="Mayor"),CONCATENATE("R26C",'Mapa final'!#REF!),"")</f>
        <v>#REF!</v>
      </c>
      <c r="T164" s="120" t="e">
        <f>IF(AND('Mapa final'!#REF!="Baja",'Mapa final'!#REF!="Mayor"),CONCATENATE("R26C",'Mapa final'!#REF!),"")</f>
        <v>#REF!</v>
      </c>
      <c r="U164" s="121" t="e">
        <f>IF(AND('Mapa final'!#REF!="Baja",'Mapa final'!#REF!="Mayor"),CONCATENATE("R26C",'Mapa final'!#REF!),"")</f>
        <v>#REF!</v>
      </c>
      <c r="V164" s="87" t="e">
        <f>IF(AND('Mapa final'!#REF!="Baja",'Mapa final'!#REF!="Catastrófico"),CONCATENATE("R26C",'Mapa final'!#REF!),"")</f>
        <v>#REF!</v>
      </c>
      <c r="W164" s="113" t="e">
        <f>IF(AND('Mapa final'!#REF!="Baja",'Mapa final'!#REF!="Catastrófico"),CONCATENATE("R26C",'Mapa final'!#REF!),"")</f>
        <v>#REF!</v>
      </c>
      <c r="X164" s="88" t="e">
        <f>IF(AND('Mapa final'!#REF!="Baja",'Mapa final'!#REF!="Catastrófico"),CONCATENATE("R26C",'Mapa final'!#REF!),"")</f>
        <v>#REF!</v>
      </c>
      <c r="Y164" s="36"/>
      <c r="Z164" s="205"/>
      <c r="AA164" s="208"/>
      <c r="AB164" s="208"/>
      <c r="AC164" s="208"/>
      <c r="AD164" s="208"/>
      <c r="AE164" s="207"/>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row>
    <row r="165" spans="1:61" ht="15" customHeight="1" x14ac:dyDescent="0.35">
      <c r="A165" s="36"/>
      <c r="B165" s="193"/>
      <c r="C165" s="194"/>
      <c r="D165" s="195"/>
      <c r="E165" s="175"/>
      <c r="F165" s="176"/>
      <c r="G165" s="176"/>
      <c r="H165" s="176"/>
      <c r="I165" s="176"/>
      <c r="J165" s="100" t="e">
        <f>IF(AND('Mapa final'!#REF!="Baja",'Mapa final'!#REF!="Leve"),CONCATENATE("R27C",'Mapa final'!#REF!),"")</f>
        <v>#REF!</v>
      </c>
      <c r="K165" s="115" t="e">
        <f>IF(AND('Mapa final'!#REF!="Baja",'Mapa final'!#REF!="Leve"),CONCATENATE("R27C",'Mapa final'!#REF!),"")</f>
        <v>#REF!</v>
      </c>
      <c r="L165" s="101" t="e">
        <f>IF(AND('Mapa final'!#REF!="Baja",'Mapa final'!#REF!="Leve"),CONCATENATE("R27C",'Mapa final'!#REF!),"")</f>
        <v>#REF!</v>
      </c>
      <c r="M165" s="92" t="e">
        <f>IF(AND('Mapa final'!#REF!="Baja",'Mapa final'!#REF!="Menor"),CONCATENATE("R27C",'Mapa final'!#REF!),"")</f>
        <v>#REF!</v>
      </c>
      <c r="N165" s="114" t="e">
        <f>IF(AND('Mapa final'!#REF!="Baja",'Mapa final'!#REF!="Menor"),CONCATENATE("R27C",'Mapa final'!#REF!),"")</f>
        <v>#REF!</v>
      </c>
      <c r="O165" s="93" t="e">
        <f>IF(AND('Mapa final'!#REF!="Baja",'Mapa final'!#REF!="Menor"),CONCATENATE("R27C",'Mapa final'!#REF!),"")</f>
        <v>#REF!</v>
      </c>
      <c r="P165" s="92" t="e">
        <f>IF(AND('Mapa final'!#REF!="Baja",'Mapa final'!#REF!="Moderado"),CONCATENATE("R27C",'Mapa final'!#REF!),"")</f>
        <v>#REF!</v>
      </c>
      <c r="Q165" s="114" t="e">
        <f>IF(AND('Mapa final'!#REF!="Baja",'Mapa final'!#REF!="Moderado"),CONCATENATE("R27C",'Mapa final'!#REF!),"")</f>
        <v>#REF!</v>
      </c>
      <c r="R165" s="93" t="e">
        <f>IF(AND('Mapa final'!#REF!="Baja",'Mapa final'!#REF!="Moderado"),CONCATENATE("R27C",'Mapa final'!#REF!),"")</f>
        <v>#REF!</v>
      </c>
      <c r="S165" s="119" t="e">
        <f>IF(AND('Mapa final'!#REF!="Baja",'Mapa final'!#REF!="Mayor"),CONCATENATE("R27C",'Mapa final'!#REF!),"")</f>
        <v>#REF!</v>
      </c>
      <c r="T165" s="120" t="e">
        <f>IF(AND('Mapa final'!#REF!="Baja",'Mapa final'!#REF!="Mayor"),CONCATENATE("R27C",'Mapa final'!#REF!),"")</f>
        <v>#REF!</v>
      </c>
      <c r="U165" s="121" t="e">
        <f>IF(AND('Mapa final'!#REF!="Baja",'Mapa final'!#REF!="Mayor"),CONCATENATE("R27C",'Mapa final'!#REF!),"")</f>
        <v>#REF!</v>
      </c>
      <c r="V165" s="87" t="e">
        <f>IF(AND('Mapa final'!#REF!="Baja",'Mapa final'!#REF!="Catastrófico"),CONCATENATE("R27C",'Mapa final'!#REF!),"")</f>
        <v>#REF!</v>
      </c>
      <c r="W165" s="113" t="e">
        <f>IF(AND('Mapa final'!#REF!="Baja",'Mapa final'!#REF!="Catastrófico"),CONCATENATE("R27C",'Mapa final'!#REF!),"")</f>
        <v>#REF!</v>
      </c>
      <c r="X165" s="88" t="e">
        <f>IF(AND('Mapa final'!#REF!="Baja",'Mapa final'!#REF!="Catastrófico"),CONCATENATE("R27C",'Mapa final'!#REF!),"")</f>
        <v>#REF!</v>
      </c>
      <c r="Y165" s="36"/>
      <c r="Z165" s="205"/>
      <c r="AA165" s="208"/>
      <c r="AB165" s="208"/>
      <c r="AC165" s="208"/>
      <c r="AD165" s="208"/>
      <c r="AE165" s="207"/>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row>
    <row r="166" spans="1:61" ht="15" customHeight="1" x14ac:dyDescent="0.35">
      <c r="A166" s="36"/>
      <c r="B166" s="193"/>
      <c r="C166" s="194"/>
      <c r="D166" s="195"/>
      <c r="E166" s="177"/>
      <c r="F166" s="176"/>
      <c r="G166" s="176"/>
      <c r="H166" s="176"/>
      <c r="I166" s="176"/>
      <c r="J166" s="100" t="e">
        <f>IF(AND('Mapa final'!#REF!="Baja",'Mapa final'!#REF!="Leve"),CONCATENATE("R28C",'Mapa final'!#REF!),"")</f>
        <v>#REF!</v>
      </c>
      <c r="K166" s="115" t="e">
        <f>IF(AND('Mapa final'!#REF!="Baja",'Mapa final'!#REF!="Leve"),CONCATENATE("R28C",'Mapa final'!#REF!),"")</f>
        <v>#REF!</v>
      </c>
      <c r="L166" s="101" t="e">
        <f>IF(AND('Mapa final'!#REF!="Baja",'Mapa final'!#REF!="Leve"),CONCATENATE("R28C",'Mapa final'!#REF!),"")</f>
        <v>#REF!</v>
      </c>
      <c r="M166" s="92" t="e">
        <f>IF(AND('Mapa final'!#REF!="Baja",'Mapa final'!#REF!="Menor"),CONCATENATE("R28C",'Mapa final'!#REF!),"")</f>
        <v>#REF!</v>
      </c>
      <c r="N166" s="114" t="e">
        <f>IF(AND('Mapa final'!#REF!="Baja",'Mapa final'!#REF!="Menor"),CONCATENATE("R28C",'Mapa final'!#REF!),"")</f>
        <v>#REF!</v>
      </c>
      <c r="O166" s="93" t="e">
        <f>IF(AND('Mapa final'!#REF!="Baja",'Mapa final'!#REF!="Menor"),CONCATENATE("R28C",'Mapa final'!#REF!),"")</f>
        <v>#REF!</v>
      </c>
      <c r="P166" s="92" t="e">
        <f>IF(AND('Mapa final'!#REF!="Baja",'Mapa final'!#REF!="Moderado"),CONCATENATE("R28C",'Mapa final'!#REF!),"")</f>
        <v>#REF!</v>
      </c>
      <c r="Q166" s="114" t="e">
        <f>IF(AND('Mapa final'!#REF!="Baja",'Mapa final'!#REF!="Moderado"),CONCATENATE("R28C",'Mapa final'!#REF!),"")</f>
        <v>#REF!</v>
      </c>
      <c r="R166" s="93" t="e">
        <f>IF(AND('Mapa final'!#REF!="Baja",'Mapa final'!#REF!="Moderado"),CONCATENATE("R28C",'Mapa final'!#REF!),"")</f>
        <v>#REF!</v>
      </c>
      <c r="S166" s="119" t="e">
        <f>IF(AND('Mapa final'!#REF!="Baja",'Mapa final'!#REF!="Mayor"),CONCATENATE("R28C",'Mapa final'!#REF!),"")</f>
        <v>#REF!</v>
      </c>
      <c r="T166" s="120" t="e">
        <f>IF(AND('Mapa final'!#REF!="Baja",'Mapa final'!#REF!="Mayor"),CONCATENATE("R28C",'Mapa final'!#REF!),"")</f>
        <v>#REF!</v>
      </c>
      <c r="U166" s="121" t="e">
        <f>IF(AND('Mapa final'!#REF!="Baja",'Mapa final'!#REF!="Mayor"),CONCATENATE("R28C",'Mapa final'!#REF!),"")</f>
        <v>#REF!</v>
      </c>
      <c r="V166" s="87" t="e">
        <f>IF(AND('Mapa final'!#REF!="Baja",'Mapa final'!#REF!="Catastrófico"),CONCATENATE("R28C",'Mapa final'!#REF!),"")</f>
        <v>#REF!</v>
      </c>
      <c r="W166" s="113" t="e">
        <f>IF(AND('Mapa final'!#REF!="Baja",'Mapa final'!#REF!="Catastrófico"),CONCATENATE("R28C",'Mapa final'!#REF!),"")</f>
        <v>#REF!</v>
      </c>
      <c r="X166" s="88" t="e">
        <f>IF(AND('Mapa final'!#REF!="Baja",'Mapa final'!#REF!="Catastrófico"),CONCATENATE("R28C",'Mapa final'!#REF!),"")</f>
        <v>#REF!</v>
      </c>
      <c r="Y166" s="36"/>
      <c r="Z166" s="205"/>
      <c r="AA166" s="208"/>
      <c r="AB166" s="208"/>
      <c r="AC166" s="208"/>
      <c r="AD166" s="208"/>
      <c r="AE166" s="207"/>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row>
    <row r="167" spans="1:61" ht="15" customHeight="1" x14ac:dyDescent="0.35">
      <c r="A167" s="36"/>
      <c r="B167" s="193"/>
      <c r="C167" s="194"/>
      <c r="D167" s="195"/>
      <c r="E167" s="177"/>
      <c r="F167" s="176"/>
      <c r="G167" s="176"/>
      <c r="H167" s="176"/>
      <c r="I167" s="176"/>
      <c r="J167" s="100" t="e">
        <f>IF(AND('Mapa final'!#REF!="Baja",'Mapa final'!#REF!="Leve"),CONCATENATE("R29C",'Mapa final'!#REF!),"")</f>
        <v>#REF!</v>
      </c>
      <c r="K167" s="115" t="e">
        <f>IF(AND('Mapa final'!#REF!="Baja",'Mapa final'!#REF!="Leve"),CONCATENATE("R29C",'Mapa final'!#REF!),"")</f>
        <v>#REF!</v>
      </c>
      <c r="L167" s="101" t="e">
        <f>IF(AND('Mapa final'!#REF!="Baja",'Mapa final'!#REF!="Leve"),CONCATENATE("R29C",'Mapa final'!#REF!),"")</f>
        <v>#REF!</v>
      </c>
      <c r="M167" s="92" t="e">
        <f>IF(AND('Mapa final'!#REF!="Baja",'Mapa final'!#REF!="Menor"),CONCATENATE("R29C",'Mapa final'!#REF!),"")</f>
        <v>#REF!</v>
      </c>
      <c r="N167" s="114" t="e">
        <f>IF(AND('Mapa final'!#REF!="Baja",'Mapa final'!#REF!="Menor"),CONCATENATE("R29C",'Mapa final'!#REF!),"")</f>
        <v>#REF!</v>
      </c>
      <c r="O167" s="93" t="e">
        <f>IF(AND('Mapa final'!#REF!="Baja",'Mapa final'!#REF!="Menor"),CONCATENATE("R29C",'Mapa final'!#REF!),"")</f>
        <v>#REF!</v>
      </c>
      <c r="P167" s="92" t="e">
        <f>IF(AND('Mapa final'!#REF!="Baja",'Mapa final'!#REF!="Moderado"),CONCATENATE("R29C",'Mapa final'!#REF!),"")</f>
        <v>#REF!</v>
      </c>
      <c r="Q167" s="114" t="e">
        <f>IF(AND('Mapa final'!#REF!="Baja",'Mapa final'!#REF!="Moderado"),CONCATENATE("R29C",'Mapa final'!#REF!),"")</f>
        <v>#REF!</v>
      </c>
      <c r="R167" s="93" t="e">
        <f>IF(AND('Mapa final'!#REF!="Baja",'Mapa final'!#REF!="Moderado"),CONCATENATE("R29C",'Mapa final'!#REF!),"")</f>
        <v>#REF!</v>
      </c>
      <c r="S167" s="119" t="e">
        <f>IF(AND('Mapa final'!#REF!="Baja",'Mapa final'!#REF!="Mayor"),CONCATENATE("R29C",'Mapa final'!#REF!),"")</f>
        <v>#REF!</v>
      </c>
      <c r="T167" s="120" t="e">
        <f>IF(AND('Mapa final'!#REF!="Baja",'Mapa final'!#REF!="Mayor"),CONCATENATE("R29C",'Mapa final'!#REF!),"")</f>
        <v>#REF!</v>
      </c>
      <c r="U167" s="121" t="e">
        <f>IF(AND('Mapa final'!#REF!="Baja",'Mapa final'!#REF!="Mayor"),CONCATENATE("R29C",'Mapa final'!#REF!),"")</f>
        <v>#REF!</v>
      </c>
      <c r="V167" s="87" t="e">
        <f>IF(AND('Mapa final'!#REF!="Baja",'Mapa final'!#REF!="Catastrófico"),CONCATENATE("R29C",'Mapa final'!#REF!),"")</f>
        <v>#REF!</v>
      </c>
      <c r="W167" s="113" t="e">
        <f>IF(AND('Mapa final'!#REF!="Baja",'Mapa final'!#REF!="Catastrófico"),CONCATENATE("R29C",'Mapa final'!#REF!),"")</f>
        <v>#REF!</v>
      </c>
      <c r="X167" s="88" t="e">
        <f>IF(AND('Mapa final'!#REF!="Baja",'Mapa final'!#REF!="Catastrófico"),CONCATENATE("R29C",'Mapa final'!#REF!),"")</f>
        <v>#REF!</v>
      </c>
      <c r="Y167" s="36"/>
      <c r="Z167" s="205"/>
      <c r="AA167" s="208"/>
      <c r="AB167" s="208"/>
      <c r="AC167" s="208"/>
      <c r="AD167" s="208"/>
      <c r="AE167" s="207"/>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row>
    <row r="168" spans="1:61" ht="15" customHeight="1" x14ac:dyDescent="0.35">
      <c r="A168" s="36"/>
      <c r="B168" s="193"/>
      <c r="C168" s="194"/>
      <c r="D168" s="195"/>
      <c r="E168" s="177"/>
      <c r="F168" s="176"/>
      <c r="G168" s="176"/>
      <c r="H168" s="176"/>
      <c r="I168" s="176"/>
      <c r="J168" s="100" t="e">
        <f>IF(AND('Mapa final'!#REF!="Baja",'Mapa final'!#REF!="Leve"),CONCATENATE("R30C",'Mapa final'!#REF!),"")</f>
        <v>#REF!</v>
      </c>
      <c r="K168" s="115" t="e">
        <f>IF(AND('Mapa final'!#REF!="Baja",'Mapa final'!#REF!="Leve"),CONCATENATE("R30C",'Mapa final'!#REF!),"")</f>
        <v>#REF!</v>
      </c>
      <c r="L168" s="101" t="e">
        <f>IF(AND('Mapa final'!#REF!="Baja",'Mapa final'!#REF!="Leve"),CONCATENATE("R30C",'Mapa final'!#REF!),"")</f>
        <v>#REF!</v>
      </c>
      <c r="M168" s="92" t="e">
        <f>IF(AND('Mapa final'!#REF!="Baja",'Mapa final'!#REF!="Menor"),CONCATENATE("R30C",'Mapa final'!#REF!),"")</f>
        <v>#REF!</v>
      </c>
      <c r="N168" s="114" t="e">
        <f>IF(AND('Mapa final'!#REF!="Baja",'Mapa final'!#REF!="Menor"),CONCATENATE("R30C",'Mapa final'!#REF!),"")</f>
        <v>#REF!</v>
      </c>
      <c r="O168" s="93" t="e">
        <f>IF(AND('Mapa final'!#REF!="Baja",'Mapa final'!#REF!="Menor"),CONCATENATE("R30C",'Mapa final'!#REF!),"")</f>
        <v>#REF!</v>
      </c>
      <c r="P168" s="92" t="e">
        <f>IF(AND('Mapa final'!#REF!="Baja",'Mapa final'!#REF!="Moderado"),CONCATENATE("R30C",'Mapa final'!#REF!),"")</f>
        <v>#REF!</v>
      </c>
      <c r="Q168" s="114" t="e">
        <f>IF(AND('Mapa final'!#REF!="Baja",'Mapa final'!#REF!="Moderado"),CONCATENATE("R30C",'Mapa final'!#REF!),"")</f>
        <v>#REF!</v>
      </c>
      <c r="R168" s="93" t="e">
        <f>IF(AND('Mapa final'!#REF!="Baja",'Mapa final'!#REF!="Moderado"),CONCATENATE("R30C",'Mapa final'!#REF!),"")</f>
        <v>#REF!</v>
      </c>
      <c r="S168" s="119" t="e">
        <f>IF(AND('Mapa final'!#REF!="Baja",'Mapa final'!#REF!="Mayor"),CONCATENATE("R30C",'Mapa final'!#REF!),"")</f>
        <v>#REF!</v>
      </c>
      <c r="T168" s="120" t="e">
        <f>IF(AND('Mapa final'!#REF!="Baja",'Mapa final'!#REF!="Mayor"),CONCATENATE("R30C",'Mapa final'!#REF!),"")</f>
        <v>#REF!</v>
      </c>
      <c r="U168" s="121" t="e">
        <f>IF(AND('Mapa final'!#REF!="Baja",'Mapa final'!#REF!="Mayor"),CONCATENATE("R30C",'Mapa final'!#REF!),"")</f>
        <v>#REF!</v>
      </c>
      <c r="V168" s="87" t="e">
        <f>IF(AND('Mapa final'!#REF!="Baja",'Mapa final'!#REF!="Catastrófico"),CONCATENATE("R30C",'Mapa final'!#REF!),"")</f>
        <v>#REF!</v>
      </c>
      <c r="W168" s="113" t="e">
        <f>IF(AND('Mapa final'!#REF!="Baja",'Mapa final'!#REF!="Catastrófico"),CONCATENATE("R30C",'Mapa final'!#REF!),"")</f>
        <v>#REF!</v>
      </c>
      <c r="X168" s="88" t="e">
        <f>IF(AND('Mapa final'!#REF!="Baja",'Mapa final'!#REF!="Catastrófico"),CONCATENATE("R30C",'Mapa final'!#REF!),"")</f>
        <v>#REF!</v>
      </c>
      <c r="Y168" s="36"/>
      <c r="Z168" s="205"/>
      <c r="AA168" s="208"/>
      <c r="AB168" s="208"/>
      <c r="AC168" s="208"/>
      <c r="AD168" s="208"/>
      <c r="AE168" s="207"/>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row>
    <row r="169" spans="1:61" ht="15" customHeight="1" x14ac:dyDescent="0.35">
      <c r="A169" s="36"/>
      <c r="B169" s="193"/>
      <c r="C169" s="194"/>
      <c r="D169" s="195"/>
      <c r="E169" s="177"/>
      <c r="F169" s="176"/>
      <c r="G169" s="176"/>
      <c r="H169" s="176"/>
      <c r="I169" s="176"/>
      <c r="J169" s="100" t="e">
        <f>IF(AND('Mapa final'!#REF!="Baja",'Mapa final'!#REF!="Leve"),CONCATENATE("R31C",'Mapa final'!#REF!),"")</f>
        <v>#REF!</v>
      </c>
      <c r="K169" s="115" t="e">
        <f>IF(AND('Mapa final'!#REF!="Baja",'Mapa final'!#REF!="Leve"),CONCATENATE("R31C",'Mapa final'!#REF!),"")</f>
        <v>#REF!</v>
      </c>
      <c r="L169" s="101" t="e">
        <f>IF(AND('Mapa final'!#REF!="Baja",'Mapa final'!#REF!="Leve"),CONCATENATE("R31C",'Mapa final'!#REF!),"")</f>
        <v>#REF!</v>
      </c>
      <c r="M169" s="92" t="e">
        <f>IF(AND('Mapa final'!#REF!="Baja",'Mapa final'!#REF!="Menor"),CONCATENATE("R31C",'Mapa final'!#REF!),"")</f>
        <v>#REF!</v>
      </c>
      <c r="N169" s="114" t="e">
        <f>IF(AND('Mapa final'!#REF!="Baja",'Mapa final'!#REF!="Menor"),CONCATENATE("R31C",'Mapa final'!#REF!),"")</f>
        <v>#REF!</v>
      </c>
      <c r="O169" s="93" t="e">
        <f>IF(AND('Mapa final'!#REF!="Baja",'Mapa final'!#REF!="Menor"),CONCATENATE("R31C",'Mapa final'!#REF!),"")</f>
        <v>#REF!</v>
      </c>
      <c r="P169" s="92" t="e">
        <f>IF(AND('Mapa final'!#REF!="Baja",'Mapa final'!#REF!="Moderado"),CONCATENATE("R31C",'Mapa final'!#REF!),"")</f>
        <v>#REF!</v>
      </c>
      <c r="Q169" s="114" t="e">
        <f>IF(AND('Mapa final'!#REF!="Baja",'Mapa final'!#REF!="Moderado"),CONCATENATE("R31C",'Mapa final'!#REF!),"")</f>
        <v>#REF!</v>
      </c>
      <c r="R169" s="93" t="e">
        <f>IF(AND('Mapa final'!#REF!="Baja",'Mapa final'!#REF!="Moderado"),CONCATENATE("R31C",'Mapa final'!#REF!),"")</f>
        <v>#REF!</v>
      </c>
      <c r="S169" s="119" t="e">
        <f>IF(AND('Mapa final'!#REF!="Baja",'Mapa final'!#REF!="Mayor"),CONCATENATE("R31C",'Mapa final'!#REF!),"")</f>
        <v>#REF!</v>
      </c>
      <c r="T169" s="120" t="e">
        <f>IF(AND('Mapa final'!#REF!="Baja",'Mapa final'!#REF!="Mayor"),CONCATENATE("R31C",'Mapa final'!#REF!),"")</f>
        <v>#REF!</v>
      </c>
      <c r="U169" s="121" t="e">
        <f>IF(AND('Mapa final'!#REF!="Baja",'Mapa final'!#REF!="Mayor"),CONCATENATE("R31C",'Mapa final'!#REF!),"")</f>
        <v>#REF!</v>
      </c>
      <c r="V169" s="87" t="e">
        <f>IF(AND('Mapa final'!#REF!="Baja",'Mapa final'!#REF!="Catastrófico"),CONCATENATE("R31C",'Mapa final'!#REF!),"")</f>
        <v>#REF!</v>
      </c>
      <c r="W169" s="113" t="e">
        <f>IF(AND('Mapa final'!#REF!="Baja",'Mapa final'!#REF!="Catastrófico"),CONCATENATE("R31C",'Mapa final'!#REF!),"")</f>
        <v>#REF!</v>
      </c>
      <c r="X169" s="88" t="e">
        <f>IF(AND('Mapa final'!#REF!="Baja",'Mapa final'!#REF!="Catastrófico"),CONCATENATE("R31C",'Mapa final'!#REF!),"")</f>
        <v>#REF!</v>
      </c>
      <c r="Y169" s="36"/>
      <c r="Z169" s="205"/>
      <c r="AA169" s="208"/>
      <c r="AB169" s="208"/>
      <c r="AC169" s="208"/>
      <c r="AD169" s="208"/>
      <c r="AE169" s="207"/>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row>
    <row r="170" spans="1:61" ht="15" customHeight="1" x14ac:dyDescent="0.35">
      <c r="A170" s="36"/>
      <c r="B170" s="193"/>
      <c r="C170" s="194"/>
      <c r="D170" s="195"/>
      <c r="E170" s="177"/>
      <c r="F170" s="176"/>
      <c r="G170" s="176"/>
      <c r="H170" s="176"/>
      <c r="I170" s="176"/>
      <c r="J170" s="100" t="e">
        <f>IF(AND('Mapa final'!#REF!="Baja",'Mapa final'!#REF!="Leve"),CONCATENATE("R32C",'Mapa final'!#REF!),"")</f>
        <v>#REF!</v>
      </c>
      <c r="K170" s="115" t="e">
        <f>IF(AND('Mapa final'!#REF!="Baja",'Mapa final'!#REF!="Leve"),CONCATENATE("R32C",'Mapa final'!#REF!),"")</f>
        <v>#REF!</v>
      </c>
      <c r="L170" s="101" t="e">
        <f>IF(AND('Mapa final'!#REF!="Baja",'Mapa final'!#REF!="Leve"),CONCATENATE("R32C",'Mapa final'!#REF!),"")</f>
        <v>#REF!</v>
      </c>
      <c r="M170" s="92" t="e">
        <f>IF(AND('Mapa final'!#REF!="Baja",'Mapa final'!#REF!="Menor"),CONCATENATE("R32C",'Mapa final'!#REF!),"")</f>
        <v>#REF!</v>
      </c>
      <c r="N170" s="114" t="e">
        <f>IF(AND('Mapa final'!#REF!="Baja",'Mapa final'!#REF!="Menor"),CONCATENATE("R32C",'Mapa final'!#REF!),"")</f>
        <v>#REF!</v>
      </c>
      <c r="O170" s="93" t="e">
        <f>IF(AND('Mapa final'!#REF!="Baja",'Mapa final'!#REF!="Menor"),CONCATENATE("R32C",'Mapa final'!#REF!),"")</f>
        <v>#REF!</v>
      </c>
      <c r="P170" s="92" t="e">
        <f>IF(AND('Mapa final'!#REF!="Baja",'Mapa final'!#REF!="Moderado"),CONCATENATE("R32C",'Mapa final'!#REF!),"")</f>
        <v>#REF!</v>
      </c>
      <c r="Q170" s="114" t="e">
        <f>IF(AND('Mapa final'!#REF!="Baja",'Mapa final'!#REF!="Moderado"),CONCATENATE("R32C",'Mapa final'!#REF!),"")</f>
        <v>#REF!</v>
      </c>
      <c r="R170" s="93" t="e">
        <f>IF(AND('Mapa final'!#REF!="Baja",'Mapa final'!#REF!="Moderado"),CONCATENATE("R32C",'Mapa final'!#REF!),"")</f>
        <v>#REF!</v>
      </c>
      <c r="S170" s="119" t="e">
        <f>IF(AND('Mapa final'!#REF!="Baja",'Mapa final'!#REF!="Mayor"),CONCATENATE("R32C",'Mapa final'!#REF!),"")</f>
        <v>#REF!</v>
      </c>
      <c r="T170" s="120" t="e">
        <f>IF(AND('Mapa final'!#REF!="Baja",'Mapa final'!#REF!="Mayor"),CONCATENATE("R32C",'Mapa final'!#REF!),"")</f>
        <v>#REF!</v>
      </c>
      <c r="U170" s="121" t="e">
        <f>IF(AND('Mapa final'!#REF!="Baja",'Mapa final'!#REF!="Mayor"),CONCATENATE("R32C",'Mapa final'!#REF!),"")</f>
        <v>#REF!</v>
      </c>
      <c r="V170" s="87" t="e">
        <f>IF(AND('Mapa final'!#REF!="Baja",'Mapa final'!#REF!="Catastrófico"),CONCATENATE("R32C",'Mapa final'!#REF!),"")</f>
        <v>#REF!</v>
      </c>
      <c r="W170" s="113" t="e">
        <f>IF(AND('Mapa final'!#REF!="Baja",'Mapa final'!#REF!="Catastrófico"),CONCATENATE("R32C",'Mapa final'!#REF!),"")</f>
        <v>#REF!</v>
      </c>
      <c r="X170" s="88" t="e">
        <f>IF(AND('Mapa final'!#REF!="Baja",'Mapa final'!#REF!="Catastrófico"),CONCATENATE("R32C",'Mapa final'!#REF!),"")</f>
        <v>#REF!</v>
      </c>
      <c r="Y170" s="36"/>
      <c r="Z170" s="205"/>
      <c r="AA170" s="208"/>
      <c r="AB170" s="208"/>
      <c r="AC170" s="208"/>
      <c r="AD170" s="208"/>
      <c r="AE170" s="207"/>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row>
    <row r="171" spans="1:61" ht="15" customHeight="1" x14ac:dyDescent="0.35">
      <c r="A171" s="36"/>
      <c r="B171" s="193"/>
      <c r="C171" s="194"/>
      <c r="D171" s="195"/>
      <c r="E171" s="177"/>
      <c r="F171" s="176"/>
      <c r="G171" s="176"/>
      <c r="H171" s="176"/>
      <c r="I171" s="176"/>
      <c r="J171" s="100" t="e">
        <f>IF(AND('Mapa final'!#REF!="Baja",'Mapa final'!#REF!="Leve"),CONCATENATE("R33C",'Mapa final'!#REF!),"")</f>
        <v>#REF!</v>
      </c>
      <c r="K171" s="115" t="e">
        <f>IF(AND('Mapa final'!#REF!="Baja",'Mapa final'!#REF!="Leve"),CONCATENATE("R33C",'Mapa final'!#REF!),"")</f>
        <v>#REF!</v>
      </c>
      <c r="L171" s="101" t="e">
        <f>IF(AND('Mapa final'!#REF!="Baja",'Mapa final'!#REF!="Leve"),CONCATENATE("R33C",'Mapa final'!#REF!),"")</f>
        <v>#REF!</v>
      </c>
      <c r="M171" s="92" t="e">
        <f>IF(AND('Mapa final'!#REF!="Baja",'Mapa final'!#REF!="Menor"),CONCATENATE("R33C",'Mapa final'!#REF!),"")</f>
        <v>#REF!</v>
      </c>
      <c r="N171" s="114" t="e">
        <f>IF(AND('Mapa final'!#REF!="Baja",'Mapa final'!#REF!="Menor"),CONCATENATE("R33C",'Mapa final'!#REF!),"")</f>
        <v>#REF!</v>
      </c>
      <c r="O171" s="93" t="e">
        <f>IF(AND('Mapa final'!#REF!="Baja",'Mapa final'!#REF!="Menor"),CONCATENATE("R33C",'Mapa final'!#REF!),"")</f>
        <v>#REF!</v>
      </c>
      <c r="P171" s="92" t="e">
        <f>IF(AND('Mapa final'!#REF!="Baja",'Mapa final'!#REF!="Moderado"),CONCATENATE("R33C",'Mapa final'!#REF!),"")</f>
        <v>#REF!</v>
      </c>
      <c r="Q171" s="114" t="e">
        <f>IF(AND('Mapa final'!#REF!="Baja",'Mapa final'!#REF!="Moderado"),CONCATENATE("R33C",'Mapa final'!#REF!),"")</f>
        <v>#REF!</v>
      </c>
      <c r="R171" s="93" t="e">
        <f>IF(AND('Mapa final'!#REF!="Baja",'Mapa final'!#REF!="Moderado"),CONCATENATE("R33C",'Mapa final'!#REF!),"")</f>
        <v>#REF!</v>
      </c>
      <c r="S171" s="119" t="e">
        <f>IF(AND('Mapa final'!#REF!="Baja",'Mapa final'!#REF!="Mayor"),CONCATENATE("R33C",'Mapa final'!#REF!),"")</f>
        <v>#REF!</v>
      </c>
      <c r="T171" s="120" t="e">
        <f>IF(AND('Mapa final'!#REF!="Baja",'Mapa final'!#REF!="Mayor"),CONCATENATE("R33C",'Mapa final'!#REF!),"")</f>
        <v>#REF!</v>
      </c>
      <c r="U171" s="121" t="e">
        <f>IF(AND('Mapa final'!#REF!="Baja",'Mapa final'!#REF!="Mayor"),CONCATENATE("R33C",'Mapa final'!#REF!),"")</f>
        <v>#REF!</v>
      </c>
      <c r="V171" s="87" t="e">
        <f>IF(AND('Mapa final'!#REF!="Baja",'Mapa final'!#REF!="Catastrófico"),CONCATENATE("R33C",'Mapa final'!#REF!),"")</f>
        <v>#REF!</v>
      </c>
      <c r="W171" s="113" t="e">
        <f>IF(AND('Mapa final'!#REF!="Baja",'Mapa final'!#REF!="Catastrófico"),CONCATENATE("R33C",'Mapa final'!#REF!),"")</f>
        <v>#REF!</v>
      </c>
      <c r="X171" s="88" t="e">
        <f>IF(AND('Mapa final'!#REF!="Baja",'Mapa final'!#REF!="Catastrófico"),CONCATENATE("R33C",'Mapa final'!#REF!),"")</f>
        <v>#REF!</v>
      </c>
      <c r="Y171" s="36"/>
      <c r="Z171" s="205"/>
      <c r="AA171" s="208"/>
      <c r="AB171" s="208"/>
      <c r="AC171" s="208"/>
      <c r="AD171" s="208"/>
      <c r="AE171" s="207"/>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row>
    <row r="172" spans="1:61" ht="15" customHeight="1" x14ac:dyDescent="0.35">
      <c r="A172" s="36"/>
      <c r="B172" s="193"/>
      <c r="C172" s="194"/>
      <c r="D172" s="195"/>
      <c r="E172" s="177"/>
      <c r="F172" s="176"/>
      <c r="G172" s="176"/>
      <c r="H172" s="176"/>
      <c r="I172" s="176"/>
      <c r="J172" s="100" t="e">
        <f>IF(AND('Mapa final'!#REF!="Baja",'Mapa final'!#REF!="Leve"),CONCATENATE("R34C",'Mapa final'!#REF!),"")</f>
        <v>#REF!</v>
      </c>
      <c r="K172" s="115" t="e">
        <f>IF(AND('Mapa final'!#REF!="Baja",'Mapa final'!#REF!="Leve"),CONCATENATE("R34C",'Mapa final'!#REF!),"")</f>
        <v>#REF!</v>
      </c>
      <c r="L172" s="101" t="e">
        <f>IF(AND('Mapa final'!#REF!="Baja",'Mapa final'!#REF!="Leve"),CONCATENATE("R34C",'Mapa final'!#REF!),"")</f>
        <v>#REF!</v>
      </c>
      <c r="M172" s="92" t="e">
        <f>IF(AND('Mapa final'!#REF!="Baja",'Mapa final'!#REF!="Menor"),CONCATENATE("R34C",'Mapa final'!#REF!),"")</f>
        <v>#REF!</v>
      </c>
      <c r="N172" s="114" t="e">
        <f>IF(AND('Mapa final'!#REF!="Baja",'Mapa final'!#REF!="Menor"),CONCATENATE("R34C",'Mapa final'!#REF!),"")</f>
        <v>#REF!</v>
      </c>
      <c r="O172" s="93" t="e">
        <f>IF(AND('Mapa final'!#REF!="Baja",'Mapa final'!#REF!="Menor"),CONCATENATE("R34C",'Mapa final'!#REF!),"")</f>
        <v>#REF!</v>
      </c>
      <c r="P172" s="92" t="e">
        <f>IF(AND('Mapa final'!#REF!="Baja",'Mapa final'!#REF!="Moderado"),CONCATENATE("R34C",'Mapa final'!#REF!),"")</f>
        <v>#REF!</v>
      </c>
      <c r="Q172" s="114" t="e">
        <f>IF(AND('Mapa final'!#REF!="Baja",'Mapa final'!#REF!="Moderado"),CONCATENATE("R34C",'Mapa final'!#REF!),"")</f>
        <v>#REF!</v>
      </c>
      <c r="R172" s="93" t="e">
        <f>IF(AND('Mapa final'!#REF!="Baja",'Mapa final'!#REF!="Moderado"),CONCATENATE("R34C",'Mapa final'!#REF!),"")</f>
        <v>#REF!</v>
      </c>
      <c r="S172" s="119" t="e">
        <f>IF(AND('Mapa final'!#REF!="Baja",'Mapa final'!#REF!="Mayor"),CONCATENATE("R34C",'Mapa final'!#REF!),"")</f>
        <v>#REF!</v>
      </c>
      <c r="T172" s="120" t="e">
        <f>IF(AND('Mapa final'!#REF!="Baja",'Mapa final'!#REF!="Mayor"),CONCATENATE("R34C",'Mapa final'!#REF!),"")</f>
        <v>#REF!</v>
      </c>
      <c r="U172" s="121" t="e">
        <f>IF(AND('Mapa final'!#REF!="Baja",'Mapa final'!#REF!="Mayor"),CONCATENATE("R34C",'Mapa final'!#REF!),"")</f>
        <v>#REF!</v>
      </c>
      <c r="V172" s="87" t="e">
        <f>IF(AND('Mapa final'!#REF!="Baja",'Mapa final'!#REF!="Catastrófico"),CONCATENATE("R34C",'Mapa final'!#REF!),"")</f>
        <v>#REF!</v>
      </c>
      <c r="W172" s="113" t="e">
        <f>IF(AND('Mapa final'!#REF!="Baja",'Mapa final'!#REF!="Catastrófico"),CONCATENATE("R34C",'Mapa final'!#REF!),"")</f>
        <v>#REF!</v>
      </c>
      <c r="X172" s="88" t="e">
        <f>IF(AND('Mapa final'!#REF!="Baja",'Mapa final'!#REF!="Catastrófico"),CONCATENATE("R34C",'Mapa final'!#REF!),"")</f>
        <v>#REF!</v>
      </c>
      <c r="Y172" s="36"/>
      <c r="Z172" s="205"/>
      <c r="AA172" s="208"/>
      <c r="AB172" s="208"/>
      <c r="AC172" s="208"/>
      <c r="AD172" s="208"/>
      <c r="AE172" s="207"/>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row>
    <row r="173" spans="1:61" ht="15" customHeight="1" x14ac:dyDescent="0.35">
      <c r="A173" s="36"/>
      <c r="B173" s="193"/>
      <c r="C173" s="194"/>
      <c r="D173" s="195"/>
      <c r="E173" s="177"/>
      <c r="F173" s="176"/>
      <c r="G173" s="176"/>
      <c r="H173" s="176"/>
      <c r="I173" s="176"/>
      <c r="J173" s="100" t="e">
        <f>IF(AND('Mapa final'!#REF!="Baja",'Mapa final'!#REF!="Leve"),CONCATENATE("R35C",'Mapa final'!#REF!),"")</f>
        <v>#REF!</v>
      </c>
      <c r="K173" s="115" t="e">
        <f>IF(AND('Mapa final'!#REF!="Baja",'Mapa final'!#REF!="Leve"),CONCATENATE("R35C",'Mapa final'!#REF!),"")</f>
        <v>#REF!</v>
      </c>
      <c r="L173" s="101" t="e">
        <f>IF(AND('Mapa final'!#REF!="Baja",'Mapa final'!#REF!="Leve"),CONCATENATE("R35C",'Mapa final'!#REF!),"")</f>
        <v>#REF!</v>
      </c>
      <c r="M173" s="92" t="e">
        <f>IF(AND('Mapa final'!#REF!="Baja",'Mapa final'!#REF!="Menor"),CONCATENATE("R35C",'Mapa final'!#REF!),"")</f>
        <v>#REF!</v>
      </c>
      <c r="N173" s="114" t="e">
        <f>IF(AND('Mapa final'!#REF!="Baja",'Mapa final'!#REF!="Menor"),CONCATENATE("R35C",'Mapa final'!#REF!),"")</f>
        <v>#REF!</v>
      </c>
      <c r="O173" s="93" t="e">
        <f>IF(AND('Mapa final'!#REF!="Baja",'Mapa final'!#REF!="Menor"),CONCATENATE("R35C",'Mapa final'!#REF!),"")</f>
        <v>#REF!</v>
      </c>
      <c r="P173" s="92" t="e">
        <f>IF(AND('Mapa final'!#REF!="Baja",'Mapa final'!#REF!="Moderado"),CONCATENATE("R35C",'Mapa final'!#REF!),"")</f>
        <v>#REF!</v>
      </c>
      <c r="Q173" s="114" t="e">
        <f>IF(AND('Mapa final'!#REF!="Baja",'Mapa final'!#REF!="Moderado"),CONCATENATE("R35C",'Mapa final'!#REF!),"")</f>
        <v>#REF!</v>
      </c>
      <c r="R173" s="93" t="e">
        <f>IF(AND('Mapa final'!#REF!="Baja",'Mapa final'!#REF!="Moderado"),CONCATENATE("R35C",'Mapa final'!#REF!),"")</f>
        <v>#REF!</v>
      </c>
      <c r="S173" s="119" t="e">
        <f>IF(AND('Mapa final'!#REF!="Baja",'Mapa final'!#REF!="Mayor"),CONCATENATE("R35C",'Mapa final'!#REF!),"")</f>
        <v>#REF!</v>
      </c>
      <c r="T173" s="120" t="e">
        <f>IF(AND('Mapa final'!#REF!="Baja",'Mapa final'!#REF!="Mayor"),CONCATENATE("R35C",'Mapa final'!#REF!),"")</f>
        <v>#REF!</v>
      </c>
      <c r="U173" s="121" t="e">
        <f>IF(AND('Mapa final'!#REF!="Baja",'Mapa final'!#REF!="Mayor"),CONCATENATE("R35C",'Mapa final'!#REF!),"")</f>
        <v>#REF!</v>
      </c>
      <c r="V173" s="87" t="e">
        <f>IF(AND('Mapa final'!#REF!="Baja",'Mapa final'!#REF!="Catastrófico"),CONCATENATE("R35C",'Mapa final'!#REF!),"")</f>
        <v>#REF!</v>
      </c>
      <c r="W173" s="113" t="e">
        <f>IF(AND('Mapa final'!#REF!="Baja",'Mapa final'!#REF!="Catastrófico"),CONCATENATE("R35C",'Mapa final'!#REF!),"")</f>
        <v>#REF!</v>
      </c>
      <c r="X173" s="88" t="e">
        <f>IF(AND('Mapa final'!#REF!="Baja",'Mapa final'!#REF!="Catastrófico"),CONCATENATE("R35C",'Mapa final'!#REF!),"")</f>
        <v>#REF!</v>
      </c>
      <c r="Y173" s="36"/>
      <c r="Z173" s="205"/>
      <c r="AA173" s="208"/>
      <c r="AB173" s="208"/>
      <c r="AC173" s="208"/>
      <c r="AD173" s="208"/>
      <c r="AE173" s="207"/>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row>
    <row r="174" spans="1:61" ht="15" customHeight="1" x14ac:dyDescent="0.35">
      <c r="A174" s="36"/>
      <c r="B174" s="193"/>
      <c r="C174" s="194"/>
      <c r="D174" s="195"/>
      <c r="E174" s="177"/>
      <c r="F174" s="176"/>
      <c r="G174" s="176"/>
      <c r="H174" s="176"/>
      <c r="I174" s="176"/>
      <c r="J174" s="100" t="e">
        <f>IF(AND('Mapa final'!#REF!="Baja",'Mapa final'!#REF!="Leve"),CONCATENATE("R36C",'Mapa final'!#REF!),"")</f>
        <v>#REF!</v>
      </c>
      <c r="K174" s="115" t="e">
        <f>IF(AND('Mapa final'!#REF!="Baja",'Mapa final'!#REF!="Leve"),CONCATENATE("R36C",'Mapa final'!#REF!),"")</f>
        <v>#REF!</v>
      </c>
      <c r="L174" s="101" t="e">
        <f>IF(AND('Mapa final'!#REF!="Baja",'Mapa final'!#REF!="Leve"),CONCATENATE("R36C",'Mapa final'!#REF!),"")</f>
        <v>#REF!</v>
      </c>
      <c r="M174" s="92" t="e">
        <f>IF(AND('Mapa final'!#REF!="Baja",'Mapa final'!#REF!="Menor"),CONCATENATE("R36C",'Mapa final'!#REF!),"")</f>
        <v>#REF!</v>
      </c>
      <c r="N174" s="114" t="e">
        <f>IF(AND('Mapa final'!#REF!="Baja",'Mapa final'!#REF!="Menor"),CONCATENATE("R36C",'Mapa final'!#REF!),"")</f>
        <v>#REF!</v>
      </c>
      <c r="O174" s="93" t="e">
        <f>IF(AND('Mapa final'!#REF!="Baja",'Mapa final'!#REF!="Menor"),CONCATENATE("R36C",'Mapa final'!#REF!),"")</f>
        <v>#REF!</v>
      </c>
      <c r="P174" s="92" t="e">
        <f>IF(AND('Mapa final'!#REF!="Baja",'Mapa final'!#REF!="Moderado"),CONCATENATE("R36C",'Mapa final'!#REF!),"")</f>
        <v>#REF!</v>
      </c>
      <c r="Q174" s="114" t="e">
        <f>IF(AND('Mapa final'!#REF!="Baja",'Mapa final'!#REF!="Moderado"),CONCATENATE("R36C",'Mapa final'!#REF!),"")</f>
        <v>#REF!</v>
      </c>
      <c r="R174" s="93" t="e">
        <f>IF(AND('Mapa final'!#REF!="Baja",'Mapa final'!#REF!="Moderado"),CONCATENATE("R36C",'Mapa final'!#REF!),"")</f>
        <v>#REF!</v>
      </c>
      <c r="S174" s="119" t="e">
        <f>IF(AND('Mapa final'!#REF!="Baja",'Mapa final'!#REF!="Mayor"),CONCATENATE("R36C",'Mapa final'!#REF!),"")</f>
        <v>#REF!</v>
      </c>
      <c r="T174" s="120" t="e">
        <f>IF(AND('Mapa final'!#REF!="Baja",'Mapa final'!#REF!="Mayor"),CONCATENATE("R36C",'Mapa final'!#REF!),"")</f>
        <v>#REF!</v>
      </c>
      <c r="U174" s="121" t="e">
        <f>IF(AND('Mapa final'!#REF!="Baja",'Mapa final'!#REF!="Mayor"),CONCATENATE("R36C",'Mapa final'!#REF!),"")</f>
        <v>#REF!</v>
      </c>
      <c r="V174" s="87" t="e">
        <f>IF(AND('Mapa final'!#REF!="Baja",'Mapa final'!#REF!="Catastrófico"),CONCATENATE("R36C",'Mapa final'!#REF!),"")</f>
        <v>#REF!</v>
      </c>
      <c r="W174" s="113" t="e">
        <f>IF(AND('Mapa final'!#REF!="Baja",'Mapa final'!#REF!="Catastrófico"),CONCATENATE("R36C",'Mapa final'!#REF!),"")</f>
        <v>#REF!</v>
      </c>
      <c r="X174" s="88" t="e">
        <f>IF(AND('Mapa final'!#REF!="Baja",'Mapa final'!#REF!="Catastrófico"),CONCATENATE("R36C",'Mapa final'!#REF!),"")</f>
        <v>#REF!</v>
      </c>
      <c r="Y174" s="36"/>
      <c r="Z174" s="205"/>
      <c r="AA174" s="208"/>
      <c r="AB174" s="208"/>
      <c r="AC174" s="208"/>
      <c r="AD174" s="208"/>
      <c r="AE174" s="207"/>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row>
    <row r="175" spans="1:61" ht="15" customHeight="1" x14ac:dyDescent="0.35">
      <c r="A175" s="36"/>
      <c r="B175" s="193"/>
      <c r="C175" s="194"/>
      <c r="D175" s="195"/>
      <c r="E175" s="177"/>
      <c r="F175" s="176"/>
      <c r="G175" s="176"/>
      <c r="H175" s="176"/>
      <c r="I175" s="176"/>
      <c r="J175" s="100" t="e">
        <f>IF(AND('Mapa final'!#REF!="Baja",'Mapa final'!#REF!="Leve"),CONCATENATE("R37C",'Mapa final'!#REF!),"")</f>
        <v>#REF!</v>
      </c>
      <c r="K175" s="115" t="e">
        <f>IF(AND('Mapa final'!#REF!="Baja",'Mapa final'!#REF!="Leve"),CONCATENATE("R37C",'Mapa final'!#REF!),"")</f>
        <v>#REF!</v>
      </c>
      <c r="L175" s="101" t="e">
        <f>IF(AND('Mapa final'!#REF!="Baja",'Mapa final'!#REF!="Leve"),CONCATENATE("R37C",'Mapa final'!#REF!),"")</f>
        <v>#REF!</v>
      </c>
      <c r="M175" s="92" t="e">
        <f>IF(AND('Mapa final'!#REF!="Baja",'Mapa final'!#REF!="Menor"),CONCATENATE("R37C",'Mapa final'!#REF!),"")</f>
        <v>#REF!</v>
      </c>
      <c r="N175" s="114" t="e">
        <f>IF(AND('Mapa final'!#REF!="Baja",'Mapa final'!#REF!="Menor"),CONCATENATE("R37C",'Mapa final'!#REF!),"")</f>
        <v>#REF!</v>
      </c>
      <c r="O175" s="93" t="e">
        <f>IF(AND('Mapa final'!#REF!="Baja",'Mapa final'!#REF!="Menor"),CONCATENATE("R37C",'Mapa final'!#REF!),"")</f>
        <v>#REF!</v>
      </c>
      <c r="P175" s="92" t="e">
        <f>IF(AND('Mapa final'!#REF!="Baja",'Mapa final'!#REF!="Moderado"),CONCATENATE("R37C",'Mapa final'!#REF!),"")</f>
        <v>#REF!</v>
      </c>
      <c r="Q175" s="114" t="e">
        <f>IF(AND('Mapa final'!#REF!="Baja",'Mapa final'!#REF!="Moderado"),CONCATENATE("R37C",'Mapa final'!#REF!),"")</f>
        <v>#REF!</v>
      </c>
      <c r="R175" s="93" t="e">
        <f>IF(AND('Mapa final'!#REF!="Baja",'Mapa final'!#REF!="Moderado"),CONCATENATE("R37C",'Mapa final'!#REF!),"")</f>
        <v>#REF!</v>
      </c>
      <c r="S175" s="119" t="e">
        <f>IF(AND('Mapa final'!#REF!="Baja",'Mapa final'!#REF!="Mayor"),CONCATENATE("R37C",'Mapa final'!#REF!),"")</f>
        <v>#REF!</v>
      </c>
      <c r="T175" s="120" t="e">
        <f>IF(AND('Mapa final'!#REF!="Baja",'Mapa final'!#REF!="Mayor"),CONCATENATE("R37C",'Mapa final'!#REF!),"")</f>
        <v>#REF!</v>
      </c>
      <c r="U175" s="121" t="e">
        <f>IF(AND('Mapa final'!#REF!="Baja",'Mapa final'!#REF!="Mayor"),CONCATENATE("R37C",'Mapa final'!#REF!),"")</f>
        <v>#REF!</v>
      </c>
      <c r="V175" s="87" t="e">
        <f>IF(AND('Mapa final'!#REF!="Baja",'Mapa final'!#REF!="Catastrófico"),CONCATENATE("R37C",'Mapa final'!#REF!),"")</f>
        <v>#REF!</v>
      </c>
      <c r="W175" s="113" t="e">
        <f>IF(AND('Mapa final'!#REF!="Baja",'Mapa final'!#REF!="Catastrófico"),CONCATENATE("R37C",'Mapa final'!#REF!),"")</f>
        <v>#REF!</v>
      </c>
      <c r="X175" s="88" t="e">
        <f>IF(AND('Mapa final'!#REF!="Baja",'Mapa final'!#REF!="Catastrófico"),CONCATENATE("R37C",'Mapa final'!#REF!),"")</f>
        <v>#REF!</v>
      </c>
      <c r="Y175" s="36"/>
      <c r="Z175" s="205"/>
      <c r="AA175" s="208"/>
      <c r="AB175" s="208"/>
      <c r="AC175" s="208"/>
      <c r="AD175" s="208"/>
      <c r="AE175" s="207"/>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row>
    <row r="176" spans="1:61" ht="15" customHeight="1" x14ac:dyDescent="0.35">
      <c r="A176" s="36"/>
      <c r="B176" s="193"/>
      <c r="C176" s="194"/>
      <c r="D176" s="195"/>
      <c r="E176" s="177"/>
      <c r="F176" s="176"/>
      <c r="G176" s="176"/>
      <c r="H176" s="176"/>
      <c r="I176" s="176"/>
      <c r="J176" s="100" t="e">
        <f>IF(AND('Mapa final'!#REF!="Baja",'Mapa final'!#REF!="Leve"),CONCATENATE("R38C",'Mapa final'!#REF!),"")</f>
        <v>#REF!</v>
      </c>
      <c r="K176" s="115" t="e">
        <f>IF(AND('Mapa final'!#REF!="Baja",'Mapa final'!#REF!="Leve"),CONCATENATE("R38C",'Mapa final'!#REF!),"")</f>
        <v>#REF!</v>
      </c>
      <c r="L176" s="101" t="e">
        <f>IF(AND('Mapa final'!#REF!="Baja",'Mapa final'!#REF!="Leve"),CONCATENATE("R38C",'Mapa final'!#REF!),"")</f>
        <v>#REF!</v>
      </c>
      <c r="M176" s="92" t="e">
        <f>IF(AND('Mapa final'!#REF!="Baja",'Mapa final'!#REF!="Menor"),CONCATENATE("R38C",'Mapa final'!#REF!),"")</f>
        <v>#REF!</v>
      </c>
      <c r="N176" s="114" t="e">
        <f>IF(AND('Mapa final'!#REF!="Baja",'Mapa final'!#REF!="Menor"),CONCATENATE("R38C",'Mapa final'!#REF!),"")</f>
        <v>#REF!</v>
      </c>
      <c r="O176" s="93" t="e">
        <f>IF(AND('Mapa final'!#REF!="Baja",'Mapa final'!#REF!="Menor"),CONCATENATE("R38C",'Mapa final'!#REF!),"")</f>
        <v>#REF!</v>
      </c>
      <c r="P176" s="92" t="e">
        <f>IF(AND('Mapa final'!#REF!="Baja",'Mapa final'!#REF!="Moderado"),CONCATENATE("R38C",'Mapa final'!#REF!),"")</f>
        <v>#REF!</v>
      </c>
      <c r="Q176" s="114" t="e">
        <f>IF(AND('Mapa final'!#REF!="Baja",'Mapa final'!#REF!="Moderado"),CONCATENATE("R38C",'Mapa final'!#REF!),"")</f>
        <v>#REF!</v>
      </c>
      <c r="R176" s="93" t="e">
        <f>IF(AND('Mapa final'!#REF!="Baja",'Mapa final'!#REF!="Moderado"),CONCATENATE("R38C",'Mapa final'!#REF!),"")</f>
        <v>#REF!</v>
      </c>
      <c r="S176" s="119" t="e">
        <f>IF(AND('Mapa final'!#REF!="Baja",'Mapa final'!#REF!="Mayor"),CONCATENATE("R38C",'Mapa final'!#REF!),"")</f>
        <v>#REF!</v>
      </c>
      <c r="T176" s="120" t="e">
        <f>IF(AND('Mapa final'!#REF!="Baja",'Mapa final'!#REF!="Mayor"),CONCATENATE("R38C",'Mapa final'!#REF!),"")</f>
        <v>#REF!</v>
      </c>
      <c r="U176" s="121" t="e">
        <f>IF(AND('Mapa final'!#REF!="Baja",'Mapa final'!#REF!="Mayor"),CONCATENATE("R38C",'Mapa final'!#REF!),"")</f>
        <v>#REF!</v>
      </c>
      <c r="V176" s="87" t="e">
        <f>IF(AND('Mapa final'!#REF!="Baja",'Mapa final'!#REF!="Catastrófico"),CONCATENATE("R38C",'Mapa final'!#REF!),"")</f>
        <v>#REF!</v>
      </c>
      <c r="W176" s="113" t="e">
        <f>IF(AND('Mapa final'!#REF!="Baja",'Mapa final'!#REF!="Catastrófico"),CONCATENATE("R38C",'Mapa final'!#REF!),"")</f>
        <v>#REF!</v>
      </c>
      <c r="X176" s="88" t="e">
        <f>IF(AND('Mapa final'!#REF!="Baja",'Mapa final'!#REF!="Catastrófico"),CONCATENATE("R38C",'Mapa final'!#REF!),"")</f>
        <v>#REF!</v>
      </c>
      <c r="Y176" s="36"/>
      <c r="Z176" s="205"/>
      <c r="AA176" s="208"/>
      <c r="AB176" s="208"/>
      <c r="AC176" s="208"/>
      <c r="AD176" s="208"/>
      <c r="AE176" s="207"/>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row>
    <row r="177" spans="1:65" ht="15" customHeight="1" x14ac:dyDescent="0.35">
      <c r="A177" s="36"/>
      <c r="B177" s="193"/>
      <c r="C177" s="194"/>
      <c r="D177" s="195"/>
      <c r="E177" s="177"/>
      <c r="F177" s="176"/>
      <c r="G177" s="176"/>
      <c r="H177" s="176"/>
      <c r="I177" s="176"/>
      <c r="J177" s="100" t="e">
        <f>IF(AND('Mapa final'!#REF!="Baja",'Mapa final'!#REF!="Leve"),CONCATENATE("R39C",'Mapa final'!#REF!),"")</f>
        <v>#REF!</v>
      </c>
      <c r="K177" s="115" t="e">
        <f>IF(AND('Mapa final'!#REF!="Baja",'Mapa final'!#REF!="Leve"),CONCATENATE("R39C",'Mapa final'!#REF!),"")</f>
        <v>#REF!</v>
      </c>
      <c r="L177" s="101" t="e">
        <f>IF(AND('Mapa final'!#REF!="Baja",'Mapa final'!#REF!="Leve"),CONCATENATE("R39C",'Mapa final'!#REF!),"")</f>
        <v>#REF!</v>
      </c>
      <c r="M177" s="92" t="e">
        <f>IF(AND('Mapa final'!#REF!="Baja",'Mapa final'!#REF!="Menor"),CONCATENATE("R39C",'Mapa final'!#REF!),"")</f>
        <v>#REF!</v>
      </c>
      <c r="N177" s="114" t="e">
        <f>IF(AND('Mapa final'!#REF!="Baja",'Mapa final'!#REF!="Menor"),CONCATENATE("R39C",'Mapa final'!#REF!),"")</f>
        <v>#REF!</v>
      </c>
      <c r="O177" s="93" t="e">
        <f>IF(AND('Mapa final'!#REF!="Baja",'Mapa final'!#REF!="Menor"),CONCATENATE("R39C",'Mapa final'!#REF!),"")</f>
        <v>#REF!</v>
      </c>
      <c r="P177" s="92" t="e">
        <f>IF(AND('Mapa final'!#REF!="Baja",'Mapa final'!#REF!="Moderado"),CONCATENATE("R39C",'Mapa final'!#REF!),"")</f>
        <v>#REF!</v>
      </c>
      <c r="Q177" s="114" t="e">
        <f>IF(AND('Mapa final'!#REF!="Baja",'Mapa final'!#REF!="Moderado"),CONCATENATE("R39C",'Mapa final'!#REF!),"")</f>
        <v>#REF!</v>
      </c>
      <c r="R177" s="93" t="e">
        <f>IF(AND('Mapa final'!#REF!="Baja",'Mapa final'!#REF!="Moderado"),CONCATENATE("R39C",'Mapa final'!#REF!),"")</f>
        <v>#REF!</v>
      </c>
      <c r="S177" s="119" t="e">
        <f>IF(AND('Mapa final'!#REF!="Baja",'Mapa final'!#REF!="Mayor"),CONCATENATE("R39C",'Mapa final'!#REF!),"")</f>
        <v>#REF!</v>
      </c>
      <c r="T177" s="120" t="e">
        <f>IF(AND('Mapa final'!#REF!="Baja",'Mapa final'!#REF!="Mayor"),CONCATENATE("R39C",'Mapa final'!#REF!),"")</f>
        <v>#REF!</v>
      </c>
      <c r="U177" s="121" t="e">
        <f>IF(AND('Mapa final'!#REF!="Baja",'Mapa final'!#REF!="Mayor"),CONCATENATE("R39C",'Mapa final'!#REF!),"")</f>
        <v>#REF!</v>
      </c>
      <c r="V177" s="87" t="e">
        <f>IF(AND('Mapa final'!#REF!="Baja",'Mapa final'!#REF!="Catastrófico"),CONCATENATE("R39C",'Mapa final'!#REF!),"")</f>
        <v>#REF!</v>
      </c>
      <c r="W177" s="113" t="e">
        <f>IF(AND('Mapa final'!#REF!="Baja",'Mapa final'!#REF!="Catastrófico"),CONCATENATE("R39C",'Mapa final'!#REF!),"")</f>
        <v>#REF!</v>
      </c>
      <c r="X177" s="88" t="e">
        <f>IF(AND('Mapa final'!#REF!="Baja",'Mapa final'!#REF!="Catastrófico"),CONCATENATE("R39C",'Mapa final'!#REF!),"")</f>
        <v>#REF!</v>
      </c>
      <c r="Y177" s="36"/>
      <c r="Z177" s="205"/>
      <c r="AA177" s="208"/>
      <c r="AB177" s="208"/>
      <c r="AC177" s="208"/>
      <c r="AD177" s="208"/>
      <c r="AE177" s="207"/>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row>
    <row r="178" spans="1:65" ht="15" customHeight="1" x14ac:dyDescent="0.35">
      <c r="A178" s="36"/>
      <c r="B178" s="193"/>
      <c r="C178" s="194"/>
      <c r="D178" s="195"/>
      <c r="E178" s="177"/>
      <c r="F178" s="176"/>
      <c r="G178" s="176"/>
      <c r="H178" s="176"/>
      <c r="I178" s="176"/>
      <c r="J178" s="100" t="e">
        <f>IF(AND('Mapa final'!#REF!="Baja",'Mapa final'!#REF!="Leve"),CONCATENATE("R40C",'Mapa final'!#REF!),"")</f>
        <v>#REF!</v>
      </c>
      <c r="K178" s="115" t="e">
        <f>IF(AND('Mapa final'!#REF!="Baja",'Mapa final'!#REF!="Leve"),CONCATENATE("R40C",'Mapa final'!#REF!),"")</f>
        <v>#REF!</v>
      </c>
      <c r="L178" s="101" t="e">
        <f>IF(AND('Mapa final'!#REF!="Baja",'Mapa final'!#REF!="Leve"),CONCATENATE("R40C",'Mapa final'!#REF!),"")</f>
        <v>#REF!</v>
      </c>
      <c r="M178" s="92" t="e">
        <f>IF(AND('Mapa final'!#REF!="Baja",'Mapa final'!#REF!="Menor"),CONCATENATE("R40C",'Mapa final'!#REF!),"")</f>
        <v>#REF!</v>
      </c>
      <c r="N178" s="114" t="e">
        <f>IF(AND('Mapa final'!#REF!="Baja",'Mapa final'!#REF!="Menor"),CONCATENATE("R40C",'Mapa final'!#REF!),"")</f>
        <v>#REF!</v>
      </c>
      <c r="O178" s="93" t="e">
        <f>IF(AND('Mapa final'!#REF!="Baja",'Mapa final'!#REF!="Menor"),CONCATENATE("R40C",'Mapa final'!#REF!),"")</f>
        <v>#REF!</v>
      </c>
      <c r="P178" s="92" t="e">
        <f>IF(AND('Mapa final'!#REF!="Baja",'Mapa final'!#REF!="Moderado"),CONCATENATE("R40C",'Mapa final'!#REF!),"")</f>
        <v>#REF!</v>
      </c>
      <c r="Q178" s="114" t="e">
        <f>IF(AND('Mapa final'!#REF!="Baja",'Mapa final'!#REF!="Moderado"),CONCATENATE("R40C",'Mapa final'!#REF!),"")</f>
        <v>#REF!</v>
      </c>
      <c r="R178" s="93" t="e">
        <f>IF(AND('Mapa final'!#REF!="Baja",'Mapa final'!#REF!="Moderado"),CONCATENATE("R40C",'Mapa final'!#REF!),"")</f>
        <v>#REF!</v>
      </c>
      <c r="S178" s="119" t="e">
        <f>IF(AND('Mapa final'!#REF!="Baja",'Mapa final'!#REF!="Mayor"),CONCATENATE("R40C",'Mapa final'!#REF!),"")</f>
        <v>#REF!</v>
      </c>
      <c r="T178" s="120" t="e">
        <f>IF(AND('Mapa final'!#REF!="Baja",'Mapa final'!#REF!="Mayor"),CONCATENATE("R40C",'Mapa final'!#REF!),"")</f>
        <v>#REF!</v>
      </c>
      <c r="U178" s="121" t="e">
        <f>IF(AND('Mapa final'!#REF!="Baja",'Mapa final'!#REF!="Mayor"),CONCATENATE("R40C",'Mapa final'!#REF!),"")</f>
        <v>#REF!</v>
      </c>
      <c r="V178" s="87" t="e">
        <f>IF(AND('Mapa final'!#REF!="Baja",'Mapa final'!#REF!="Catastrófico"),CONCATENATE("R40C",'Mapa final'!#REF!),"")</f>
        <v>#REF!</v>
      </c>
      <c r="W178" s="113" t="e">
        <f>IF(AND('Mapa final'!#REF!="Baja",'Mapa final'!#REF!="Catastrófico"),CONCATENATE("R40C",'Mapa final'!#REF!),"")</f>
        <v>#REF!</v>
      </c>
      <c r="X178" s="88" t="e">
        <f>IF(AND('Mapa final'!#REF!="Baja",'Mapa final'!#REF!="Catastrófico"),CONCATENATE("R40C",'Mapa final'!#REF!),"")</f>
        <v>#REF!</v>
      </c>
      <c r="Y178" s="36"/>
      <c r="Z178" s="205"/>
      <c r="AA178" s="208"/>
      <c r="AB178" s="208"/>
      <c r="AC178" s="208"/>
      <c r="AD178" s="208"/>
      <c r="AE178" s="207"/>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row>
    <row r="179" spans="1:65" ht="15" customHeight="1" x14ac:dyDescent="0.35">
      <c r="A179" s="36"/>
      <c r="B179" s="193"/>
      <c r="C179" s="194"/>
      <c r="D179" s="195"/>
      <c r="E179" s="177"/>
      <c r="F179" s="176"/>
      <c r="G179" s="176"/>
      <c r="H179" s="176"/>
      <c r="I179" s="176"/>
      <c r="J179" s="100" t="e">
        <f>IF(AND('Mapa final'!#REF!="Baja",'Mapa final'!#REF!="Leve"),CONCATENATE("R41C",'Mapa final'!#REF!),"")</f>
        <v>#REF!</v>
      </c>
      <c r="K179" s="115" t="e">
        <f>IF(AND('Mapa final'!#REF!="Baja",'Mapa final'!#REF!="Leve"),CONCATENATE("R41C",'Mapa final'!#REF!),"")</f>
        <v>#REF!</v>
      </c>
      <c r="L179" s="101" t="e">
        <f>IF(AND('Mapa final'!#REF!="Baja",'Mapa final'!#REF!="Leve"),CONCATENATE("R41C",'Mapa final'!#REF!),"")</f>
        <v>#REF!</v>
      </c>
      <c r="M179" s="92" t="e">
        <f>IF(AND('Mapa final'!#REF!="Baja",'Mapa final'!#REF!="Menor"),CONCATENATE("R41C",'Mapa final'!#REF!),"")</f>
        <v>#REF!</v>
      </c>
      <c r="N179" s="114" t="e">
        <f>IF(AND('Mapa final'!#REF!="Baja",'Mapa final'!#REF!="Menor"),CONCATENATE("R41C",'Mapa final'!#REF!),"")</f>
        <v>#REF!</v>
      </c>
      <c r="O179" s="93" t="e">
        <f>IF(AND('Mapa final'!#REF!="Baja",'Mapa final'!#REF!="Menor"),CONCATENATE("R41C",'Mapa final'!#REF!),"")</f>
        <v>#REF!</v>
      </c>
      <c r="P179" s="92" t="e">
        <f>IF(AND('Mapa final'!#REF!="Baja",'Mapa final'!#REF!="Moderado"),CONCATENATE("R41C",'Mapa final'!#REF!),"")</f>
        <v>#REF!</v>
      </c>
      <c r="Q179" s="114" t="e">
        <f>IF(AND('Mapa final'!#REF!="Baja",'Mapa final'!#REF!="Moderado"),CONCATENATE("R41C",'Mapa final'!#REF!),"")</f>
        <v>#REF!</v>
      </c>
      <c r="R179" s="93" t="e">
        <f>IF(AND('Mapa final'!#REF!="Baja",'Mapa final'!#REF!="Moderado"),CONCATENATE("R41C",'Mapa final'!#REF!),"")</f>
        <v>#REF!</v>
      </c>
      <c r="S179" s="119" t="e">
        <f>IF(AND('Mapa final'!#REF!="Baja",'Mapa final'!#REF!="Mayor"),CONCATENATE("R41C",'Mapa final'!#REF!),"")</f>
        <v>#REF!</v>
      </c>
      <c r="T179" s="120" t="e">
        <f>IF(AND('Mapa final'!#REF!="Baja",'Mapa final'!#REF!="Mayor"),CONCATENATE("R41C",'Mapa final'!#REF!),"")</f>
        <v>#REF!</v>
      </c>
      <c r="U179" s="121" t="e">
        <f>IF(AND('Mapa final'!#REF!="Baja",'Mapa final'!#REF!="Mayor"),CONCATENATE("R41C",'Mapa final'!#REF!),"")</f>
        <v>#REF!</v>
      </c>
      <c r="V179" s="87" t="e">
        <f>IF(AND('Mapa final'!#REF!="Baja",'Mapa final'!#REF!="Catastrófico"),CONCATENATE("R41C",'Mapa final'!#REF!),"")</f>
        <v>#REF!</v>
      </c>
      <c r="W179" s="113" t="e">
        <f>IF(AND('Mapa final'!#REF!="Baja",'Mapa final'!#REF!="Catastrófico"),CONCATENATE("R41C",'Mapa final'!#REF!),"")</f>
        <v>#REF!</v>
      </c>
      <c r="X179" s="88" t="e">
        <f>IF(AND('Mapa final'!#REF!="Baja",'Mapa final'!#REF!="Catastrófico"),CONCATENATE("R41C",'Mapa final'!#REF!),"")</f>
        <v>#REF!</v>
      </c>
      <c r="Y179" s="36"/>
      <c r="Z179" s="205"/>
      <c r="AA179" s="208"/>
      <c r="AB179" s="208"/>
      <c r="AC179" s="208"/>
      <c r="AD179" s="208"/>
      <c r="AE179" s="207"/>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row>
    <row r="180" spans="1:65" ht="15" customHeight="1" x14ac:dyDescent="0.35">
      <c r="A180" s="36"/>
      <c r="B180" s="193"/>
      <c r="C180" s="194"/>
      <c r="D180" s="195"/>
      <c r="E180" s="177"/>
      <c r="F180" s="176"/>
      <c r="G180" s="176"/>
      <c r="H180" s="176"/>
      <c r="I180" s="176"/>
      <c r="J180" s="100" t="e">
        <f>IF(AND('Mapa final'!#REF!="Baja",'Mapa final'!#REF!="Leve"),CONCATENATE("R42C",'Mapa final'!#REF!),"")</f>
        <v>#REF!</v>
      </c>
      <c r="K180" s="115" t="e">
        <f>IF(AND('Mapa final'!#REF!="Baja",'Mapa final'!#REF!="Leve"),CONCATENATE("R42C",'Mapa final'!#REF!),"")</f>
        <v>#REF!</v>
      </c>
      <c r="L180" s="101" t="e">
        <f>IF(AND('Mapa final'!#REF!="Baja",'Mapa final'!#REF!="Leve"),CONCATENATE("R42C",'Mapa final'!#REF!),"")</f>
        <v>#REF!</v>
      </c>
      <c r="M180" s="92" t="e">
        <f>IF(AND('Mapa final'!#REF!="Baja",'Mapa final'!#REF!="Menor"),CONCATENATE("R42C",'Mapa final'!#REF!),"")</f>
        <v>#REF!</v>
      </c>
      <c r="N180" s="114" t="e">
        <f>IF(AND('Mapa final'!#REF!="Baja",'Mapa final'!#REF!="Menor"),CONCATENATE("R42C",'Mapa final'!#REF!),"")</f>
        <v>#REF!</v>
      </c>
      <c r="O180" s="93" t="e">
        <f>IF(AND('Mapa final'!#REF!="Baja",'Mapa final'!#REF!="Menor"),CONCATENATE("R42C",'Mapa final'!#REF!),"")</f>
        <v>#REF!</v>
      </c>
      <c r="P180" s="92" t="e">
        <f>IF(AND('Mapa final'!#REF!="Baja",'Mapa final'!#REF!="Moderado"),CONCATENATE("R42C",'Mapa final'!#REF!),"")</f>
        <v>#REF!</v>
      </c>
      <c r="Q180" s="114" t="e">
        <f>IF(AND('Mapa final'!#REF!="Baja",'Mapa final'!#REF!="Moderado"),CONCATENATE("R42C",'Mapa final'!#REF!),"")</f>
        <v>#REF!</v>
      </c>
      <c r="R180" s="93" t="e">
        <f>IF(AND('Mapa final'!#REF!="Baja",'Mapa final'!#REF!="Moderado"),CONCATENATE("R42C",'Mapa final'!#REF!),"")</f>
        <v>#REF!</v>
      </c>
      <c r="S180" s="119" t="e">
        <f>IF(AND('Mapa final'!#REF!="Baja",'Mapa final'!#REF!="Mayor"),CONCATENATE("R42C",'Mapa final'!#REF!),"")</f>
        <v>#REF!</v>
      </c>
      <c r="T180" s="120" t="e">
        <f>IF(AND('Mapa final'!#REF!="Baja",'Mapa final'!#REF!="Mayor"),CONCATENATE("R42C",'Mapa final'!#REF!),"")</f>
        <v>#REF!</v>
      </c>
      <c r="U180" s="121" t="e">
        <f>IF(AND('Mapa final'!#REF!="Baja",'Mapa final'!#REF!="Mayor"),CONCATENATE("R42C",'Mapa final'!#REF!),"")</f>
        <v>#REF!</v>
      </c>
      <c r="V180" s="87" t="e">
        <f>IF(AND('Mapa final'!#REF!="Baja",'Mapa final'!#REF!="Catastrófico"),CONCATENATE("R42C",'Mapa final'!#REF!),"")</f>
        <v>#REF!</v>
      </c>
      <c r="W180" s="113" t="e">
        <f>IF(AND('Mapa final'!#REF!="Baja",'Mapa final'!#REF!="Catastrófico"),CONCATENATE("R42C",'Mapa final'!#REF!),"")</f>
        <v>#REF!</v>
      </c>
      <c r="X180" s="88" t="e">
        <f>IF(AND('Mapa final'!#REF!="Baja",'Mapa final'!#REF!="Catastrófico"),CONCATENATE("R42C",'Mapa final'!#REF!),"")</f>
        <v>#REF!</v>
      </c>
      <c r="Y180" s="36"/>
      <c r="Z180" s="205"/>
      <c r="AA180" s="208"/>
      <c r="AB180" s="208"/>
      <c r="AC180" s="208"/>
      <c r="AD180" s="208"/>
      <c r="AE180" s="207"/>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row>
    <row r="181" spans="1:65" ht="15" customHeight="1" thickBot="1" x14ac:dyDescent="0.4">
      <c r="A181" s="36"/>
      <c r="B181" s="193"/>
      <c r="C181" s="194"/>
      <c r="D181" s="195"/>
      <c r="E181" s="177"/>
      <c r="F181" s="176"/>
      <c r="G181" s="176"/>
      <c r="H181" s="176"/>
      <c r="I181" s="176"/>
      <c r="J181" s="100" t="e">
        <f>IF(AND('Mapa final'!#REF!="Baja",'Mapa final'!#REF!="Leve"),CONCATENATE("R43C",'Mapa final'!#REF!),"")</f>
        <v>#REF!</v>
      </c>
      <c r="K181" s="115" t="e">
        <f>IF(AND('Mapa final'!#REF!="Baja",'Mapa final'!#REF!="Leve"),CONCATENATE("R43C",'Mapa final'!#REF!),"")</f>
        <v>#REF!</v>
      </c>
      <c r="L181" s="101" t="e">
        <f>IF(AND('Mapa final'!#REF!="Baja",'Mapa final'!#REF!="Leve"),CONCATENATE("R43C",'Mapa final'!#REF!),"")</f>
        <v>#REF!</v>
      </c>
      <c r="M181" s="92" t="e">
        <f>IF(AND('Mapa final'!#REF!="Baja",'Mapa final'!#REF!="Menor"),CONCATENATE("R43C",'Mapa final'!#REF!),"")</f>
        <v>#REF!</v>
      </c>
      <c r="N181" s="114" t="e">
        <f>IF(AND('Mapa final'!#REF!="Baja",'Mapa final'!#REF!="Menor"),CONCATENATE("R43C",'Mapa final'!#REF!),"")</f>
        <v>#REF!</v>
      </c>
      <c r="O181" s="93" t="e">
        <f>IF(AND('Mapa final'!#REF!="Baja",'Mapa final'!#REF!="Menor"),CONCATENATE("R43C",'Mapa final'!#REF!),"")</f>
        <v>#REF!</v>
      </c>
      <c r="P181" s="92" t="e">
        <f>IF(AND('Mapa final'!#REF!="Baja",'Mapa final'!#REF!="Moderado"),CONCATENATE("R43C",'Mapa final'!#REF!),"")</f>
        <v>#REF!</v>
      </c>
      <c r="Q181" s="114" t="e">
        <f>IF(AND('Mapa final'!#REF!="Baja",'Mapa final'!#REF!="Moderado"),CONCATENATE("R43C",'Mapa final'!#REF!),"")</f>
        <v>#REF!</v>
      </c>
      <c r="R181" s="93" t="e">
        <f>IF(AND('Mapa final'!#REF!="Baja",'Mapa final'!#REF!="Moderado"),CONCATENATE("R43C",'Mapa final'!#REF!),"")</f>
        <v>#REF!</v>
      </c>
      <c r="S181" s="119" t="e">
        <f>IF(AND('Mapa final'!#REF!="Baja",'Mapa final'!#REF!="Mayor"),CONCATENATE("R43C",'Mapa final'!#REF!),"")</f>
        <v>#REF!</v>
      </c>
      <c r="T181" s="120" t="e">
        <f>IF(AND('Mapa final'!#REF!="Baja",'Mapa final'!#REF!="Mayor"),CONCATENATE("R43C",'Mapa final'!#REF!),"")</f>
        <v>#REF!</v>
      </c>
      <c r="U181" s="121" t="e">
        <f>IF(AND('Mapa final'!#REF!="Baja",'Mapa final'!#REF!="Mayor"),CONCATENATE("R43C",'Mapa final'!#REF!),"")</f>
        <v>#REF!</v>
      </c>
      <c r="V181" s="87" t="e">
        <f>IF(AND('Mapa final'!#REF!="Baja",'Mapa final'!#REF!="Catastrófico"),CONCATENATE("R43C",'Mapa final'!#REF!),"")</f>
        <v>#REF!</v>
      </c>
      <c r="W181" s="113" t="e">
        <f>IF(AND('Mapa final'!#REF!="Baja",'Mapa final'!#REF!="Catastrófico"),CONCATENATE("R43C",'Mapa final'!#REF!),"")</f>
        <v>#REF!</v>
      </c>
      <c r="X181" s="88" t="e">
        <f>IF(AND('Mapa final'!#REF!="Baja",'Mapa final'!#REF!="Catastrófico"),CONCATENATE("R43C",'Mapa final'!#REF!),"")</f>
        <v>#REF!</v>
      </c>
      <c r="Y181" s="36"/>
      <c r="Z181" s="205"/>
      <c r="AA181" s="208"/>
      <c r="AB181" s="208"/>
      <c r="AC181" s="208"/>
      <c r="AD181" s="208"/>
      <c r="AE181" s="207"/>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row>
    <row r="182" spans="1:65" ht="16.5" customHeight="1" x14ac:dyDescent="0.35">
      <c r="A182" s="36"/>
      <c r="B182" s="193"/>
      <c r="C182" s="194"/>
      <c r="D182" s="195"/>
      <c r="E182" s="173" t="s">
        <v>97</v>
      </c>
      <c r="F182" s="174"/>
      <c r="G182" s="174"/>
      <c r="H182" s="174"/>
      <c r="I182" s="199"/>
      <c r="J182" s="97" t="e">
        <f>IF(AND('Mapa final'!#REF!="Muy Baja",'Mapa final'!#REF!="Leve"),CONCATENATE("R1C",'Mapa final'!#REF!),"")</f>
        <v>#REF!</v>
      </c>
      <c r="K182" s="98" t="e">
        <f>IF(AND('Mapa final'!#REF!="Muy Baja",'Mapa final'!#REF!="Leve"),CONCATENATE("R1C",'Mapa final'!#REF!),"")</f>
        <v>#REF!</v>
      </c>
      <c r="L182" s="99" t="e">
        <f>IF(AND('Mapa final'!#REF!="Muy Baja",'Mapa final'!#REF!="Leve"),CONCATENATE("R1C",'Mapa final'!#REF!),"")</f>
        <v>#REF!</v>
      </c>
      <c r="M182" s="97" t="e">
        <f>IF(AND('Mapa final'!#REF!="Muy Baja",'Mapa final'!#REF!="Menor"),CONCATENATE("R1C",'Mapa final'!#REF!),"")</f>
        <v>#REF!</v>
      </c>
      <c r="N182" s="98" t="e">
        <f>IF(AND('Mapa final'!#REF!="Muy Baja",'Mapa final'!#REF!="Menor"),CONCATENATE("R1C",'Mapa final'!#REF!),"")</f>
        <v>#REF!</v>
      </c>
      <c r="O182" s="99" t="e">
        <f>IF(AND('Mapa final'!#REF!="Muy Baja",'Mapa final'!#REF!="Menor"),CONCATENATE("R1C",'Mapa final'!#REF!),"")</f>
        <v>#REF!</v>
      </c>
      <c r="P182" s="89" t="e">
        <f>IF(AND('Mapa final'!#REF!="Muy Baja",'Mapa final'!#REF!="Moderado"),CONCATENATE("R1C",'Mapa final'!#REF!),"")</f>
        <v>#REF!</v>
      </c>
      <c r="Q182" s="90" t="e">
        <f>IF(AND('Mapa final'!#REF!="Muy Baja",'Mapa final'!#REF!="Moderado"),CONCATENATE("R1C",'Mapa final'!#REF!),"")</f>
        <v>#REF!</v>
      </c>
      <c r="R182" s="91" t="e">
        <f>IF(AND('Mapa final'!#REF!="Muy Baja",'Mapa final'!#REF!="Moderado"),CONCATENATE("R1C",'Mapa final'!#REF!),"")</f>
        <v>#REF!</v>
      </c>
      <c r="S182" s="116" t="e">
        <f>IF(AND('Mapa final'!#REF!="Muy Baja",'Mapa final'!#REF!="Mayor"),CONCATENATE("R1C",'Mapa final'!#REF!),"")</f>
        <v>#REF!</v>
      </c>
      <c r="T182" s="117" t="e">
        <f>IF(AND('Mapa final'!#REF!="Muy Baja",'Mapa final'!#REF!="Mayor"),CONCATENATE("R1C",'Mapa final'!#REF!),"")</f>
        <v>#REF!</v>
      </c>
      <c r="U182" s="118" t="e">
        <f>IF(AND('Mapa final'!#REF!="Muy Baja",'Mapa final'!#REF!="Mayor"),CONCATENATE("R1C",'Mapa final'!#REF!),"")</f>
        <v>#REF!</v>
      </c>
      <c r="V182" s="84" t="e">
        <f>IF(AND('Mapa final'!#REF!="Muy Baja",'Mapa final'!#REF!="Catastrófico"),CONCATENATE("R1C",'Mapa final'!#REF!),"")</f>
        <v>#REF!</v>
      </c>
      <c r="W182" s="85" t="e">
        <f>IF(AND('Mapa final'!#REF!="Muy Baja",'Mapa final'!#REF!="Catastrófico"),CONCATENATE("R1C",'Mapa final'!#REF!),"")</f>
        <v>#REF!</v>
      </c>
      <c r="X182" s="86" t="e">
        <f>IF(AND('Mapa final'!#REF!="Muy Baja",'Mapa final'!#REF!="Catastrófico"),CONCATENATE("R1C",'Mapa final'!#REF!),"")</f>
        <v>#REF!</v>
      </c>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row>
    <row r="183" spans="1:65" ht="15.5" x14ac:dyDescent="0.35">
      <c r="A183" s="36"/>
      <c r="B183" s="193"/>
      <c r="C183" s="194"/>
      <c r="D183" s="195"/>
      <c r="E183" s="175"/>
      <c r="F183" s="200"/>
      <c r="G183" s="200"/>
      <c r="H183" s="200"/>
      <c r="I183" s="201"/>
      <c r="J183" s="100" t="e">
        <f>IF(AND('Mapa final'!#REF!="Muy Baja",'Mapa final'!#REF!="Leve"),CONCATENATE("R2C",'Mapa final'!#REF!),"")</f>
        <v>#REF!</v>
      </c>
      <c r="K183" s="115" t="e">
        <f>IF(AND('Mapa final'!#REF!="Muy Baja",'Mapa final'!#REF!="Leve"),CONCATENATE("R2C",'Mapa final'!#REF!),"")</f>
        <v>#REF!</v>
      </c>
      <c r="L183" s="101" t="e">
        <f>IF(AND('Mapa final'!#REF!="Muy Baja",'Mapa final'!#REF!="Leve"),CONCATENATE("R2C",'Mapa final'!#REF!),"")</f>
        <v>#REF!</v>
      </c>
      <c r="M183" s="100" t="e">
        <f>IF(AND('Mapa final'!#REF!="Muy Baja",'Mapa final'!#REF!="Menor"),CONCATENATE("R2C",'Mapa final'!#REF!),"")</f>
        <v>#REF!</v>
      </c>
      <c r="N183" s="115" t="e">
        <f>IF(AND('Mapa final'!#REF!="Muy Baja",'Mapa final'!#REF!="Menor"),CONCATENATE("R2C",'Mapa final'!#REF!),"")</f>
        <v>#REF!</v>
      </c>
      <c r="O183" s="101" t="e">
        <f>IF(AND('Mapa final'!#REF!="Muy Baja",'Mapa final'!#REF!="Menor"),CONCATENATE("R2C",'Mapa final'!#REF!),"")</f>
        <v>#REF!</v>
      </c>
      <c r="P183" s="92" t="e">
        <f>IF(AND('Mapa final'!#REF!="Muy Baja",'Mapa final'!#REF!="Moderado"),CONCATENATE("R2C",'Mapa final'!#REF!),"")</f>
        <v>#REF!</v>
      </c>
      <c r="Q183" s="114" t="e">
        <f>IF(AND('Mapa final'!#REF!="Muy Baja",'Mapa final'!#REF!="Moderado"),CONCATENATE("R2C",'Mapa final'!#REF!),"")</f>
        <v>#REF!</v>
      </c>
      <c r="R183" s="93" t="e">
        <f>IF(AND('Mapa final'!#REF!="Muy Baja",'Mapa final'!#REF!="Moderado"),CONCATENATE("R2C",'Mapa final'!#REF!),"")</f>
        <v>#REF!</v>
      </c>
      <c r="S183" s="119" t="e">
        <f>IF(AND('Mapa final'!#REF!="Muy Baja",'Mapa final'!#REF!="Mayor"),CONCATENATE("R2C",'Mapa final'!#REF!),"")</f>
        <v>#REF!</v>
      </c>
      <c r="T183" s="120" t="e">
        <f>IF(AND('Mapa final'!#REF!="Muy Baja",'Mapa final'!#REF!="Mayor"),CONCATENATE("R2C",'Mapa final'!#REF!),"")</f>
        <v>#REF!</v>
      </c>
      <c r="U183" s="121" t="e">
        <f>IF(AND('Mapa final'!#REF!="Muy Baja",'Mapa final'!#REF!="Mayor"),CONCATENATE("R2C",'Mapa final'!#REF!),"")</f>
        <v>#REF!</v>
      </c>
      <c r="V183" s="87" t="e">
        <f>IF(AND('Mapa final'!#REF!="Muy Baja",'Mapa final'!#REF!="Catastrófico"),CONCATENATE("R2C",'Mapa final'!#REF!),"")</f>
        <v>#REF!</v>
      </c>
      <c r="W183" s="113" t="e">
        <f>IF(AND('Mapa final'!#REF!="Muy Baja",'Mapa final'!#REF!="Catastrófico"),CONCATENATE("R2C",'Mapa final'!#REF!),"")</f>
        <v>#REF!</v>
      </c>
      <c r="X183" s="88" t="e">
        <f>IF(AND('Mapa final'!#REF!="Muy Baja",'Mapa final'!#REF!="Catastrófico"),CONCATENATE("R2C",'Mapa final'!#REF!),"")</f>
        <v>#REF!</v>
      </c>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row>
    <row r="184" spans="1:65" ht="15.5" x14ac:dyDescent="0.35">
      <c r="A184" s="36"/>
      <c r="B184" s="193"/>
      <c r="C184" s="194"/>
      <c r="D184" s="195"/>
      <c r="E184" s="175"/>
      <c r="F184" s="200"/>
      <c r="G184" s="200"/>
      <c r="H184" s="200"/>
      <c r="I184" s="201"/>
      <c r="J184" s="100" t="e">
        <f>IF(AND('Mapa final'!#REF!="Muy Baja",'Mapa final'!#REF!="Leve"),CONCATENATE("R3C",'Mapa final'!#REF!),"")</f>
        <v>#REF!</v>
      </c>
      <c r="K184" s="115" t="e">
        <f>IF(AND('Mapa final'!#REF!="Muy Baja",'Mapa final'!#REF!="Leve"),CONCATENATE("R3C",'Mapa final'!#REF!),"")</f>
        <v>#REF!</v>
      </c>
      <c r="L184" s="101" t="e">
        <f>IF(AND('Mapa final'!#REF!="Muy Baja",'Mapa final'!#REF!="Leve"),CONCATENATE("R3C",'Mapa final'!#REF!),"")</f>
        <v>#REF!</v>
      </c>
      <c r="M184" s="100" t="e">
        <f>IF(AND('Mapa final'!#REF!="Muy Baja",'Mapa final'!#REF!="Menor"),CONCATENATE("R3C",'Mapa final'!#REF!),"")</f>
        <v>#REF!</v>
      </c>
      <c r="N184" s="115" t="e">
        <f>IF(AND('Mapa final'!#REF!="Muy Baja",'Mapa final'!#REF!="Menor"),CONCATENATE("R3C",'Mapa final'!#REF!),"")</f>
        <v>#REF!</v>
      </c>
      <c r="O184" s="101" t="e">
        <f>IF(AND('Mapa final'!#REF!="Muy Baja",'Mapa final'!#REF!="Menor"),CONCATENATE("R3C",'Mapa final'!#REF!),"")</f>
        <v>#REF!</v>
      </c>
      <c r="P184" s="92" t="e">
        <f>IF(AND('Mapa final'!#REF!="Muy Baja",'Mapa final'!#REF!="Moderado"),CONCATENATE("R3C",'Mapa final'!#REF!),"")</f>
        <v>#REF!</v>
      </c>
      <c r="Q184" s="114" t="e">
        <f>IF(AND('Mapa final'!#REF!="Muy Baja",'Mapa final'!#REF!="Moderado"),CONCATENATE("R3C",'Mapa final'!#REF!),"")</f>
        <v>#REF!</v>
      </c>
      <c r="R184" s="93" t="e">
        <f>IF(AND('Mapa final'!#REF!="Muy Baja",'Mapa final'!#REF!="Moderado"),CONCATENATE("R3C",'Mapa final'!#REF!),"")</f>
        <v>#REF!</v>
      </c>
      <c r="S184" s="119" t="e">
        <f>IF(AND('Mapa final'!#REF!="Muy Baja",'Mapa final'!#REF!="Mayor"),CONCATENATE("R3C",'Mapa final'!#REF!),"")</f>
        <v>#REF!</v>
      </c>
      <c r="T184" s="120" t="e">
        <f>IF(AND('Mapa final'!#REF!="Muy Baja",'Mapa final'!#REF!="Mayor"),CONCATENATE("R3C",'Mapa final'!#REF!),"")</f>
        <v>#REF!</v>
      </c>
      <c r="U184" s="121" t="e">
        <f>IF(AND('Mapa final'!#REF!="Muy Baja",'Mapa final'!#REF!="Mayor"),CONCATENATE("R3C",'Mapa final'!#REF!),"")</f>
        <v>#REF!</v>
      </c>
      <c r="V184" s="87" t="e">
        <f>IF(AND('Mapa final'!#REF!="Muy Baja",'Mapa final'!#REF!="Catastrófico"),CONCATENATE("R3C",'Mapa final'!#REF!),"")</f>
        <v>#REF!</v>
      </c>
      <c r="W184" s="113" t="e">
        <f>IF(AND('Mapa final'!#REF!="Muy Baja",'Mapa final'!#REF!="Catastrófico"),CONCATENATE("R3C",'Mapa final'!#REF!),"")</f>
        <v>#REF!</v>
      </c>
      <c r="X184" s="88" t="e">
        <f>IF(AND('Mapa final'!#REF!="Muy Baja",'Mapa final'!#REF!="Catastrófico"),CONCATENATE("R3C",'Mapa final'!#REF!),"")</f>
        <v>#REF!</v>
      </c>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row>
    <row r="185" spans="1:65" ht="15.5" x14ac:dyDescent="0.35">
      <c r="A185" s="36"/>
      <c r="B185" s="193"/>
      <c r="C185" s="194"/>
      <c r="D185" s="195"/>
      <c r="E185" s="175"/>
      <c r="F185" s="200"/>
      <c r="G185" s="200"/>
      <c r="H185" s="200"/>
      <c r="I185" s="201"/>
      <c r="J185" s="100" t="e">
        <f>IF(AND('Mapa final'!#REF!="Muy Baja",'Mapa final'!#REF!="Leve"),CONCATENATE("R4C",'Mapa final'!#REF!),"")</f>
        <v>#REF!</v>
      </c>
      <c r="K185" s="115" t="e">
        <f>IF(AND('Mapa final'!#REF!="Muy Baja",'Mapa final'!#REF!="Leve"),CONCATENATE("R4C",'Mapa final'!#REF!),"")</f>
        <v>#REF!</v>
      </c>
      <c r="L185" s="101" t="e">
        <f>IF(AND('Mapa final'!#REF!="Muy Baja",'Mapa final'!#REF!="Leve"),CONCATENATE("R4C",'Mapa final'!#REF!),"")</f>
        <v>#REF!</v>
      </c>
      <c r="M185" s="100" t="e">
        <f>IF(AND('Mapa final'!#REF!="Muy Baja",'Mapa final'!#REF!="Menor"),CONCATENATE("R4C",'Mapa final'!#REF!),"")</f>
        <v>#REF!</v>
      </c>
      <c r="N185" s="115" t="e">
        <f>IF(AND('Mapa final'!#REF!="Muy Baja",'Mapa final'!#REF!="Menor"),CONCATENATE("R4C",'Mapa final'!#REF!),"")</f>
        <v>#REF!</v>
      </c>
      <c r="O185" s="101" t="e">
        <f>IF(AND('Mapa final'!#REF!="Muy Baja",'Mapa final'!#REF!="Menor"),CONCATENATE("R4C",'Mapa final'!#REF!),"")</f>
        <v>#REF!</v>
      </c>
      <c r="P185" s="92" t="e">
        <f>IF(AND('Mapa final'!#REF!="Muy Baja",'Mapa final'!#REF!="Moderado"),CONCATENATE("R4C",'Mapa final'!#REF!),"")</f>
        <v>#REF!</v>
      </c>
      <c r="Q185" s="114" t="e">
        <f>IF(AND('Mapa final'!#REF!="Muy Baja",'Mapa final'!#REF!="Moderado"),CONCATENATE("R4C",'Mapa final'!#REF!),"")</f>
        <v>#REF!</v>
      </c>
      <c r="R185" s="93" t="e">
        <f>IF(AND('Mapa final'!#REF!="Muy Baja",'Mapa final'!#REF!="Moderado"),CONCATENATE("R4C",'Mapa final'!#REF!),"")</f>
        <v>#REF!</v>
      </c>
      <c r="S185" s="119" t="e">
        <f>IF(AND('Mapa final'!#REF!="Muy Baja",'Mapa final'!#REF!="Mayor"),CONCATENATE("R4C",'Mapa final'!#REF!),"")</f>
        <v>#REF!</v>
      </c>
      <c r="T185" s="120" t="e">
        <f>IF(AND('Mapa final'!#REF!="Muy Baja",'Mapa final'!#REF!="Mayor"),CONCATENATE("R4C",'Mapa final'!#REF!),"")</f>
        <v>#REF!</v>
      </c>
      <c r="U185" s="121" t="e">
        <f>IF(AND('Mapa final'!#REF!="Muy Baja",'Mapa final'!#REF!="Mayor"),CONCATENATE("R4C",'Mapa final'!#REF!),"")</f>
        <v>#REF!</v>
      </c>
      <c r="V185" s="87" t="e">
        <f>IF(AND('Mapa final'!#REF!="Muy Baja",'Mapa final'!#REF!="Catastrófico"),CONCATENATE("R4C",'Mapa final'!#REF!),"")</f>
        <v>#REF!</v>
      </c>
      <c r="W185" s="113" t="e">
        <f>IF(AND('Mapa final'!#REF!="Muy Baja",'Mapa final'!#REF!="Catastrófico"),CONCATENATE("R4C",'Mapa final'!#REF!),"")</f>
        <v>#REF!</v>
      </c>
      <c r="X185" s="88" t="e">
        <f>IF(AND('Mapa final'!#REF!="Muy Baja",'Mapa final'!#REF!="Catastrófico"),CONCATENATE("R4C",'Mapa final'!#REF!),"")</f>
        <v>#REF!</v>
      </c>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row>
    <row r="186" spans="1:65" ht="15.5" x14ac:dyDescent="0.35">
      <c r="A186" s="36"/>
      <c r="B186" s="193"/>
      <c r="C186" s="194"/>
      <c r="D186" s="195"/>
      <c r="E186" s="175"/>
      <c r="F186" s="200"/>
      <c r="G186" s="200"/>
      <c r="H186" s="200"/>
      <c r="I186" s="201"/>
      <c r="J186" s="100" t="e">
        <f>IF(AND('Mapa final'!#REF!="Muy Baja",'Mapa final'!#REF!="Leve"),CONCATENATE("R5C",'Mapa final'!#REF!),"")</f>
        <v>#REF!</v>
      </c>
      <c r="K186" s="115" t="e">
        <f>IF(AND('Mapa final'!#REF!="Muy Baja",'Mapa final'!#REF!="Leve"),CONCATENATE("R5C",'Mapa final'!#REF!),"")</f>
        <v>#REF!</v>
      </c>
      <c r="L186" s="101" t="e">
        <f>IF(AND('Mapa final'!#REF!="Muy Baja",'Mapa final'!#REF!="Leve"),CONCATENATE("R5C",'Mapa final'!#REF!),"")</f>
        <v>#REF!</v>
      </c>
      <c r="M186" s="100" t="e">
        <f>IF(AND('Mapa final'!#REF!="Muy Baja",'Mapa final'!#REF!="Menor"),CONCATENATE("R5C",'Mapa final'!#REF!),"")</f>
        <v>#REF!</v>
      </c>
      <c r="N186" s="115" t="e">
        <f>IF(AND('Mapa final'!#REF!="Muy Baja",'Mapa final'!#REF!="Menor"),CONCATENATE("R5C",'Mapa final'!#REF!),"")</f>
        <v>#REF!</v>
      </c>
      <c r="O186" s="101" t="e">
        <f>IF(AND('Mapa final'!#REF!="Muy Baja",'Mapa final'!#REF!="Menor"),CONCATENATE("R5C",'Mapa final'!#REF!),"")</f>
        <v>#REF!</v>
      </c>
      <c r="P186" s="92" t="e">
        <f>IF(AND('Mapa final'!#REF!="Muy Baja",'Mapa final'!#REF!="Moderado"),CONCATENATE("R5C",'Mapa final'!#REF!),"")</f>
        <v>#REF!</v>
      </c>
      <c r="Q186" s="114" t="e">
        <f>IF(AND('Mapa final'!#REF!="Muy Baja",'Mapa final'!#REF!="Moderado"),CONCATENATE("R5C",'Mapa final'!#REF!),"")</f>
        <v>#REF!</v>
      </c>
      <c r="R186" s="93" t="e">
        <f>IF(AND('Mapa final'!#REF!="Muy Baja",'Mapa final'!#REF!="Moderado"),CONCATENATE("R5C",'Mapa final'!#REF!),"")</f>
        <v>#REF!</v>
      </c>
      <c r="S186" s="119" t="e">
        <f>IF(AND('Mapa final'!#REF!="Muy Baja",'Mapa final'!#REF!="Mayor"),CONCATENATE("R5C",'Mapa final'!#REF!),"")</f>
        <v>#REF!</v>
      </c>
      <c r="T186" s="120" t="e">
        <f>IF(AND('Mapa final'!#REF!="Muy Baja",'Mapa final'!#REF!="Mayor"),CONCATENATE("R5C",'Mapa final'!#REF!),"")</f>
        <v>#REF!</v>
      </c>
      <c r="U186" s="121" t="e">
        <f>IF(AND('Mapa final'!#REF!="Muy Baja",'Mapa final'!#REF!="Mayor"),CONCATENATE("R5C",'Mapa final'!#REF!),"")</f>
        <v>#REF!</v>
      </c>
      <c r="V186" s="87" t="e">
        <f>IF(AND('Mapa final'!#REF!="Muy Baja",'Mapa final'!#REF!="Catastrófico"),CONCATENATE("R5C",'Mapa final'!#REF!),"")</f>
        <v>#REF!</v>
      </c>
      <c r="W186" s="113" t="e">
        <f>IF(AND('Mapa final'!#REF!="Muy Baja",'Mapa final'!#REF!="Catastrófico"),CONCATENATE("R5C",'Mapa final'!#REF!),"")</f>
        <v>#REF!</v>
      </c>
      <c r="X186" s="88" t="e">
        <f>IF(AND('Mapa final'!#REF!="Muy Baja",'Mapa final'!#REF!="Catastrófico"),CONCATENATE("R5C",'Mapa final'!#REF!),"")</f>
        <v>#REF!</v>
      </c>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row>
    <row r="187" spans="1:65" ht="15.5" x14ac:dyDescent="0.35">
      <c r="A187" s="36"/>
      <c r="B187" s="193"/>
      <c r="C187" s="194"/>
      <c r="D187" s="195"/>
      <c r="E187" s="175"/>
      <c r="F187" s="200"/>
      <c r="G187" s="200"/>
      <c r="H187" s="200"/>
      <c r="I187" s="201"/>
      <c r="J187" s="100" t="e">
        <f>IF(AND('Mapa final'!#REF!="Muy Baja",'Mapa final'!#REF!="Leve"),CONCATENATE("R6C",'Mapa final'!#REF!),"")</f>
        <v>#REF!</v>
      </c>
      <c r="K187" s="115" t="e">
        <f>IF(AND('Mapa final'!#REF!="Muy Baja",'Mapa final'!#REF!="Leve"),CONCATENATE("R6C",'Mapa final'!#REF!),"")</f>
        <v>#REF!</v>
      </c>
      <c r="L187" s="101" t="e">
        <f>IF(AND('Mapa final'!#REF!="Muy Baja",'Mapa final'!#REF!="Leve"),CONCATENATE("R6C",'Mapa final'!#REF!),"")</f>
        <v>#REF!</v>
      </c>
      <c r="M187" s="100" t="e">
        <f>IF(AND('Mapa final'!#REF!="Muy Baja",'Mapa final'!#REF!="Menor"),CONCATENATE("R6C",'Mapa final'!#REF!),"")</f>
        <v>#REF!</v>
      </c>
      <c r="N187" s="115" t="e">
        <f>IF(AND('Mapa final'!#REF!="Muy Baja",'Mapa final'!#REF!="Menor"),CONCATENATE("R6C",'Mapa final'!#REF!),"")</f>
        <v>#REF!</v>
      </c>
      <c r="O187" s="101" t="e">
        <f>IF(AND('Mapa final'!#REF!="Muy Baja",'Mapa final'!#REF!="Menor"),CONCATENATE("R6C",'Mapa final'!#REF!),"")</f>
        <v>#REF!</v>
      </c>
      <c r="P187" s="92" t="e">
        <f>IF(AND('Mapa final'!#REF!="Muy Baja",'Mapa final'!#REF!="Moderado"),CONCATENATE("R6C",'Mapa final'!#REF!),"")</f>
        <v>#REF!</v>
      </c>
      <c r="Q187" s="114" t="e">
        <f>IF(AND('Mapa final'!#REF!="Muy Baja",'Mapa final'!#REF!="Moderado"),CONCATENATE("R6C",'Mapa final'!#REF!),"")</f>
        <v>#REF!</v>
      </c>
      <c r="R187" s="93" t="e">
        <f>IF(AND('Mapa final'!#REF!="Muy Baja",'Mapa final'!#REF!="Moderado"),CONCATENATE("R6C",'Mapa final'!#REF!),"")</f>
        <v>#REF!</v>
      </c>
      <c r="S187" s="119" t="e">
        <f>IF(AND('Mapa final'!#REF!="Muy Baja",'Mapa final'!#REF!="Mayor"),CONCATENATE("R6C",'Mapa final'!#REF!),"")</f>
        <v>#REF!</v>
      </c>
      <c r="T187" s="120" t="e">
        <f>IF(AND('Mapa final'!#REF!="Muy Baja",'Mapa final'!#REF!="Mayor"),CONCATENATE("R6C",'Mapa final'!#REF!),"")</f>
        <v>#REF!</v>
      </c>
      <c r="U187" s="121" t="e">
        <f>IF(AND('Mapa final'!#REF!="Muy Baja",'Mapa final'!#REF!="Mayor"),CONCATENATE("R6C",'Mapa final'!#REF!),"")</f>
        <v>#REF!</v>
      </c>
      <c r="V187" s="87" t="e">
        <f>IF(AND('Mapa final'!#REF!="Muy Baja",'Mapa final'!#REF!="Catastrófico"),CONCATENATE("R6C",'Mapa final'!#REF!),"")</f>
        <v>#REF!</v>
      </c>
      <c r="W187" s="113" t="e">
        <f>IF(AND('Mapa final'!#REF!="Muy Baja",'Mapa final'!#REF!="Catastrófico"),CONCATENATE("R6C",'Mapa final'!#REF!),"")</f>
        <v>#REF!</v>
      </c>
      <c r="X187" s="88" t="e">
        <f>IF(AND('Mapa final'!#REF!="Muy Baja",'Mapa final'!#REF!="Catastrófico"),CONCATENATE("R6C",'Mapa final'!#REF!),"")</f>
        <v>#REF!</v>
      </c>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row>
    <row r="188" spans="1:65" ht="15.5" x14ac:dyDescent="0.35">
      <c r="A188" s="36"/>
      <c r="B188" s="193"/>
      <c r="C188" s="194"/>
      <c r="D188" s="195"/>
      <c r="E188" s="175"/>
      <c r="F188" s="200"/>
      <c r="G188" s="200"/>
      <c r="H188" s="200"/>
      <c r="I188" s="201"/>
      <c r="J188" s="100" t="e">
        <f>IF(AND('Mapa final'!#REF!="Muy Baja",'Mapa final'!#REF!="Leve"),CONCATENATE("R7C",'Mapa final'!#REF!),"")</f>
        <v>#REF!</v>
      </c>
      <c r="K188" s="115" t="e">
        <f>IF(AND('Mapa final'!#REF!="Muy Baja",'Mapa final'!#REF!="Leve"),CONCATENATE("R7C",'Mapa final'!#REF!),"")</f>
        <v>#REF!</v>
      </c>
      <c r="L188" s="101" t="e">
        <f>IF(AND('Mapa final'!#REF!="Muy Baja",'Mapa final'!#REF!="Leve"),CONCATENATE("R7C",'Mapa final'!#REF!),"")</f>
        <v>#REF!</v>
      </c>
      <c r="M188" s="100" t="e">
        <f>IF(AND('Mapa final'!#REF!="Muy Baja",'Mapa final'!#REF!="Menor"),CONCATENATE("R7C",'Mapa final'!#REF!),"")</f>
        <v>#REF!</v>
      </c>
      <c r="N188" s="115" t="e">
        <f>IF(AND('Mapa final'!#REF!="Muy Baja",'Mapa final'!#REF!="Menor"),CONCATENATE("R7C",'Mapa final'!#REF!),"")</f>
        <v>#REF!</v>
      </c>
      <c r="O188" s="101" t="e">
        <f>IF(AND('Mapa final'!#REF!="Muy Baja",'Mapa final'!#REF!="Menor"),CONCATENATE("R7C",'Mapa final'!#REF!),"")</f>
        <v>#REF!</v>
      </c>
      <c r="P188" s="92" t="e">
        <f>IF(AND('Mapa final'!#REF!="Muy Baja",'Mapa final'!#REF!="Moderado"),CONCATENATE("R7C",'Mapa final'!#REF!),"")</f>
        <v>#REF!</v>
      </c>
      <c r="Q188" s="114" t="e">
        <f>IF(AND('Mapa final'!#REF!="Muy Baja",'Mapa final'!#REF!="Moderado"),CONCATENATE("R7C",'Mapa final'!#REF!),"")</f>
        <v>#REF!</v>
      </c>
      <c r="R188" s="93" t="e">
        <f>IF(AND('Mapa final'!#REF!="Muy Baja",'Mapa final'!#REF!="Moderado"),CONCATENATE("R7C",'Mapa final'!#REF!),"")</f>
        <v>#REF!</v>
      </c>
      <c r="S188" s="119" t="e">
        <f>IF(AND('Mapa final'!#REF!="Muy Baja",'Mapa final'!#REF!="Mayor"),CONCATENATE("R7C",'Mapa final'!#REF!),"")</f>
        <v>#REF!</v>
      </c>
      <c r="T188" s="120" t="e">
        <f>IF(AND('Mapa final'!#REF!="Muy Baja",'Mapa final'!#REF!="Mayor"),CONCATENATE("R7C",'Mapa final'!#REF!),"")</f>
        <v>#REF!</v>
      </c>
      <c r="U188" s="121" t="e">
        <f>IF(AND('Mapa final'!#REF!="Muy Baja",'Mapa final'!#REF!="Mayor"),CONCATENATE("R7C",'Mapa final'!#REF!),"")</f>
        <v>#REF!</v>
      </c>
      <c r="V188" s="87" t="e">
        <f>IF(AND('Mapa final'!#REF!="Muy Baja",'Mapa final'!#REF!="Catastrófico"),CONCATENATE("R7C",'Mapa final'!#REF!),"")</f>
        <v>#REF!</v>
      </c>
      <c r="W188" s="113" t="e">
        <f>IF(AND('Mapa final'!#REF!="Muy Baja",'Mapa final'!#REF!="Catastrófico"),CONCATENATE("R7C",'Mapa final'!#REF!),"")</f>
        <v>#REF!</v>
      </c>
      <c r="X188" s="88" t="e">
        <f>IF(AND('Mapa final'!#REF!="Muy Baja",'Mapa final'!#REF!="Catastrófico"),CONCATENATE("R7C",'Mapa final'!#REF!),"")</f>
        <v>#REF!</v>
      </c>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row>
    <row r="189" spans="1:65" ht="15.5" x14ac:dyDescent="0.35">
      <c r="A189" s="36"/>
      <c r="B189" s="193"/>
      <c r="C189" s="194"/>
      <c r="D189" s="195"/>
      <c r="E189" s="175"/>
      <c r="F189" s="200"/>
      <c r="G189" s="200"/>
      <c r="H189" s="200"/>
      <c r="I189" s="201"/>
      <c r="J189" s="100" t="e">
        <f>IF(AND('Mapa final'!#REF!="Muy Baja",'Mapa final'!#REF!="Leve"),CONCATENATE("R8C",'Mapa final'!#REF!),"")</f>
        <v>#REF!</v>
      </c>
      <c r="K189" s="115" t="e">
        <f>IF(AND('Mapa final'!#REF!="Muy Baja",'Mapa final'!#REF!="Leve"),CONCATENATE("R8C",'Mapa final'!#REF!),"")</f>
        <v>#REF!</v>
      </c>
      <c r="L189" s="101" t="e">
        <f>IF(AND('Mapa final'!#REF!="Muy Baja",'Mapa final'!#REF!="Leve"),CONCATENATE("R8C",'Mapa final'!#REF!),"")</f>
        <v>#REF!</v>
      </c>
      <c r="M189" s="100" t="e">
        <f>IF(AND('Mapa final'!#REF!="Muy Baja",'Mapa final'!#REF!="Menor"),CONCATENATE("R8C",'Mapa final'!#REF!),"")</f>
        <v>#REF!</v>
      </c>
      <c r="N189" s="115" t="e">
        <f>IF(AND('Mapa final'!#REF!="Muy Baja",'Mapa final'!#REF!="Menor"),CONCATENATE("R8C",'Mapa final'!#REF!),"")</f>
        <v>#REF!</v>
      </c>
      <c r="O189" s="101" t="e">
        <f>IF(AND('Mapa final'!#REF!="Muy Baja",'Mapa final'!#REF!="Menor"),CONCATENATE("R8C",'Mapa final'!#REF!),"")</f>
        <v>#REF!</v>
      </c>
      <c r="P189" s="92" t="e">
        <f>IF(AND('Mapa final'!#REF!="Muy Baja",'Mapa final'!#REF!="Moderado"),CONCATENATE("R8C",'Mapa final'!#REF!),"")</f>
        <v>#REF!</v>
      </c>
      <c r="Q189" s="114" t="e">
        <f>IF(AND('Mapa final'!#REF!="Muy Baja",'Mapa final'!#REF!="Moderado"),CONCATENATE("R8C",'Mapa final'!#REF!),"")</f>
        <v>#REF!</v>
      </c>
      <c r="R189" s="93" t="e">
        <f>IF(AND('Mapa final'!#REF!="Muy Baja",'Mapa final'!#REF!="Moderado"),CONCATENATE("R8C",'Mapa final'!#REF!),"")</f>
        <v>#REF!</v>
      </c>
      <c r="S189" s="119" t="e">
        <f>IF(AND('Mapa final'!#REF!="Muy Baja",'Mapa final'!#REF!="Mayor"),CONCATENATE("R8C",'Mapa final'!#REF!),"")</f>
        <v>#REF!</v>
      </c>
      <c r="T189" s="120" t="e">
        <f>IF(AND('Mapa final'!#REF!="Muy Baja",'Mapa final'!#REF!="Mayor"),CONCATENATE("R8C",'Mapa final'!#REF!),"")</f>
        <v>#REF!</v>
      </c>
      <c r="U189" s="121" t="e">
        <f>IF(AND('Mapa final'!#REF!="Muy Baja",'Mapa final'!#REF!="Mayor"),CONCATENATE("R8C",'Mapa final'!#REF!),"")</f>
        <v>#REF!</v>
      </c>
      <c r="V189" s="87" t="e">
        <f>IF(AND('Mapa final'!#REF!="Muy Baja",'Mapa final'!#REF!="Catastrófico"),CONCATENATE("R8C",'Mapa final'!#REF!),"")</f>
        <v>#REF!</v>
      </c>
      <c r="W189" s="113" t="e">
        <f>IF(AND('Mapa final'!#REF!="Muy Baja",'Mapa final'!#REF!="Catastrófico"),CONCATENATE("R8C",'Mapa final'!#REF!),"")</f>
        <v>#REF!</v>
      </c>
      <c r="X189" s="88" t="e">
        <f>IF(AND('Mapa final'!#REF!="Muy Baja",'Mapa final'!#REF!="Catastrófico"),CONCATENATE("R8C",'Mapa final'!#REF!),"")</f>
        <v>#REF!</v>
      </c>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row>
    <row r="190" spans="1:65" ht="15.5" x14ac:dyDescent="0.35">
      <c r="A190" s="36"/>
      <c r="B190" s="193"/>
      <c r="C190" s="194"/>
      <c r="D190" s="195"/>
      <c r="E190" s="175"/>
      <c r="F190" s="200"/>
      <c r="G190" s="200"/>
      <c r="H190" s="200"/>
      <c r="I190" s="201"/>
      <c r="J190" s="100" t="e">
        <f>IF(AND('Mapa final'!#REF!="Muy Baja",'Mapa final'!#REF!="Leve"),CONCATENATE("R9C",'Mapa final'!#REF!),"")</f>
        <v>#REF!</v>
      </c>
      <c r="K190" s="115" t="e">
        <f>IF(AND('Mapa final'!#REF!="Muy Baja",'Mapa final'!#REF!="Leve"),CONCATENATE("R9C",'Mapa final'!#REF!),"")</f>
        <v>#REF!</v>
      </c>
      <c r="L190" s="101" t="e">
        <f>IF(AND('Mapa final'!#REF!="Muy Baja",'Mapa final'!#REF!="Leve"),CONCATENATE("R9C",'Mapa final'!#REF!),"")</f>
        <v>#REF!</v>
      </c>
      <c r="M190" s="100" t="e">
        <f>IF(AND('Mapa final'!#REF!="Muy Baja",'Mapa final'!#REF!="Menor"),CONCATENATE("R9C",'Mapa final'!#REF!),"")</f>
        <v>#REF!</v>
      </c>
      <c r="N190" s="115" t="e">
        <f>IF(AND('Mapa final'!#REF!="Muy Baja",'Mapa final'!#REF!="Menor"),CONCATENATE("R9C",'Mapa final'!#REF!),"")</f>
        <v>#REF!</v>
      </c>
      <c r="O190" s="101" t="e">
        <f>IF(AND('Mapa final'!#REF!="Muy Baja",'Mapa final'!#REF!="Menor"),CONCATENATE("R9C",'Mapa final'!#REF!),"")</f>
        <v>#REF!</v>
      </c>
      <c r="P190" s="92" t="e">
        <f>IF(AND('Mapa final'!#REF!="Muy Baja",'Mapa final'!#REF!="Moderado"),CONCATENATE("R9C",'Mapa final'!#REF!),"")</f>
        <v>#REF!</v>
      </c>
      <c r="Q190" s="114" t="e">
        <f>IF(AND('Mapa final'!#REF!="Muy Baja",'Mapa final'!#REF!="Moderado"),CONCATENATE("R9C",'Mapa final'!#REF!),"")</f>
        <v>#REF!</v>
      </c>
      <c r="R190" s="93" t="e">
        <f>IF(AND('Mapa final'!#REF!="Muy Baja",'Mapa final'!#REF!="Moderado"),CONCATENATE("R9C",'Mapa final'!#REF!),"")</f>
        <v>#REF!</v>
      </c>
      <c r="S190" s="119" t="e">
        <f>IF(AND('Mapa final'!#REF!="Muy Baja",'Mapa final'!#REF!="Mayor"),CONCATENATE("R9C",'Mapa final'!#REF!),"")</f>
        <v>#REF!</v>
      </c>
      <c r="T190" s="120" t="e">
        <f>IF(AND('Mapa final'!#REF!="Muy Baja",'Mapa final'!#REF!="Mayor"),CONCATENATE("R9C",'Mapa final'!#REF!),"")</f>
        <v>#REF!</v>
      </c>
      <c r="U190" s="121" t="e">
        <f>IF(AND('Mapa final'!#REF!="Muy Baja",'Mapa final'!#REF!="Mayor"),CONCATENATE("R9C",'Mapa final'!#REF!),"")</f>
        <v>#REF!</v>
      </c>
      <c r="V190" s="87" t="e">
        <f>IF(AND('Mapa final'!#REF!="Muy Baja",'Mapa final'!#REF!="Catastrófico"),CONCATENATE("R9C",'Mapa final'!#REF!),"")</f>
        <v>#REF!</v>
      </c>
      <c r="W190" s="113" t="e">
        <f>IF(AND('Mapa final'!#REF!="Muy Baja",'Mapa final'!#REF!="Catastrófico"),CONCATENATE("R9C",'Mapa final'!#REF!),"")</f>
        <v>#REF!</v>
      </c>
      <c r="X190" s="88" t="e">
        <f>IF(AND('Mapa final'!#REF!="Muy Baja",'Mapa final'!#REF!="Catastrófico"),CONCATENATE("R9C",'Mapa final'!#REF!),"")</f>
        <v>#REF!</v>
      </c>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row>
    <row r="191" spans="1:65" ht="15.5" x14ac:dyDescent="0.35">
      <c r="A191" s="36"/>
      <c r="B191" s="193"/>
      <c r="C191" s="194"/>
      <c r="D191" s="195"/>
      <c r="E191" s="175"/>
      <c r="F191" s="200"/>
      <c r="G191" s="200"/>
      <c r="H191" s="200"/>
      <c r="I191" s="201"/>
      <c r="J191" s="100" t="e">
        <f>IF(AND('Mapa final'!#REF!="Muy Baja",'Mapa final'!#REF!="Leve"),CONCATENATE("R10C",'Mapa final'!#REF!),"")</f>
        <v>#REF!</v>
      </c>
      <c r="K191" s="115" t="e">
        <f>IF(AND('Mapa final'!#REF!="Muy Baja",'Mapa final'!#REF!="Leve"),CONCATENATE("R10C",'Mapa final'!#REF!),"")</f>
        <v>#REF!</v>
      </c>
      <c r="L191" s="101" t="e">
        <f>IF(AND('Mapa final'!#REF!="Muy Baja",'Mapa final'!#REF!="Leve"),CONCATENATE("R10C",'Mapa final'!#REF!),"")</f>
        <v>#REF!</v>
      </c>
      <c r="M191" s="100" t="e">
        <f>IF(AND('Mapa final'!#REF!="Muy Baja",'Mapa final'!#REF!="Menor"),CONCATENATE("R10C",'Mapa final'!#REF!),"")</f>
        <v>#REF!</v>
      </c>
      <c r="N191" s="115" t="e">
        <f>IF(AND('Mapa final'!#REF!="Muy Baja",'Mapa final'!#REF!="Menor"),CONCATENATE("R10C",'Mapa final'!#REF!),"")</f>
        <v>#REF!</v>
      </c>
      <c r="O191" s="101" t="e">
        <f>IF(AND('Mapa final'!#REF!="Muy Baja",'Mapa final'!#REF!="Menor"),CONCATENATE("R10C",'Mapa final'!#REF!),"")</f>
        <v>#REF!</v>
      </c>
      <c r="P191" s="92" t="e">
        <f>IF(AND('Mapa final'!#REF!="Muy Baja",'Mapa final'!#REF!="Moderado"),CONCATENATE("R10C",'Mapa final'!#REF!),"")</f>
        <v>#REF!</v>
      </c>
      <c r="Q191" s="114" t="e">
        <f>IF(AND('Mapa final'!#REF!="Muy Baja",'Mapa final'!#REF!="Moderado"),CONCATENATE("R10C",'Mapa final'!#REF!),"")</f>
        <v>#REF!</v>
      </c>
      <c r="R191" s="93" t="e">
        <f>IF(AND('Mapa final'!#REF!="Muy Baja",'Mapa final'!#REF!="Moderado"),CONCATENATE("R10C",'Mapa final'!#REF!),"")</f>
        <v>#REF!</v>
      </c>
      <c r="S191" s="119" t="e">
        <f>IF(AND('Mapa final'!#REF!="Muy Baja",'Mapa final'!#REF!="Mayor"),CONCATENATE("R10C",'Mapa final'!#REF!),"")</f>
        <v>#REF!</v>
      </c>
      <c r="T191" s="120" t="e">
        <f>IF(AND('Mapa final'!#REF!="Muy Baja",'Mapa final'!#REF!="Mayor"),CONCATENATE("R10C",'Mapa final'!#REF!),"")</f>
        <v>#REF!</v>
      </c>
      <c r="U191" s="121" t="e">
        <f>IF(AND('Mapa final'!#REF!="Muy Baja",'Mapa final'!#REF!="Mayor"),CONCATENATE("R10C",'Mapa final'!#REF!),"")</f>
        <v>#REF!</v>
      </c>
      <c r="V191" s="87" t="e">
        <f>IF(AND('Mapa final'!#REF!="Muy Baja",'Mapa final'!#REF!="Catastrófico"),CONCATENATE("R10C",'Mapa final'!#REF!),"")</f>
        <v>#REF!</v>
      </c>
      <c r="W191" s="113" t="e">
        <f>IF(AND('Mapa final'!#REF!="Muy Baja",'Mapa final'!#REF!="Catastrófico"),CONCATENATE("R10C",'Mapa final'!#REF!),"")</f>
        <v>#REF!</v>
      </c>
      <c r="X191" s="88" t="e">
        <f>IF(AND('Mapa final'!#REF!="Muy Baja",'Mapa final'!#REF!="Catastrófico"),CONCATENATE("R10C",'Mapa final'!#REF!),"")</f>
        <v>#REF!</v>
      </c>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row>
    <row r="192" spans="1:65" ht="15.5" x14ac:dyDescent="0.35">
      <c r="A192" s="36"/>
      <c r="B192" s="193"/>
      <c r="C192" s="194"/>
      <c r="D192" s="195"/>
      <c r="E192" s="175"/>
      <c r="F192" s="200"/>
      <c r="G192" s="200"/>
      <c r="H192" s="200"/>
      <c r="I192" s="201"/>
      <c r="J192" s="100" t="e">
        <f>IF(AND('Mapa final'!#REF!="Muy Baja",'Mapa final'!#REF!="Leve"),CONCATENATE("R11C",'Mapa final'!#REF!),"")</f>
        <v>#REF!</v>
      </c>
      <c r="K192" s="115" t="e">
        <f>IF(AND('Mapa final'!#REF!="Muy Baja",'Mapa final'!#REF!="Leve"),CONCATENATE("R11C",'Mapa final'!#REF!),"")</f>
        <v>#REF!</v>
      </c>
      <c r="L192" s="101" t="e">
        <f>IF(AND('Mapa final'!#REF!="Muy Baja",'Mapa final'!#REF!="Leve"),CONCATENATE("R11C",'Mapa final'!#REF!),"")</f>
        <v>#REF!</v>
      </c>
      <c r="M192" s="100" t="e">
        <f>IF(AND('Mapa final'!#REF!="Muy Baja",'Mapa final'!#REF!="Menor"),CONCATENATE("R11C",'Mapa final'!#REF!),"")</f>
        <v>#REF!</v>
      </c>
      <c r="N192" s="115" t="e">
        <f>IF(AND('Mapa final'!#REF!="Muy Baja",'Mapa final'!#REF!="Menor"),CONCATENATE("R11C",'Mapa final'!#REF!),"")</f>
        <v>#REF!</v>
      </c>
      <c r="O192" s="101" t="e">
        <f>IF(AND('Mapa final'!#REF!="Muy Baja",'Mapa final'!#REF!="Menor"),CONCATENATE("R11C",'Mapa final'!#REF!),"")</f>
        <v>#REF!</v>
      </c>
      <c r="P192" s="92" t="e">
        <f>IF(AND('Mapa final'!#REF!="Muy Baja",'Mapa final'!#REF!="Moderado"),CONCATENATE("R11C",'Mapa final'!#REF!),"")</f>
        <v>#REF!</v>
      </c>
      <c r="Q192" s="114" t="e">
        <f>IF(AND('Mapa final'!#REF!="Muy Baja",'Mapa final'!#REF!="Moderado"),CONCATENATE("R11C",'Mapa final'!#REF!),"")</f>
        <v>#REF!</v>
      </c>
      <c r="R192" s="93" t="e">
        <f>IF(AND('Mapa final'!#REF!="Muy Baja",'Mapa final'!#REF!="Moderado"),CONCATENATE("R11C",'Mapa final'!#REF!),"")</f>
        <v>#REF!</v>
      </c>
      <c r="S192" s="119" t="e">
        <f>IF(AND('Mapa final'!#REF!="Muy Baja",'Mapa final'!#REF!="Mayor"),CONCATENATE("R11C",'Mapa final'!#REF!),"")</f>
        <v>#REF!</v>
      </c>
      <c r="T192" s="120" t="e">
        <f>IF(AND('Mapa final'!#REF!="Muy Baja",'Mapa final'!#REF!="Mayor"),CONCATENATE("R11C",'Mapa final'!#REF!),"")</f>
        <v>#REF!</v>
      </c>
      <c r="U192" s="121" t="e">
        <f>IF(AND('Mapa final'!#REF!="Muy Baja",'Mapa final'!#REF!="Mayor"),CONCATENATE("R11C",'Mapa final'!#REF!),"")</f>
        <v>#REF!</v>
      </c>
      <c r="V192" s="87" t="e">
        <f>IF(AND('Mapa final'!#REF!="Muy Baja",'Mapa final'!#REF!="Catastrófico"),CONCATENATE("R11C",'Mapa final'!#REF!),"")</f>
        <v>#REF!</v>
      </c>
      <c r="W192" s="113" t="e">
        <f>IF(AND('Mapa final'!#REF!="Muy Baja",'Mapa final'!#REF!="Catastrófico"),CONCATENATE("R11C",'Mapa final'!#REF!),"")</f>
        <v>#REF!</v>
      </c>
      <c r="X192" s="88" t="e">
        <f>IF(AND('Mapa final'!#REF!="Muy Baja",'Mapa final'!#REF!="Catastrófico"),CONCATENATE("R11C",'Mapa final'!#REF!),"")</f>
        <v>#REF!</v>
      </c>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row>
    <row r="193" spans="1:65" ht="15.5" x14ac:dyDescent="0.35">
      <c r="A193" s="36"/>
      <c r="B193" s="193"/>
      <c r="C193" s="194"/>
      <c r="D193" s="195"/>
      <c r="E193" s="175"/>
      <c r="F193" s="200"/>
      <c r="G193" s="200"/>
      <c r="H193" s="200"/>
      <c r="I193" s="201"/>
      <c r="J193" s="100" t="e">
        <f>IF(AND('Mapa final'!#REF!="Muy Baja",'Mapa final'!#REF!="Leve"),CONCATENATE("R12C",'Mapa final'!#REF!),"")</f>
        <v>#REF!</v>
      </c>
      <c r="K193" s="115" t="e">
        <f>IF(AND('Mapa final'!#REF!="Muy Baja",'Mapa final'!#REF!="Leve"),CONCATENATE("R12C",'Mapa final'!#REF!),"")</f>
        <v>#REF!</v>
      </c>
      <c r="L193" s="101" t="e">
        <f>IF(AND('Mapa final'!#REF!="Muy Baja",'Mapa final'!#REF!="Leve"),CONCATENATE("R12C",'Mapa final'!#REF!),"")</f>
        <v>#REF!</v>
      </c>
      <c r="M193" s="100" t="e">
        <f>IF(AND('Mapa final'!#REF!="Muy Baja",'Mapa final'!#REF!="Menor"),CONCATENATE("R12C",'Mapa final'!#REF!),"")</f>
        <v>#REF!</v>
      </c>
      <c r="N193" s="115" t="e">
        <f>IF(AND('Mapa final'!#REF!="Muy Baja",'Mapa final'!#REF!="Menor"),CONCATENATE("R12C",'Mapa final'!#REF!),"")</f>
        <v>#REF!</v>
      </c>
      <c r="O193" s="101" t="e">
        <f>IF(AND('Mapa final'!#REF!="Muy Baja",'Mapa final'!#REF!="Menor"),CONCATENATE("R12C",'Mapa final'!#REF!),"")</f>
        <v>#REF!</v>
      </c>
      <c r="P193" s="92" t="e">
        <f>IF(AND('Mapa final'!#REF!="Muy Baja",'Mapa final'!#REF!="Moderado"),CONCATENATE("R12C",'Mapa final'!#REF!),"")</f>
        <v>#REF!</v>
      </c>
      <c r="Q193" s="114" t="e">
        <f>IF(AND('Mapa final'!#REF!="Muy Baja",'Mapa final'!#REF!="Moderado"),CONCATENATE("R12C",'Mapa final'!#REF!),"")</f>
        <v>#REF!</v>
      </c>
      <c r="R193" s="93" t="e">
        <f>IF(AND('Mapa final'!#REF!="Muy Baja",'Mapa final'!#REF!="Moderado"),CONCATENATE("R12C",'Mapa final'!#REF!),"")</f>
        <v>#REF!</v>
      </c>
      <c r="S193" s="119" t="e">
        <f>IF(AND('Mapa final'!#REF!="Muy Baja",'Mapa final'!#REF!="Mayor"),CONCATENATE("R12C",'Mapa final'!#REF!),"")</f>
        <v>#REF!</v>
      </c>
      <c r="T193" s="120" t="e">
        <f>IF(AND('Mapa final'!#REF!="Muy Baja",'Mapa final'!#REF!="Mayor"),CONCATENATE("R12C",'Mapa final'!#REF!),"")</f>
        <v>#REF!</v>
      </c>
      <c r="U193" s="121" t="e">
        <f>IF(AND('Mapa final'!#REF!="Muy Baja",'Mapa final'!#REF!="Mayor"),CONCATENATE("R12C",'Mapa final'!#REF!),"")</f>
        <v>#REF!</v>
      </c>
      <c r="V193" s="87" t="e">
        <f>IF(AND('Mapa final'!#REF!="Muy Baja",'Mapa final'!#REF!="Catastrófico"),CONCATENATE("R12C",'Mapa final'!#REF!),"")</f>
        <v>#REF!</v>
      </c>
      <c r="W193" s="113" t="e">
        <f>IF(AND('Mapa final'!#REF!="Muy Baja",'Mapa final'!#REF!="Catastrófico"),CONCATENATE("R12C",'Mapa final'!#REF!),"")</f>
        <v>#REF!</v>
      </c>
      <c r="X193" s="88" t="e">
        <f>IF(AND('Mapa final'!#REF!="Muy Baja",'Mapa final'!#REF!="Catastrófico"),CONCATENATE("R12C",'Mapa final'!#REF!),"")</f>
        <v>#REF!</v>
      </c>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row>
    <row r="194" spans="1:65" ht="15.5" x14ac:dyDescent="0.35">
      <c r="A194" s="36"/>
      <c r="B194" s="193"/>
      <c r="C194" s="194"/>
      <c r="D194" s="195"/>
      <c r="E194" s="175"/>
      <c r="F194" s="200"/>
      <c r="G194" s="200"/>
      <c r="H194" s="200"/>
      <c r="I194" s="201"/>
      <c r="J194" s="100" t="e">
        <f>IF(AND('Mapa final'!#REF!="Muy Baja",'Mapa final'!#REF!="Leve"),CONCATENATE("R12C",'Mapa final'!#REF!),"")</f>
        <v>#REF!</v>
      </c>
      <c r="K194" s="115" t="e">
        <f>IF(AND('Mapa final'!#REF!="Muy Baja",'Mapa final'!#REF!="Leve"),CONCATENATE("R13C",'Mapa final'!#REF!),"")</f>
        <v>#REF!</v>
      </c>
      <c r="L194" s="101" t="e">
        <f>IF(AND('Mapa final'!#REF!="Muy Baja",'Mapa final'!#REF!="Leve"),CONCATENATE("R13C",'Mapa final'!#REF!),"")</f>
        <v>#REF!</v>
      </c>
      <c r="M194" s="100" t="e">
        <f>IF(AND('Mapa final'!#REF!="Muy Baja",'Mapa final'!#REF!="Menor"),CONCATENATE("R12C",'Mapa final'!#REF!),"")</f>
        <v>#REF!</v>
      </c>
      <c r="N194" s="115" t="e">
        <f>IF(AND('Mapa final'!#REF!="Muy Baja",'Mapa final'!#REF!="Menor"),CONCATENATE("R13C",'Mapa final'!#REF!),"")</f>
        <v>#REF!</v>
      </c>
      <c r="O194" s="101" t="e">
        <f>IF(AND('Mapa final'!#REF!="Muy Baja",'Mapa final'!#REF!="Menor"),CONCATENATE("R13C",'Mapa final'!#REF!),"")</f>
        <v>#REF!</v>
      </c>
      <c r="P194" s="92" t="e">
        <f>IF(AND('Mapa final'!#REF!="Muy Baja",'Mapa final'!#REF!="Moderado"),CONCATENATE("R12C",'Mapa final'!#REF!),"")</f>
        <v>#REF!</v>
      </c>
      <c r="Q194" s="114" t="e">
        <f>IF(AND('Mapa final'!#REF!="Muy Baja",'Mapa final'!#REF!="Moderado"),CONCATENATE("R13C",'Mapa final'!#REF!),"")</f>
        <v>#REF!</v>
      </c>
      <c r="R194" s="93" t="e">
        <f>IF(AND('Mapa final'!#REF!="Muy Baja",'Mapa final'!#REF!="Moderado"),CONCATENATE("R13C",'Mapa final'!#REF!),"")</f>
        <v>#REF!</v>
      </c>
      <c r="S194" s="119" t="e">
        <f>IF(AND('Mapa final'!#REF!="Muy Baja",'Mapa final'!#REF!="Mayor"),CONCATENATE("R12C",'Mapa final'!#REF!),"")</f>
        <v>#REF!</v>
      </c>
      <c r="T194" s="120" t="e">
        <f>IF(AND('Mapa final'!#REF!="Muy Baja",'Mapa final'!#REF!="Mayor"),CONCATENATE("R13C",'Mapa final'!#REF!),"")</f>
        <v>#REF!</v>
      </c>
      <c r="U194" s="121" t="e">
        <f>IF(AND('Mapa final'!#REF!="Muy Baja",'Mapa final'!#REF!="Mayor"),CONCATENATE("R13C",'Mapa final'!#REF!),"")</f>
        <v>#REF!</v>
      </c>
      <c r="V194" s="87" t="e">
        <f>IF(AND('Mapa final'!#REF!="Muy Baja",'Mapa final'!#REF!="Catastrófico"),CONCATENATE("R12C",'Mapa final'!#REF!),"")</f>
        <v>#REF!</v>
      </c>
      <c r="W194" s="113" t="e">
        <f>IF(AND('Mapa final'!#REF!="Muy Baja",'Mapa final'!#REF!="Catastrófico"),CONCATENATE("R13C",'Mapa final'!#REF!),"")</f>
        <v>#REF!</v>
      </c>
      <c r="X194" s="88" t="e">
        <f>IF(AND('Mapa final'!#REF!="Muy Baja",'Mapa final'!#REF!="Catastrófico"),CONCATENATE("R13C",'Mapa final'!#REF!),"")</f>
        <v>#REF!</v>
      </c>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row>
    <row r="195" spans="1:65" ht="15.5" x14ac:dyDescent="0.35">
      <c r="A195" s="36"/>
      <c r="B195" s="193"/>
      <c r="C195" s="194"/>
      <c r="D195" s="195"/>
      <c r="E195" s="175"/>
      <c r="F195" s="200"/>
      <c r="G195" s="200"/>
      <c r="H195" s="200"/>
      <c r="I195" s="201"/>
      <c r="J195" s="100" t="e">
        <f>IF(AND('Mapa final'!#REF!="Muy Baja",'Mapa final'!#REF!="Leve"),CONCATENATE("R13C",'Mapa final'!#REF!),"")</f>
        <v>#REF!</v>
      </c>
      <c r="K195" s="115" t="e">
        <f>IF(AND('Mapa final'!#REF!="Muy Baja",'Mapa final'!#REF!="Leve"),CONCATENATE("R14C",'Mapa final'!#REF!),"")</f>
        <v>#REF!</v>
      </c>
      <c r="L195" s="101" t="e">
        <f>IF(AND('Mapa final'!#REF!="Muy Baja",'Mapa final'!#REF!="Leve"),CONCATENATE("R14C",'Mapa final'!#REF!),"")</f>
        <v>#REF!</v>
      </c>
      <c r="M195" s="100" t="e">
        <f>IF(AND('Mapa final'!#REF!="Muy Baja",'Mapa final'!#REF!="Menor"),CONCATENATE("R13C",'Mapa final'!#REF!),"")</f>
        <v>#REF!</v>
      </c>
      <c r="N195" s="115" t="e">
        <f>IF(AND('Mapa final'!#REF!="Muy Baja",'Mapa final'!#REF!="Menor"),CONCATENATE("R14C",'Mapa final'!#REF!),"")</f>
        <v>#REF!</v>
      </c>
      <c r="O195" s="101" t="e">
        <f>IF(AND('Mapa final'!#REF!="Muy Baja",'Mapa final'!#REF!="Menor"),CONCATENATE("R14C",'Mapa final'!#REF!),"")</f>
        <v>#REF!</v>
      </c>
      <c r="P195" s="92" t="e">
        <f>IF(AND('Mapa final'!#REF!="Muy Baja",'Mapa final'!#REF!="Moderado"),CONCATENATE("R13C",'Mapa final'!#REF!),"")</f>
        <v>#REF!</v>
      </c>
      <c r="Q195" s="114" t="e">
        <f>IF(AND('Mapa final'!#REF!="Muy Baja",'Mapa final'!#REF!="Moderado"),CONCATENATE("R14C",'Mapa final'!#REF!),"")</f>
        <v>#REF!</v>
      </c>
      <c r="R195" s="93" t="e">
        <f>IF(AND('Mapa final'!#REF!="Muy Baja",'Mapa final'!#REF!="Moderado"),CONCATENATE("R14C",'Mapa final'!#REF!),"")</f>
        <v>#REF!</v>
      </c>
      <c r="S195" s="119" t="e">
        <f>IF(AND('Mapa final'!#REF!="Muy Baja",'Mapa final'!#REF!="Mayor"),CONCATENATE("R13C",'Mapa final'!#REF!),"")</f>
        <v>#REF!</v>
      </c>
      <c r="T195" s="120" t="e">
        <f>IF(AND('Mapa final'!#REF!="Muy Baja",'Mapa final'!#REF!="Mayor"),CONCATENATE("R14C",'Mapa final'!#REF!),"")</f>
        <v>#REF!</v>
      </c>
      <c r="U195" s="121" t="e">
        <f>IF(AND('Mapa final'!#REF!="Muy Baja",'Mapa final'!#REF!="Mayor"),CONCATENATE("R14C",'Mapa final'!#REF!),"")</f>
        <v>#REF!</v>
      </c>
      <c r="V195" s="87" t="e">
        <f>IF(AND('Mapa final'!#REF!="Muy Baja",'Mapa final'!#REF!="Catastrófico"),CONCATENATE("R13C",'Mapa final'!#REF!),"")</f>
        <v>#REF!</v>
      </c>
      <c r="W195" s="113" t="e">
        <f>IF(AND('Mapa final'!#REF!="Muy Baja",'Mapa final'!#REF!="Catastrófico"),CONCATENATE("R14C",'Mapa final'!#REF!),"")</f>
        <v>#REF!</v>
      </c>
      <c r="X195" s="88" t="e">
        <f>IF(AND('Mapa final'!#REF!="Muy Baja",'Mapa final'!#REF!="Catastrófico"),CONCATENATE("R14C",'Mapa final'!#REF!),"")</f>
        <v>#REF!</v>
      </c>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row>
    <row r="196" spans="1:65" ht="15.5" x14ac:dyDescent="0.35">
      <c r="A196" s="36"/>
      <c r="B196" s="193"/>
      <c r="C196" s="194"/>
      <c r="D196" s="195"/>
      <c r="E196" s="175"/>
      <c r="F196" s="200"/>
      <c r="G196" s="200"/>
      <c r="H196" s="200"/>
      <c r="I196" s="201"/>
      <c r="J196" s="100" t="e">
        <f>IF(AND('Mapa final'!#REF!="Muy Baja",'Mapa final'!#REF!="Leve"),CONCATENATE("R14C",'Mapa final'!#REF!),"")</f>
        <v>#REF!</v>
      </c>
      <c r="K196" s="115" t="e">
        <f>IF(AND('Mapa final'!#REF!="Muy Baja",'Mapa final'!#REF!="Leve"),CONCATENATE("R14C",'Mapa final'!#REF!),"")</f>
        <v>#REF!</v>
      </c>
      <c r="L196" s="101" t="e">
        <f>IF(AND('Mapa final'!#REF!="Muy Baja",'Mapa final'!#REF!="Leve"),CONCATENATE("R14C",'Mapa final'!#REF!),"")</f>
        <v>#REF!</v>
      </c>
      <c r="M196" s="100" t="e">
        <f>IF(AND('Mapa final'!#REF!="Muy Baja",'Mapa final'!#REF!="Menor"),CONCATENATE("R14C",'Mapa final'!#REF!),"")</f>
        <v>#REF!</v>
      </c>
      <c r="N196" s="115" t="e">
        <f>IF(AND('Mapa final'!#REF!="Muy Baja",'Mapa final'!#REF!="Menor"),CONCATENATE("R14C",'Mapa final'!#REF!),"")</f>
        <v>#REF!</v>
      </c>
      <c r="O196" s="101" t="e">
        <f>IF(AND('Mapa final'!#REF!="Muy Baja",'Mapa final'!#REF!="Menor"),CONCATENATE("R14C",'Mapa final'!#REF!),"")</f>
        <v>#REF!</v>
      </c>
      <c r="P196" s="92" t="e">
        <f>IF(AND('Mapa final'!#REF!="Muy Baja",'Mapa final'!#REF!="Moderado"),CONCATENATE("R14C",'Mapa final'!#REF!),"")</f>
        <v>#REF!</v>
      </c>
      <c r="Q196" s="114" t="e">
        <f>IF(AND('Mapa final'!#REF!="Muy Baja",'Mapa final'!#REF!="Moderado"),CONCATENATE("R14C",'Mapa final'!#REF!),"")</f>
        <v>#REF!</v>
      </c>
      <c r="R196" s="93" t="e">
        <f>IF(AND('Mapa final'!#REF!="Muy Baja",'Mapa final'!#REF!="Moderado"),CONCATENATE("R14C",'Mapa final'!#REF!),"")</f>
        <v>#REF!</v>
      </c>
      <c r="S196" s="119" t="e">
        <f>IF(AND('Mapa final'!#REF!="Muy Baja",'Mapa final'!#REF!="Mayor"),CONCATENATE("R14C",'Mapa final'!#REF!),"")</f>
        <v>#REF!</v>
      </c>
      <c r="T196" s="120" t="e">
        <f>IF(AND('Mapa final'!#REF!="Muy Baja",'Mapa final'!#REF!="Mayor"),CONCATENATE("R14C",'Mapa final'!#REF!),"")</f>
        <v>#REF!</v>
      </c>
      <c r="U196" s="121" t="e">
        <f>IF(AND('Mapa final'!#REF!="Muy Baja",'Mapa final'!#REF!="Mayor"),CONCATENATE("R14C",'Mapa final'!#REF!),"")</f>
        <v>#REF!</v>
      </c>
      <c r="V196" s="87" t="e">
        <f>IF(AND('Mapa final'!#REF!="Muy Baja",'Mapa final'!#REF!="Catastrófico"),CONCATENATE("R14C",'Mapa final'!#REF!),"")</f>
        <v>#REF!</v>
      </c>
      <c r="W196" s="113" t="e">
        <f>IF(AND('Mapa final'!#REF!="Muy Baja",'Mapa final'!#REF!="Catastrófico"),CONCATENATE("R14C",'Mapa final'!#REF!),"")</f>
        <v>#REF!</v>
      </c>
      <c r="X196" s="88" t="e">
        <f>IF(AND('Mapa final'!#REF!="Muy Baja",'Mapa final'!#REF!="Catastrófico"),CONCATENATE("R14C",'Mapa final'!#REF!),"")</f>
        <v>#REF!</v>
      </c>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row>
    <row r="197" spans="1:65" ht="15.5" x14ac:dyDescent="0.35">
      <c r="A197" s="36"/>
      <c r="B197" s="193"/>
      <c r="C197" s="194"/>
      <c r="D197" s="195"/>
      <c r="E197" s="175"/>
      <c r="F197" s="200"/>
      <c r="G197" s="200"/>
      <c r="H197" s="200"/>
      <c r="I197" s="201"/>
      <c r="J197" s="100" t="e">
        <f>IF(AND('Mapa final'!#REF!="Muy Baja",'Mapa final'!#REF!="Leve"),CONCATENATE("R15C",'Mapa final'!#REF!),"")</f>
        <v>#REF!</v>
      </c>
      <c r="K197" s="115" t="e">
        <f>IF(AND('Mapa final'!#REF!="Muy Baja",'Mapa final'!#REF!="Leve"),CONCATENATE("R15C",'Mapa final'!#REF!),"")</f>
        <v>#REF!</v>
      </c>
      <c r="L197" s="101" t="e">
        <f>IF(AND('Mapa final'!#REF!="Muy Baja",'Mapa final'!#REF!="Leve"),CONCATENATE("R15C",'Mapa final'!#REF!),"")</f>
        <v>#REF!</v>
      </c>
      <c r="M197" s="100" t="e">
        <f>IF(AND('Mapa final'!#REF!="Muy Baja",'Mapa final'!#REF!="Menor"),CONCATENATE("R15C",'Mapa final'!#REF!),"")</f>
        <v>#REF!</v>
      </c>
      <c r="N197" s="115" t="e">
        <f>IF(AND('Mapa final'!#REF!="Muy Baja",'Mapa final'!#REF!="Menor"),CONCATENATE("R15C",'Mapa final'!#REF!),"")</f>
        <v>#REF!</v>
      </c>
      <c r="O197" s="101" t="e">
        <f>IF(AND('Mapa final'!#REF!="Muy Baja",'Mapa final'!#REF!="Menor"),CONCATENATE("R15C",'Mapa final'!#REF!),"")</f>
        <v>#REF!</v>
      </c>
      <c r="P197" s="92" t="e">
        <f>IF(AND('Mapa final'!#REF!="Muy Baja",'Mapa final'!#REF!="Moderado"),CONCATENATE("R15C",'Mapa final'!#REF!),"")</f>
        <v>#REF!</v>
      </c>
      <c r="Q197" s="114" t="e">
        <f>IF(AND('Mapa final'!#REF!="Muy Baja",'Mapa final'!#REF!="Moderado"),CONCATENATE("R15C",'Mapa final'!#REF!),"")</f>
        <v>#REF!</v>
      </c>
      <c r="R197" s="93" t="e">
        <f>IF(AND('Mapa final'!#REF!="Muy Baja",'Mapa final'!#REF!="Moderado"),CONCATENATE("R15C",'Mapa final'!#REF!),"")</f>
        <v>#REF!</v>
      </c>
      <c r="S197" s="119" t="e">
        <f>IF(AND('Mapa final'!#REF!="Muy Baja",'Mapa final'!#REF!="Mayor"),CONCATENATE("R15C",'Mapa final'!#REF!),"")</f>
        <v>#REF!</v>
      </c>
      <c r="T197" s="120" t="e">
        <f>IF(AND('Mapa final'!#REF!="Muy Baja",'Mapa final'!#REF!="Mayor"),CONCATENATE("R15C",'Mapa final'!#REF!),"")</f>
        <v>#REF!</v>
      </c>
      <c r="U197" s="121" t="e">
        <f>IF(AND('Mapa final'!#REF!="Muy Baja",'Mapa final'!#REF!="Mayor"),CONCATENATE("R15C",'Mapa final'!#REF!),"")</f>
        <v>#REF!</v>
      </c>
      <c r="V197" s="87" t="e">
        <f>IF(AND('Mapa final'!#REF!="Muy Baja",'Mapa final'!#REF!="Catastrófico"),CONCATENATE("R15C",'Mapa final'!#REF!),"")</f>
        <v>#REF!</v>
      </c>
      <c r="W197" s="113" t="e">
        <f>IF(AND('Mapa final'!#REF!="Muy Baja",'Mapa final'!#REF!="Catastrófico"),CONCATENATE("R15C",'Mapa final'!#REF!),"")</f>
        <v>#REF!</v>
      </c>
      <c r="X197" s="88" t="e">
        <f>IF(AND('Mapa final'!#REF!="Muy Baja",'Mapa final'!#REF!="Catastrófico"),CONCATENATE("R15C",'Mapa final'!#REF!),"")</f>
        <v>#REF!</v>
      </c>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row>
    <row r="198" spans="1:65" ht="15.5" x14ac:dyDescent="0.35">
      <c r="A198" s="36"/>
      <c r="B198" s="193"/>
      <c r="C198" s="194"/>
      <c r="D198" s="195"/>
      <c r="E198" s="175"/>
      <c r="F198" s="200"/>
      <c r="G198" s="200"/>
      <c r="H198" s="200"/>
      <c r="I198" s="201"/>
      <c r="J198" s="100" t="e">
        <f>IF(AND('Mapa final'!#REF!="Muy Baja",'Mapa final'!#REF!="Leve"),CONCATENATE("R16C",'Mapa final'!#REF!),"")</f>
        <v>#REF!</v>
      </c>
      <c r="K198" s="115" t="e">
        <f>IF(AND('Mapa final'!#REF!="Muy Baja",'Mapa final'!#REF!="Leve"),CONCATENATE("R16C",'Mapa final'!#REF!),"")</f>
        <v>#REF!</v>
      </c>
      <c r="L198" s="101" t="e">
        <f>IF(AND('Mapa final'!#REF!="Muy Baja",'Mapa final'!#REF!="Leve"),CONCATENATE("R16C",'Mapa final'!#REF!),"")</f>
        <v>#REF!</v>
      </c>
      <c r="M198" s="100" t="e">
        <f>IF(AND('Mapa final'!#REF!="Muy Baja",'Mapa final'!#REF!="Menor"),CONCATENATE("R16C",'Mapa final'!#REF!),"")</f>
        <v>#REF!</v>
      </c>
      <c r="N198" s="115" t="e">
        <f>IF(AND('Mapa final'!#REF!="Muy Baja",'Mapa final'!#REF!="Menor"),CONCATENATE("R16C",'Mapa final'!#REF!),"")</f>
        <v>#REF!</v>
      </c>
      <c r="O198" s="101" t="e">
        <f>IF(AND('Mapa final'!#REF!="Muy Baja",'Mapa final'!#REF!="Menor"),CONCATENATE("R16C",'Mapa final'!#REF!),"")</f>
        <v>#REF!</v>
      </c>
      <c r="P198" s="92" t="e">
        <f>IF(AND('Mapa final'!#REF!="Muy Baja",'Mapa final'!#REF!="Moderado"),CONCATENATE("R16C",'Mapa final'!#REF!),"")</f>
        <v>#REF!</v>
      </c>
      <c r="Q198" s="114" t="e">
        <f>IF(AND('Mapa final'!#REF!="Muy Baja",'Mapa final'!#REF!="Moderado"),CONCATENATE("R16C",'Mapa final'!#REF!),"")</f>
        <v>#REF!</v>
      </c>
      <c r="R198" s="93" t="e">
        <f>IF(AND('Mapa final'!#REF!="Muy Baja",'Mapa final'!#REF!="Moderado"),CONCATENATE("R16C",'Mapa final'!#REF!),"")</f>
        <v>#REF!</v>
      </c>
      <c r="S198" s="119" t="e">
        <f>IF(AND('Mapa final'!#REF!="Muy Baja",'Mapa final'!#REF!="Mayor"),CONCATENATE("R16C",'Mapa final'!#REF!),"")</f>
        <v>#REF!</v>
      </c>
      <c r="T198" s="120" t="e">
        <f>IF(AND('Mapa final'!#REF!="Muy Baja",'Mapa final'!#REF!="Mayor"),CONCATENATE("R16C",'Mapa final'!#REF!),"")</f>
        <v>#REF!</v>
      </c>
      <c r="U198" s="121" t="e">
        <f>IF(AND('Mapa final'!#REF!="Muy Baja",'Mapa final'!#REF!="Mayor"),CONCATENATE("R16C",'Mapa final'!#REF!),"")</f>
        <v>#REF!</v>
      </c>
      <c r="V198" s="87" t="e">
        <f>IF(AND('Mapa final'!#REF!="Muy Baja",'Mapa final'!#REF!="Catastrófico"),CONCATENATE("R16C",'Mapa final'!#REF!),"")</f>
        <v>#REF!</v>
      </c>
      <c r="W198" s="113" t="e">
        <f>IF(AND('Mapa final'!#REF!="Muy Baja",'Mapa final'!#REF!="Catastrófico"),CONCATENATE("R16C",'Mapa final'!#REF!),"")</f>
        <v>#REF!</v>
      </c>
      <c r="X198" s="88" t="e">
        <f>IF(AND('Mapa final'!#REF!="Muy Baja",'Mapa final'!#REF!="Catastrófico"),CONCATENATE("R16C",'Mapa final'!#REF!),"")</f>
        <v>#REF!</v>
      </c>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row>
    <row r="199" spans="1:65" ht="15.5" x14ac:dyDescent="0.35">
      <c r="A199" s="36"/>
      <c r="B199" s="193"/>
      <c r="C199" s="194"/>
      <c r="D199" s="195"/>
      <c r="E199" s="175"/>
      <c r="F199" s="200"/>
      <c r="G199" s="200"/>
      <c r="H199" s="200"/>
      <c r="I199" s="201"/>
      <c r="J199" s="100" t="e">
        <f>IF(AND('Mapa final'!#REF!="Muy Baja",'Mapa final'!#REF!="Leve"),CONCATENATE("R17C",'Mapa final'!#REF!),"")</f>
        <v>#REF!</v>
      </c>
      <c r="K199" s="115" t="e">
        <f>IF(AND('Mapa final'!#REF!="Muy Baja",'Mapa final'!#REF!="Leve"),CONCATENATE("R17C",'Mapa final'!#REF!),"")</f>
        <v>#REF!</v>
      </c>
      <c r="L199" s="101" t="e">
        <f>IF(AND('Mapa final'!#REF!="Muy Baja",'Mapa final'!#REF!="Leve"),CONCATENATE("R17C",'Mapa final'!#REF!),"")</f>
        <v>#REF!</v>
      </c>
      <c r="M199" s="100" t="e">
        <f>IF(AND('Mapa final'!#REF!="Muy Baja",'Mapa final'!#REF!="Menor"),CONCATENATE("R17C",'Mapa final'!#REF!),"")</f>
        <v>#REF!</v>
      </c>
      <c r="N199" s="115" t="e">
        <f>IF(AND('Mapa final'!#REF!="Muy Baja",'Mapa final'!#REF!="Menor"),CONCATENATE("R17C",'Mapa final'!#REF!),"")</f>
        <v>#REF!</v>
      </c>
      <c r="O199" s="101" t="e">
        <f>IF(AND('Mapa final'!#REF!="Muy Baja",'Mapa final'!#REF!="Menor"),CONCATENATE("R17C",'Mapa final'!#REF!),"")</f>
        <v>#REF!</v>
      </c>
      <c r="P199" s="92" t="e">
        <f>IF(AND('Mapa final'!#REF!="Muy Baja",'Mapa final'!#REF!="Moderado"),CONCATENATE("R17C",'Mapa final'!#REF!),"")</f>
        <v>#REF!</v>
      </c>
      <c r="Q199" s="114" t="e">
        <f>IF(AND('Mapa final'!#REF!="Muy Baja",'Mapa final'!#REF!="Moderado"),CONCATENATE("R17C",'Mapa final'!#REF!),"")</f>
        <v>#REF!</v>
      </c>
      <c r="R199" s="93" t="e">
        <f>IF(AND('Mapa final'!#REF!="Muy Baja",'Mapa final'!#REF!="Moderado"),CONCATENATE("R17C",'Mapa final'!#REF!),"")</f>
        <v>#REF!</v>
      </c>
      <c r="S199" s="119" t="e">
        <f>IF(AND('Mapa final'!#REF!="Muy Baja",'Mapa final'!#REF!="Mayor"),CONCATENATE("R17C",'Mapa final'!#REF!),"")</f>
        <v>#REF!</v>
      </c>
      <c r="T199" s="120" t="e">
        <f>IF(AND('Mapa final'!#REF!="Muy Baja",'Mapa final'!#REF!="Mayor"),CONCATENATE("R17C",'Mapa final'!#REF!),"")</f>
        <v>#REF!</v>
      </c>
      <c r="U199" s="121" t="e">
        <f>IF(AND('Mapa final'!#REF!="Muy Baja",'Mapa final'!#REF!="Mayor"),CONCATENATE("R17C",'Mapa final'!#REF!),"")</f>
        <v>#REF!</v>
      </c>
      <c r="V199" s="87" t="e">
        <f>IF(AND('Mapa final'!#REF!="Muy Baja",'Mapa final'!#REF!="Catastrófico"),CONCATENATE("R17C",'Mapa final'!#REF!),"")</f>
        <v>#REF!</v>
      </c>
      <c r="W199" s="113" t="e">
        <f>IF(AND('Mapa final'!#REF!="Muy Baja",'Mapa final'!#REF!="Catastrófico"),CONCATENATE("R17C",'Mapa final'!#REF!),"")</f>
        <v>#REF!</v>
      </c>
      <c r="X199" s="88" t="e">
        <f>IF(AND('Mapa final'!#REF!="Muy Baja",'Mapa final'!#REF!="Catastrófico"),CONCATENATE("R17C",'Mapa final'!#REF!),"")</f>
        <v>#REF!</v>
      </c>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row>
    <row r="200" spans="1:65" ht="15.5" x14ac:dyDescent="0.35">
      <c r="A200" s="36"/>
      <c r="B200" s="193"/>
      <c r="C200" s="194"/>
      <c r="D200" s="195"/>
      <c r="E200" s="175"/>
      <c r="F200" s="200"/>
      <c r="G200" s="200"/>
      <c r="H200" s="200"/>
      <c r="I200" s="201"/>
      <c r="J200" s="100" t="e">
        <f>IF(AND('Mapa final'!#REF!="Muy Baja",'Mapa final'!#REF!="Leve"),CONCATENATE("R18C",'Mapa final'!#REF!),"")</f>
        <v>#REF!</v>
      </c>
      <c r="K200" s="115" t="e">
        <f>IF(AND('Mapa final'!#REF!="Muy Baja",'Mapa final'!#REF!="Leve"),CONCATENATE("R18C",'Mapa final'!#REF!),"")</f>
        <v>#REF!</v>
      </c>
      <c r="L200" s="101" t="e">
        <f>IF(AND('Mapa final'!#REF!="Muy Baja",'Mapa final'!#REF!="Leve"),CONCATENATE("R18C",'Mapa final'!#REF!),"")</f>
        <v>#REF!</v>
      </c>
      <c r="M200" s="100" t="e">
        <f>IF(AND('Mapa final'!#REF!="Muy Baja",'Mapa final'!#REF!="Menor"),CONCATENATE("R18C",'Mapa final'!#REF!),"")</f>
        <v>#REF!</v>
      </c>
      <c r="N200" s="115" t="e">
        <f>IF(AND('Mapa final'!#REF!="Muy Baja",'Mapa final'!#REF!="Menor"),CONCATENATE("R18C",'Mapa final'!#REF!),"")</f>
        <v>#REF!</v>
      </c>
      <c r="O200" s="101" t="e">
        <f>IF(AND('Mapa final'!#REF!="Muy Baja",'Mapa final'!#REF!="Menor"),CONCATENATE("R18C",'Mapa final'!#REF!),"")</f>
        <v>#REF!</v>
      </c>
      <c r="P200" s="92" t="e">
        <f>IF(AND('Mapa final'!#REF!="Muy Baja",'Mapa final'!#REF!="Moderado"),CONCATENATE("R18C",'Mapa final'!#REF!),"")</f>
        <v>#REF!</v>
      </c>
      <c r="Q200" s="114" t="e">
        <f>IF(AND('Mapa final'!#REF!="Muy Baja",'Mapa final'!#REF!="Moderado"),CONCATENATE("R18C",'Mapa final'!#REF!),"")</f>
        <v>#REF!</v>
      </c>
      <c r="R200" s="93" t="e">
        <f>IF(AND('Mapa final'!#REF!="Muy Baja",'Mapa final'!#REF!="Moderado"),CONCATENATE("R18C",'Mapa final'!#REF!),"")</f>
        <v>#REF!</v>
      </c>
      <c r="S200" s="119" t="e">
        <f>IF(AND('Mapa final'!#REF!="Muy Baja",'Mapa final'!#REF!="Mayor"),CONCATENATE("R18C",'Mapa final'!#REF!),"")</f>
        <v>#REF!</v>
      </c>
      <c r="T200" s="120" t="e">
        <f>IF(AND('Mapa final'!#REF!="Muy Baja",'Mapa final'!#REF!="Mayor"),CONCATENATE("R18C",'Mapa final'!#REF!),"")</f>
        <v>#REF!</v>
      </c>
      <c r="U200" s="121" t="e">
        <f>IF(AND('Mapa final'!#REF!="Muy Baja",'Mapa final'!#REF!="Mayor"),CONCATENATE("R18C",'Mapa final'!#REF!),"")</f>
        <v>#REF!</v>
      </c>
      <c r="V200" s="87" t="e">
        <f>IF(AND('Mapa final'!#REF!="Muy Baja",'Mapa final'!#REF!="Catastrófico"),CONCATENATE("R18C",'Mapa final'!#REF!),"")</f>
        <v>#REF!</v>
      </c>
      <c r="W200" s="113" t="e">
        <f>IF(AND('Mapa final'!#REF!="Muy Baja",'Mapa final'!#REF!="Catastrófico"),CONCATENATE("R18C",'Mapa final'!#REF!),"")</f>
        <v>#REF!</v>
      </c>
      <c r="X200" s="88" t="e">
        <f>IF(AND('Mapa final'!#REF!="Muy Baja",'Mapa final'!#REF!="Catastrófico"),CONCATENATE("R18C",'Mapa final'!#REF!),"")</f>
        <v>#REF!</v>
      </c>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row>
    <row r="201" spans="1:65" ht="15.5" x14ac:dyDescent="0.35">
      <c r="A201" s="36"/>
      <c r="B201" s="193"/>
      <c r="C201" s="194"/>
      <c r="D201" s="195"/>
      <c r="E201" s="175"/>
      <c r="F201" s="200"/>
      <c r="G201" s="200"/>
      <c r="H201" s="200"/>
      <c r="I201" s="201"/>
      <c r="J201" s="100" t="e">
        <f>IF(AND('Mapa final'!#REF!="Muy Baja",'Mapa final'!#REF!="Leve"),CONCATENATE("R19C",'Mapa final'!#REF!),"")</f>
        <v>#REF!</v>
      </c>
      <c r="K201" s="115" t="e">
        <f>IF(AND('Mapa final'!#REF!="Muy Baja",'Mapa final'!#REF!="Leve"),CONCATENATE("R19C",'Mapa final'!#REF!),"")</f>
        <v>#REF!</v>
      </c>
      <c r="L201" s="101" t="e">
        <f>IF(AND('Mapa final'!#REF!="Muy Baja",'Mapa final'!#REF!="Leve"),CONCATENATE("R19C",'Mapa final'!#REF!),"")</f>
        <v>#REF!</v>
      </c>
      <c r="M201" s="100" t="e">
        <f>IF(AND('Mapa final'!#REF!="Muy Baja",'Mapa final'!#REF!="Menor"),CONCATENATE("R19C",'Mapa final'!#REF!),"")</f>
        <v>#REF!</v>
      </c>
      <c r="N201" s="115" t="e">
        <f>IF(AND('Mapa final'!#REF!="Muy Baja",'Mapa final'!#REF!="Menor"),CONCATENATE("R19C",'Mapa final'!#REF!),"")</f>
        <v>#REF!</v>
      </c>
      <c r="O201" s="101" t="e">
        <f>IF(AND('Mapa final'!#REF!="Muy Baja",'Mapa final'!#REF!="Menor"),CONCATENATE("R19C",'Mapa final'!#REF!),"")</f>
        <v>#REF!</v>
      </c>
      <c r="P201" s="92" t="e">
        <f>IF(AND('Mapa final'!#REF!="Muy Baja",'Mapa final'!#REF!="Moderado"),CONCATENATE("R19C",'Mapa final'!#REF!),"")</f>
        <v>#REF!</v>
      </c>
      <c r="Q201" s="114" t="e">
        <f>IF(AND('Mapa final'!#REF!="Muy Baja",'Mapa final'!#REF!="Moderado"),CONCATENATE("R19C",'Mapa final'!#REF!),"")</f>
        <v>#REF!</v>
      </c>
      <c r="R201" s="93" t="e">
        <f>IF(AND('Mapa final'!#REF!="Muy Baja",'Mapa final'!#REF!="Moderado"),CONCATENATE("R19C",'Mapa final'!#REF!),"")</f>
        <v>#REF!</v>
      </c>
      <c r="S201" s="119" t="e">
        <f>IF(AND('Mapa final'!#REF!="Muy Baja",'Mapa final'!#REF!="Mayor"),CONCATENATE("R19C",'Mapa final'!#REF!),"")</f>
        <v>#REF!</v>
      </c>
      <c r="T201" s="120" t="e">
        <f>IF(AND('Mapa final'!#REF!="Muy Baja",'Mapa final'!#REF!="Mayor"),CONCATENATE("R19C",'Mapa final'!#REF!),"")</f>
        <v>#REF!</v>
      </c>
      <c r="U201" s="121" t="e">
        <f>IF(AND('Mapa final'!#REF!="Muy Baja",'Mapa final'!#REF!="Mayor"),CONCATENATE("R19C",'Mapa final'!#REF!),"")</f>
        <v>#REF!</v>
      </c>
      <c r="V201" s="87" t="e">
        <f>IF(AND('Mapa final'!#REF!="Muy Baja",'Mapa final'!#REF!="Catastrófico"),CONCATENATE("R19C",'Mapa final'!#REF!),"")</f>
        <v>#REF!</v>
      </c>
      <c r="W201" s="113" t="e">
        <f>IF(AND('Mapa final'!#REF!="Muy Baja",'Mapa final'!#REF!="Catastrófico"),CONCATENATE("R19C",'Mapa final'!#REF!),"")</f>
        <v>#REF!</v>
      </c>
      <c r="X201" s="88" t="e">
        <f>IF(AND('Mapa final'!#REF!="Muy Baja",'Mapa final'!#REF!="Catastrófico"),CONCATENATE("R19C",'Mapa final'!#REF!),"")</f>
        <v>#REF!</v>
      </c>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row>
    <row r="202" spans="1:65" ht="15.5" x14ac:dyDescent="0.35">
      <c r="A202" s="36"/>
      <c r="B202" s="193"/>
      <c r="C202" s="194"/>
      <c r="D202" s="195"/>
      <c r="E202" s="175"/>
      <c r="F202" s="200"/>
      <c r="G202" s="200"/>
      <c r="H202" s="200"/>
      <c r="I202" s="201"/>
      <c r="J202" s="100" t="e">
        <f>IF(AND('Mapa final'!#REF!="Muy Baja",'Mapa final'!#REF!="Leve"),CONCATENATE("R20",'Mapa final'!#REF!),"")</f>
        <v>#REF!</v>
      </c>
      <c r="K202" s="115" t="e">
        <f>IF(AND('Mapa final'!#REF!="Muy Baja",'Mapa final'!#REF!="Leve"),CONCATENATE("R20C",'Mapa final'!#REF!),"")</f>
        <v>#REF!</v>
      </c>
      <c r="L202" s="101" t="e">
        <f>IF(AND('Mapa final'!#REF!="Muy Baja",'Mapa final'!#REF!="Leve"),CONCATENATE("R20C",'Mapa final'!#REF!),"")</f>
        <v>#REF!</v>
      </c>
      <c r="M202" s="100" t="e">
        <f>IF(AND('Mapa final'!#REF!="Muy Baja",'Mapa final'!#REF!="Menor"),CONCATENATE("R20",'Mapa final'!#REF!),"")</f>
        <v>#REF!</v>
      </c>
      <c r="N202" s="115" t="e">
        <f>IF(AND('Mapa final'!#REF!="Muy Baja",'Mapa final'!#REF!="Menor"),CONCATENATE("R20C",'Mapa final'!#REF!),"")</f>
        <v>#REF!</v>
      </c>
      <c r="O202" s="101" t="e">
        <f>IF(AND('Mapa final'!#REF!="Muy Baja",'Mapa final'!#REF!="Menor"),CONCATENATE("R20C",'Mapa final'!#REF!),"")</f>
        <v>#REF!</v>
      </c>
      <c r="P202" s="92" t="e">
        <f>IF(AND('Mapa final'!#REF!="Muy Baja",'Mapa final'!#REF!="Moderado"),CONCATENATE("R20",'Mapa final'!#REF!),"")</f>
        <v>#REF!</v>
      </c>
      <c r="Q202" s="114" t="e">
        <f>IF(AND('Mapa final'!#REF!="Muy Baja",'Mapa final'!#REF!="Moderado"),CONCATENATE("R20C",'Mapa final'!#REF!),"")</f>
        <v>#REF!</v>
      </c>
      <c r="R202" s="93" t="e">
        <f>IF(AND('Mapa final'!#REF!="Muy Baja",'Mapa final'!#REF!="Moderado"),CONCATENATE("R20C",'Mapa final'!#REF!),"")</f>
        <v>#REF!</v>
      </c>
      <c r="S202" s="119" t="e">
        <f>IF(AND('Mapa final'!#REF!="Muy Baja",'Mapa final'!#REF!="Mayor"),CONCATENATE("R20",'Mapa final'!#REF!),"")</f>
        <v>#REF!</v>
      </c>
      <c r="T202" s="120" t="e">
        <f>IF(AND('Mapa final'!#REF!="Muy Baja",'Mapa final'!#REF!="Mayor"),CONCATENATE("R20C",'Mapa final'!#REF!),"")</f>
        <v>#REF!</v>
      </c>
      <c r="U202" s="121" t="e">
        <f>IF(AND('Mapa final'!#REF!="Muy Baja",'Mapa final'!#REF!="Mayor"),CONCATENATE("R20C",'Mapa final'!#REF!),"")</f>
        <v>#REF!</v>
      </c>
      <c r="V202" s="87" t="e">
        <f>IF(AND('Mapa final'!#REF!="Muy Baja",'Mapa final'!#REF!="Catastrófico"),CONCATENATE("R20",'Mapa final'!#REF!),"")</f>
        <v>#REF!</v>
      </c>
      <c r="W202" s="113" t="e">
        <f>IF(AND('Mapa final'!#REF!="Muy Baja",'Mapa final'!#REF!="Catastrófico"),CONCATENATE("R20C",'Mapa final'!#REF!),"")</f>
        <v>#REF!</v>
      </c>
      <c r="X202" s="88" t="e">
        <f>IF(AND('Mapa final'!#REF!="Muy Baja",'Mapa final'!#REF!="Catastrófico"),CONCATENATE("R20C",'Mapa final'!#REF!),"")</f>
        <v>#REF!</v>
      </c>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row>
    <row r="203" spans="1:65" ht="15.5" x14ac:dyDescent="0.35">
      <c r="A203" s="36"/>
      <c r="B203" s="193"/>
      <c r="C203" s="194"/>
      <c r="D203" s="195"/>
      <c r="E203" s="175"/>
      <c r="F203" s="200"/>
      <c r="G203" s="200"/>
      <c r="H203" s="200"/>
      <c r="I203" s="201"/>
      <c r="J203" s="100" t="e">
        <f>IF(AND('Mapa final'!#REF!="Muy Baja",'Mapa final'!#REF!="Leve"),CONCATENATE("R21C",'Mapa final'!#REF!),"")</f>
        <v>#REF!</v>
      </c>
      <c r="K203" s="115" t="e">
        <f>IF(AND('Mapa final'!#REF!="Muy Baja",'Mapa final'!#REF!="Leve"),CONCATENATE("R21C",'Mapa final'!#REF!),"")</f>
        <v>#REF!</v>
      </c>
      <c r="L203" s="101" t="e">
        <f>IF(AND('Mapa final'!#REF!="Muy Baja",'Mapa final'!#REF!="Leve"),CONCATENATE("R21C",'Mapa final'!#REF!),"")</f>
        <v>#REF!</v>
      </c>
      <c r="M203" s="100" t="e">
        <f>IF(AND('Mapa final'!#REF!="Muy Baja",'Mapa final'!#REF!="Menor"),CONCATENATE("R21C",'Mapa final'!#REF!),"")</f>
        <v>#REF!</v>
      </c>
      <c r="N203" s="115" t="e">
        <f>IF(AND('Mapa final'!#REF!="Muy Baja",'Mapa final'!#REF!="Menor"),CONCATENATE("R21C",'Mapa final'!#REF!),"")</f>
        <v>#REF!</v>
      </c>
      <c r="O203" s="101" t="e">
        <f>IF(AND('Mapa final'!#REF!="Muy Baja",'Mapa final'!#REF!="Menor"),CONCATENATE("R21C",'Mapa final'!#REF!),"")</f>
        <v>#REF!</v>
      </c>
      <c r="P203" s="92" t="e">
        <f>IF(AND('Mapa final'!#REF!="Muy Baja",'Mapa final'!#REF!="Moderado"),CONCATENATE("R21C",'Mapa final'!#REF!),"")</f>
        <v>#REF!</v>
      </c>
      <c r="Q203" s="114" t="e">
        <f>IF(AND('Mapa final'!#REF!="Muy Baja",'Mapa final'!#REF!="Moderado"),CONCATENATE("R21C",'Mapa final'!#REF!),"")</f>
        <v>#REF!</v>
      </c>
      <c r="R203" s="93" t="e">
        <f>IF(AND('Mapa final'!#REF!="Muy Baja",'Mapa final'!#REF!="Moderado"),CONCATENATE("R21C",'Mapa final'!#REF!),"")</f>
        <v>#REF!</v>
      </c>
      <c r="S203" s="119" t="e">
        <f>IF(AND('Mapa final'!#REF!="Muy Baja",'Mapa final'!#REF!="Mayor"),CONCATENATE("R21C",'Mapa final'!#REF!),"")</f>
        <v>#REF!</v>
      </c>
      <c r="T203" s="120" t="e">
        <f>IF(AND('Mapa final'!#REF!="Muy Baja",'Mapa final'!#REF!="Mayor"),CONCATENATE("R21C",'Mapa final'!#REF!),"")</f>
        <v>#REF!</v>
      </c>
      <c r="U203" s="121" t="e">
        <f>IF(AND('Mapa final'!#REF!="Muy Baja",'Mapa final'!#REF!="Mayor"),CONCATENATE("R21C",'Mapa final'!#REF!),"")</f>
        <v>#REF!</v>
      </c>
      <c r="V203" s="87" t="e">
        <f>IF(AND('Mapa final'!#REF!="Muy Baja",'Mapa final'!#REF!="Catastrófico"),CONCATENATE("R21C",'Mapa final'!#REF!),"")</f>
        <v>#REF!</v>
      </c>
      <c r="W203" s="113" t="e">
        <f>IF(AND('Mapa final'!#REF!="Muy Baja",'Mapa final'!#REF!="Catastrófico"),CONCATENATE("R21C",'Mapa final'!#REF!),"")</f>
        <v>#REF!</v>
      </c>
      <c r="X203" s="88" t="e">
        <f>IF(AND('Mapa final'!#REF!="Muy Baja",'Mapa final'!#REF!="Catastrófico"),CONCATENATE("R21C",'Mapa final'!#REF!),"")</f>
        <v>#REF!</v>
      </c>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row>
    <row r="204" spans="1:65" ht="15.5" x14ac:dyDescent="0.35">
      <c r="A204" s="36"/>
      <c r="B204" s="193"/>
      <c r="C204" s="194"/>
      <c r="D204" s="195"/>
      <c r="E204" s="175"/>
      <c r="F204" s="200"/>
      <c r="G204" s="200"/>
      <c r="H204" s="200"/>
      <c r="I204" s="201"/>
      <c r="J204" s="100" t="e">
        <f>IF(AND('Mapa final'!#REF!="Muy Baja",'Mapa final'!#REF!="Leve"),CONCATENATE("R22C",'Mapa final'!#REF!),"")</f>
        <v>#REF!</v>
      </c>
      <c r="K204" s="115" t="e">
        <f>IF(AND('Mapa final'!#REF!="Muy Baja",'Mapa final'!#REF!="Leve"),CONCATENATE("R22C",'Mapa final'!#REF!),"")</f>
        <v>#REF!</v>
      </c>
      <c r="L204" s="101" t="e">
        <f>IF(AND('Mapa final'!#REF!="Muy Baja",'Mapa final'!#REF!="Leve"),CONCATENATE("R2C",'Mapa final'!#REF!),"")</f>
        <v>#REF!</v>
      </c>
      <c r="M204" s="100" t="e">
        <f>IF(AND('Mapa final'!#REF!="Muy Baja",'Mapa final'!#REF!="Menor"),CONCATENATE("R22C",'Mapa final'!#REF!),"")</f>
        <v>#REF!</v>
      </c>
      <c r="N204" s="115" t="e">
        <f>IF(AND('Mapa final'!#REF!="Muy Baja",'Mapa final'!#REF!="Menor"),CONCATENATE("R22C",'Mapa final'!#REF!),"")</f>
        <v>#REF!</v>
      </c>
      <c r="O204" s="101" t="e">
        <f>IF(AND('Mapa final'!#REF!="Muy Baja",'Mapa final'!#REF!="Menor"),CONCATENATE("R2C",'Mapa final'!#REF!),"")</f>
        <v>#REF!</v>
      </c>
      <c r="P204" s="92" t="e">
        <f>IF(AND('Mapa final'!#REF!="Muy Baja",'Mapa final'!#REF!="Moderado"),CONCATENATE("R22C",'Mapa final'!#REF!),"")</f>
        <v>#REF!</v>
      </c>
      <c r="Q204" s="114" t="e">
        <f>IF(AND('Mapa final'!#REF!="Muy Baja",'Mapa final'!#REF!="Moderado"),CONCATENATE("R22C",'Mapa final'!#REF!),"")</f>
        <v>#REF!</v>
      </c>
      <c r="R204" s="93" t="e">
        <f>IF(AND('Mapa final'!#REF!="Muy Baja",'Mapa final'!#REF!="Moderado"),CONCATENATE("R2C",'Mapa final'!#REF!),"")</f>
        <v>#REF!</v>
      </c>
      <c r="S204" s="119" t="e">
        <f>IF(AND('Mapa final'!#REF!="Muy Baja",'Mapa final'!#REF!="Mayor"),CONCATENATE("R22C",'Mapa final'!#REF!),"")</f>
        <v>#REF!</v>
      </c>
      <c r="T204" s="120" t="e">
        <f>IF(AND('Mapa final'!#REF!="Muy Baja",'Mapa final'!#REF!="Mayor"),CONCATENATE("R22C",'Mapa final'!#REF!),"")</f>
        <v>#REF!</v>
      </c>
      <c r="U204" s="121" t="e">
        <f>IF(AND('Mapa final'!#REF!="Muy Baja",'Mapa final'!#REF!="Mayor"),CONCATENATE("R2C",'Mapa final'!#REF!),"")</f>
        <v>#REF!</v>
      </c>
      <c r="V204" s="87" t="e">
        <f>IF(AND('Mapa final'!#REF!="Muy Baja",'Mapa final'!#REF!="Catastrófico"),CONCATENATE("R22C",'Mapa final'!#REF!),"")</f>
        <v>#REF!</v>
      </c>
      <c r="W204" s="113" t="e">
        <f>IF(AND('Mapa final'!#REF!="Muy Baja",'Mapa final'!#REF!="Catastrófico"),CONCATENATE("R22C",'Mapa final'!#REF!),"")</f>
        <v>#REF!</v>
      </c>
      <c r="X204" s="88" t="e">
        <f>IF(AND('Mapa final'!#REF!="Muy Baja",'Mapa final'!#REF!="Catastrófico"),CONCATENATE("R2C",'Mapa final'!#REF!),"")</f>
        <v>#REF!</v>
      </c>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row>
    <row r="205" spans="1:65" ht="15.5" x14ac:dyDescent="0.35">
      <c r="A205" s="36"/>
      <c r="B205" s="193"/>
      <c r="C205" s="194"/>
      <c r="D205" s="195"/>
      <c r="E205" s="175"/>
      <c r="F205" s="200"/>
      <c r="G205" s="200"/>
      <c r="H205" s="200"/>
      <c r="I205" s="201"/>
      <c r="J205" s="100" t="e">
        <f>IF(AND('Mapa final'!#REF!="Muy Baja",'Mapa final'!#REF!="Leve"),CONCATENATE("R23C",'Mapa final'!#REF!),"")</f>
        <v>#REF!</v>
      </c>
      <c r="K205" s="115" t="e">
        <f>IF(AND('Mapa final'!#REF!="Muy Baja",'Mapa final'!#REF!="Leve"),CONCATENATE("R23C",'Mapa final'!#REF!),"")</f>
        <v>#REF!</v>
      </c>
      <c r="L205" s="101" t="e">
        <f>IF(AND('Mapa final'!#REF!="Muy Baja",'Mapa final'!#REF!="Leve"),CONCATENATE("R23C",'Mapa final'!#REF!),"")</f>
        <v>#REF!</v>
      </c>
      <c r="M205" s="100" t="e">
        <f>IF(AND('Mapa final'!#REF!="Muy Baja",'Mapa final'!#REF!="Menor"),CONCATENATE("R23C",'Mapa final'!#REF!),"")</f>
        <v>#REF!</v>
      </c>
      <c r="N205" s="115" t="e">
        <f>IF(AND('Mapa final'!#REF!="Muy Baja",'Mapa final'!#REF!="Menor"),CONCATENATE("R23C",'Mapa final'!#REF!),"")</f>
        <v>#REF!</v>
      </c>
      <c r="O205" s="101" t="e">
        <f>IF(AND('Mapa final'!#REF!="Muy Baja",'Mapa final'!#REF!="Menor"),CONCATENATE("R23C",'Mapa final'!#REF!),"")</f>
        <v>#REF!</v>
      </c>
      <c r="P205" s="92" t="e">
        <f>IF(AND('Mapa final'!#REF!="Muy Baja",'Mapa final'!#REF!="Moderado"),CONCATENATE("R23C",'Mapa final'!#REF!),"")</f>
        <v>#REF!</v>
      </c>
      <c r="Q205" s="114" t="e">
        <f>IF(AND('Mapa final'!#REF!="Muy Baja",'Mapa final'!#REF!="Moderado"),CONCATENATE("R23C",'Mapa final'!#REF!),"")</f>
        <v>#REF!</v>
      </c>
      <c r="R205" s="93" t="e">
        <f>IF(AND('Mapa final'!#REF!="Muy Baja",'Mapa final'!#REF!="Moderado"),CONCATENATE("R23C",'Mapa final'!#REF!),"")</f>
        <v>#REF!</v>
      </c>
      <c r="S205" s="119" t="e">
        <f>IF(AND('Mapa final'!#REF!="Muy Baja",'Mapa final'!#REF!="Mayor"),CONCATENATE("R23C",'Mapa final'!#REF!),"")</f>
        <v>#REF!</v>
      </c>
      <c r="T205" s="120" t="e">
        <f>IF(AND('Mapa final'!#REF!="Muy Baja",'Mapa final'!#REF!="Mayor"),CONCATENATE("R23C",'Mapa final'!#REF!),"")</f>
        <v>#REF!</v>
      </c>
      <c r="U205" s="121" t="e">
        <f>IF(AND('Mapa final'!#REF!="Muy Baja",'Mapa final'!#REF!="Mayor"),CONCATENATE("R23C",'Mapa final'!#REF!),"")</f>
        <v>#REF!</v>
      </c>
      <c r="V205" s="87" t="e">
        <f>IF(AND('Mapa final'!#REF!="Muy Baja",'Mapa final'!#REF!="Catastrófico"),CONCATENATE("R23C",'Mapa final'!#REF!),"")</f>
        <v>#REF!</v>
      </c>
      <c r="W205" s="113" t="e">
        <f>IF(AND('Mapa final'!#REF!="Muy Baja",'Mapa final'!#REF!="Catastrófico"),CONCATENATE("R23C",'Mapa final'!#REF!),"")</f>
        <v>#REF!</v>
      </c>
      <c r="X205" s="88" t="e">
        <f>IF(AND('Mapa final'!#REF!="Muy Baja",'Mapa final'!#REF!="Catastrófico"),CONCATENATE("R23C",'Mapa final'!#REF!),"")</f>
        <v>#REF!</v>
      </c>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row>
    <row r="206" spans="1:65" ht="15.5" x14ac:dyDescent="0.35">
      <c r="A206" s="36"/>
      <c r="B206" s="193"/>
      <c r="C206" s="194"/>
      <c r="D206" s="195"/>
      <c r="E206" s="175"/>
      <c r="F206" s="200"/>
      <c r="G206" s="200"/>
      <c r="H206" s="200"/>
      <c r="I206" s="201"/>
      <c r="J206" s="100" t="e">
        <f>IF(AND('Mapa final'!#REF!="Muy Baja",'Mapa final'!#REF!="Leve"),CONCATENATE("R24C",'Mapa final'!#REF!),"")</f>
        <v>#REF!</v>
      </c>
      <c r="K206" s="115" t="e">
        <f>IF(AND('Mapa final'!#REF!="Muy Baja",'Mapa final'!#REF!="Leve"),CONCATENATE("R24C",'Mapa final'!#REF!),"")</f>
        <v>#REF!</v>
      </c>
      <c r="L206" s="101" t="e">
        <f>IF(AND('Mapa final'!#REF!="Muy Baja",'Mapa final'!#REF!="Leve"),CONCATENATE("R24C",'Mapa final'!#REF!),"")</f>
        <v>#REF!</v>
      </c>
      <c r="M206" s="100" t="e">
        <f>IF(AND('Mapa final'!#REF!="Muy Baja",'Mapa final'!#REF!="Menor"),CONCATENATE("R24C",'Mapa final'!#REF!),"")</f>
        <v>#REF!</v>
      </c>
      <c r="N206" s="115" t="e">
        <f>IF(AND('Mapa final'!#REF!="Muy Baja",'Mapa final'!#REF!="Menor"),CONCATENATE("R24C",'Mapa final'!#REF!),"")</f>
        <v>#REF!</v>
      </c>
      <c r="O206" s="101" t="e">
        <f>IF(AND('Mapa final'!#REF!="Muy Baja",'Mapa final'!#REF!="Menor"),CONCATENATE("R24C",'Mapa final'!#REF!),"")</f>
        <v>#REF!</v>
      </c>
      <c r="P206" s="92" t="e">
        <f>IF(AND('Mapa final'!#REF!="Muy Baja",'Mapa final'!#REF!="Moderado"),CONCATENATE("R24C",'Mapa final'!#REF!),"")</f>
        <v>#REF!</v>
      </c>
      <c r="Q206" s="114" t="e">
        <f>IF(AND('Mapa final'!#REF!="Muy Baja",'Mapa final'!#REF!="Moderado"),CONCATENATE("R24C",'Mapa final'!#REF!),"")</f>
        <v>#REF!</v>
      </c>
      <c r="R206" s="93" t="e">
        <f>IF(AND('Mapa final'!#REF!="Muy Baja",'Mapa final'!#REF!="Moderado"),CONCATENATE("R24C",'Mapa final'!#REF!),"")</f>
        <v>#REF!</v>
      </c>
      <c r="S206" s="119" t="e">
        <f>IF(AND('Mapa final'!#REF!="Muy Baja",'Mapa final'!#REF!="Mayor"),CONCATENATE("R24C",'Mapa final'!#REF!),"")</f>
        <v>#REF!</v>
      </c>
      <c r="T206" s="120" t="e">
        <f>IF(AND('Mapa final'!#REF!="Muy Baja",'Mapa final'!#REF!="Mayor"),CONCATENATE("R24C",'Mapa final'!#REF!),"")</f>
        <v>#REF!</v>
      </c>
      <c r="U206" s="121" t="e">
        <f>IF(AND('Mapa final'!#REF!="Muy Baja",'Mapa final'!#REF!="Mayor"),CONCATENATE("R24C",'Mapa final'!#REF!),"")</f>
        <v>#REF!</v>
      </c>
      <c r="V206" s="87" t="e">
        <f>IF(AND('Mapa final'!#REF!="Muy Baja",'Mapa final'!#REF!="Catastrófico"),CONCATENATE("R24C",'Mapa final'!#REF!),"")</f>
        <v>#REF!</v>
      </c>
      <c r="W206" s="113" t="e">
        <f>IF(AND('Mapa final'!#REF!="Muy Baja",'Mapa final'!#REF!="Catastrófico"),CONCATENATE("R24C",'Mapa final'!#REF!),"")</f>
        <v>#REF!</v>
      </c>
      <c r="X206" s="88" t="e">
        <f>IF(AND('Mapa final'!#REF!="Muy Baja",'Mapa final'!#REF!="Catastrófico"),CONCATENATE("R24C",'Mapa final'!#REF!),"")</f>
        <v>#REF!</v>
      </c>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row>
    <row r="207" spans="1:65" ht="15.5" x14ac:dyDescent="0.35">
      <c r="A207" s="36"/>
      <c r="B207" s="193"/>
      <c r="C207" s="194"/>
      <c r="D207" s="195"/>
      <c r="E207" s="175"/>
      <c r="F207" s="200"/>
      <c r="G207" s="200"/>
      <c r="H207" s="200"/>
      <c r="I207" s="201"/>
      <c r="J207" s="100" t="e">
        <f>IF(AND('Mapa final'!#REF!="Muy Baja",'Mapa final'!#REF!="Leve"),CONCATENATE("R25C",'Mapa final'!#REF!),"")</f>
        <v>#REF!</v>
      </c>
      <c r="K207" s="115" t="e">
        <f>IF(AND('Mapa final'!#REF!="Muy Baja",'Mapa final'!#REF!="Leve"),CONCATENATE("R25C",'Mapa final'!#REF!),"")</f>
        <v>#REF!</v>
      </c>
      <c r="L207" s="101" t="e">
        <f>IF(AND('Mapa final'!#REF!="Muy Baja",'Mapa final'!#REF!="Leve"),CONCATENATE("R25C",'Mapa final'!#REF!),"")</f>
        <v>#REF!</v>
      </c>
      <c r="M207" s="100" t="e">
        <f>IF(AND('Mapa final'!#REF!="Muy Baja",'Mapa final'!#REF!="Menor"),CONCATENATE("R25C",'Mapa final'!#REF!),"")</f>
        <v>#REF!</v>
      </c>
      <c r="N207" s="115" t="e">
        <f>IF(AND('Mapa final'!#REF!="Muy Baja",'Mapa final'!#REF!="Menor"),CONCATENATE("R25C",'Mapa final'!#REF!),"")</f>
        <v>#REF!</v>
      </c>
      <c r="O207" s="101" t="e">
        <f>IF(AND('Mapa final'!#REF!="Muy Baja",'Mapa final'!#REF!="Menor"),CONCATENATE("R25C",'Mapa final'!#REF!),"")</f>
        <v>#REF!</v>
      </c>
      <c r="P207" s="92" t="e">
        <f>IF(AND('Mapa final'!#REF!="Muy Baja",'Mapa final'!#REF!="Moderado"),CONCATENATE("R25C",'Mapa final'!#REF!),"")</f>
        <v>#REF!</v>
      </c>
      <c r="Q207" s="114" t="e">
        <f>IF(AND('Mapa final'!#REF!="Muy Baja",'Mapa final'!#REF!="Moderado"),CONCATENATE("R25C",'Mapa final'!#REF!),"")</f>
        <v>#REF!</v>
      </c>
      <c r="R207" s="93" t="e">
        <f>IF(AND('Mapa final'!#REF!="Muy Baja",'Mapa final'!#REF!="Moderado"),CONCATENATE("R25C",'Mapa final'!#REF!),"")</f>
        <v>#REF!</v>
      </c>
      <c r="S207" s="119" t="e">
        <f>IF(AND('Mapa final'!#REF!="Muy Baja",'Mapa final'!#REF!="Mayor"),CONCATENATE("R25C",'Mapa final'!#REF!),"")</f>
        <v>#REF!</v>
      </c>
      <c r="T207" s="120" t="e">
        <f>IF(AND('Mapa final'!#REF!="Muy Baja",'Mapa final'!#REF!="Mayor"),CONCATENATE("R25C",'Mapa final'!#REF!),"")</f>
        <v>#REF!</v>
      </c>
      <c r="U207" s="121" t="e">
        <f>IF(AND('Mapa final'!#REF!="Muy Baja",'Mapa final'!#REF!="Mayor"),CONCATENATE("R25C",'Mapa final'!#REF!),"")</f>
        <v>#REF!</v>
      </c>
      <c r="V207" s="87" t="e">
        <f>IF(AND('Mapa final'!#REF!="Muy Baja",'Mapa final'!#REF!="Catastrófico"),CONCATENATE("R25C",'Mapa final'!#REF!),"")</f>
        <v>#REF!</v>
      </c>
      <c r="W207" s="113" t="e">
        <f>IF(AND('Mapa final'!#REF!="Muy Baja",'Mapa final'!#REF!="Catastrófico"),CONCATENATE("R25C",'Mapa final'!#REF!),"")</f>
        <v>#REF!</v>
      </c>
      <c r="X207" s="88" t="e">
        <f>IF(AND('Mapa final'!#REF!="Muy Baja",'Mapa final'!#REF!="Catastrófico"),CONCATENATE("R25C",'Mapa final'!#REF!),"")</f>
        <v>#REF!</v>
      </c>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row>
    <row r="208" spans="1:65" ht="15.5" x14ac:dyDescent="0.35">
      <c r="A208" s="36"/>
      <c r="B208" s="193"/>
      <c r="C208" s="194"/>
      <c r="D208" s="195"/>
      <c r="E208" s="175"/>
      <c r="F208" s="200"/>
      <c r="G208" s="200"/>
      <c r="H208" s="200"/>
      <c r="I208" s="201"/>
      <c r="J208" s="100" t="e">
        <f>IF(AND('Mapa final'!#REF!="Muy Baja",'Mapa final'!#REF!="Leve"),CONCATENATE("R26C",'Mapa final'!#REF!),"")</f>
        <v>#REF!</v>
      </c>
      <c r="K208" s="115" t="e">
        <f>IF(AND('Mapa final'!#REF!="Muy Baja",'Mapa final'!#REF!="Leve"),CONCATENATE("R26C",'Mapa final'!#REF!),"")</f>
        <v>#REF!</v>
      </c>
      <c r="L208" s="101" t="e">
        <f>IF(AND('Mapa final'!#REF!="Muy Baja",'Mapa final'!#REF!="Leve"),CONCATENATE("R26C",'Mapa final'!#REF!),"")</f>
        <v>#REF!</v>
      </c>
      <c r="M208" s="100" t="e">
        <f>IF(AND('Mapa final'!#REF!="Muy Baja",'Mapa final'!#REF!="Menor"),CONCATENATE("R26C",'Mapa final'!#REF!),"")</f>
        <v>#REF!</v>
      </c>
      <c r="N208" s="115" t="e">
        <f>IF(AND('Mapa final'!#REF!="Muy Baja",'Mapa final'!#REF!="Menor"),CONCATENATE("R26C",'Mapa final'!#REF!),"")</f>
        <v>#REF!</v>
      </c>
      <c r="O208" s="101" t="e">
        <f>IF(AND('Mapa final'!#REF!="Muy Baja",'Mapa final'!#REF!="Menor"),CONCATENATE("R26C",'Mapa final'!#REF!),"")</f>
        <v>#REF!</v>
      </c>
      <c r="P208" s="92" t="e">
        <f>IF(AND('Mapa final'!#REF!="Muy Baja",'Mapa final'!#REF!="Moderado"),CONCATENATE("R26C",'Mapa final'!#REF!),"")</f>
        <v>#REF!</v>
      </c>
      <c r="Q208" s="114" t="e">
        <f>IF(AND('Mapa final'!#REF!="Muy Baja",'Mapa final'!#REF!="Moderado"),CONCATENATE("R26C",'Mapa final'!#REF!),"")</f>
        <v>#REF!</v>
      </c>
      <c r="R208" s="93" t="e">
        <f>IF(AND('Mapa final'!#REF!="Muy Baja",'Mapa final'!#REF!="Moderado"),CONCATENATE("R26C",'Mapa final'!#REF!),"")</f>
        <v>#REF!</v>
      </c>
      <c r="S208" s="119" t="e">
        <f>IF(AND('Mapa final'!#REF!="Muy Baja",'Mapa final'!#REF!="Mayor"),CONCATENATE("R26C",'Mapa final'!#REF!),"")</f>
        <v>#REF!</v>
      </c>
      <c r="T208" s="120" t="e">
        <f>IF(AND('Mapa final'!#REF!="Muy Baja",'Mapa final'!#REF!="Mayor"),CONCATENATE("R26C",'Mapa final'!#REF!),"")</f>
        <v>#REF!</v>
      </c>
      <c r="U208" s="121" t="e">
        <f>IF(AND('Mapa final'!#REF!="Muy Baja",'Mapa final'!#REF!="Mayor"),CONCATENATE("R26C",'Mapa final'!#REF!),"")</f>
        <v>#REF!</v>
      </c>
      <c r="V208" s="87" t="e">
        <f>IF(AND('Mapa final'!#REF!="Muy Baja",'Mapa final'!#REF!="Catastrófico"),CONCATENATE("R26C",'Mapa final'!#REF!),"")</f>
        <v>#REF!</v>
      </c>
      <c r="W208" s="113" t="e">
        <f>IF(AND('Mapa final'!#REF!="Muy Baja",'Mapa final'!#REF!="Catastrófico"),CONCATENATE("R26C",'Mapa final'!#REF!),"")</f>
        <v>#REF!</v>
      </c>
      <c r="X208" s="88" t="e">
        <f>IF(AND('Mapa final'!#REF!="Muy Baja",'Mapa final'!#REF!="Catastrófico"),CONCATENATE("R26C",'Mapa final'!#REF!),"")</f>
        <v>#REF!</v>
      </c>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row>
    <row r="209" spans="1:65" ht="15.5" x14ac:dyDescent="0.35">
      <c r="A209" s="36"/>
      <c r="B209" s="193"/>
      <c r="C209" s="194"/>
      <c r="D209" s="195"/>
      <c r="E209" s="175"/>
      <c r="F209" s="200"/>
      <c r="G209" s="200"/>
      <c r="H209" s="200"/>
      <c r="I209" s="201"/>
      <c r="J209" s="100" t="e">
        <f>IF(AND('Mapa final'!#REF!="Muy Baja",'Mapa final'!#REF!="Leve"),CONCATENATE("R27C",'Mapa final'!#REF!),"")</f>
        <v>#REF!</v>
      </c>
      <c r="K209" s="115" t="e">
        <f>IF(AND('Mapa final'!#REF!="Muy Baja",'Mapa final'!#REF!="Leve"),CONCATENATE("R27C",'Mapa final'!#REF!),"")</f>
        <v>#REF!</v>
      </c>
      <c r="L209" s="101" t="e">
        <f>IF(AND('Mapa final'!#REF!="Muy Baja",'Mapa final'!#REF!="Leve"),CONCATENATE("R27C",'Mapa final'!#REF!),"")</f>
        <v>#REF!</v>
      </c>
      <c r="M209" s="100" t="e">
        <f>IF(AND('Mapa final'!#REF!="Muy Baja",'Mapa final'!#REF!="Menor"),CONCATENATE("R27C",'Mapa final'!#REF!),"")</f>
        <v>#REF!</v>
      </c>
      <c r="N209" s="115" t="e">
        <f>IF(AND('Mapa final'!#REF!="Muy Baja",'Mapa final'!#REF!="Menor"),CONCATENATE("R27C",'Mapa final'!#REF!),"")</f>
        <v>#REF!</v>
      </c>
      <c r="O209" s="101" t="e">
        <f>IF(AND('Mapa final'!#REF!="Muy Baja",'Mapa final'!#REF!="Menor"),CONCATENATE("R27C",'Mapa final'!#REF!),"")</f>
        <v>#REF!</v>
      </c>
      <c r="P209" s="92" t="e">
        <f>IF(AND('Mapa final'!#REF!="Muy Baja",'Mapa final'!#REF!="Moderado"),CONCATENATE("R27C",'Mapa final'!#REF!),"")</f>
        <v>#REF!</v>
      </c>
      <c r="Q209" s="114" t="e">
        <f>IF(AND('Mapa final'!#REF!="Muy Baja",'Mapa final'!#REF!="Moderado"),CONCATENATE("R27C",'Mapa final'!#REF!),"")</f>
        <v>#REF!</v>
      </c>
      <c r="R209" s="93" t="e">
        <f>IF(AND('Mapa final'!#REF!="Muy Baja",'Mapa final'!#REF!="Moderado"),CONCATENATE("R27C",'Mapa final'!#REF!),"")</f>
        <v>#REF!</v>
      </c>
      <c r="S209" s="119" t="e">
        <f>IF(AND('Mapa final'!#REF!="Muy Baja",'Mapa final'!#REF!="Mayor"),CONCATENATE("R27C",'Mapa final'!#REF!),"")</f>
        <v>#REF!</v>
      </c>
      <c r="T209" s="120" t="e">
        <f>IF(AND('Mapa final'!#REF!="Muy Baja",'Mapa final'!#REF!="Mayor"),CONCATENATE("R27C",'Mapa final'!#REF!),"")</f>
        <v>#REF!</v>
      </c>
      <c r="U209" s="121" t="e">
        <f>IF(AND('Mapa final'!#REF!="Muy Baja",'Mapa final'!#REF!="Mayor"),CONCATENATE("R27C",'Mapa final'!#REF!),"")</f>
        <v>#REF!</v>
      </c>
      <c r="V209" s="87" t="e">
        <f>IF(AND('Mapa final'!#REF!="Muy Baja",'Mapa final'!#REF!="Catastrófico"),CONCATENATE("R27C",'Mapa final'!#REF!),"")</f>
        <v>#REF!</v>
      </c>
      <c r="W209" s="113" t="e">
        <f>IF(AND('Mapa final'!#REF!="Muy Baja",'Mapa final'!#REF!="Catastrófico"),CONCATENATE("R27C",'Mapa final'!#REF!),"")</f>
        <v>#REF!</v>
      </c>
      <c r="X209" s="88" t="e">
        <f>IF(AND('Mapa final'!#REF!="Muy Baja",'Mapa final'!#REF!="Catastrófico"),CONCATENATE("R27C",'Mapa final'!#REF!),"")</f>
        <v>#REF!</v>
      </c>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row>
    <row r="210" spans="1:65" ht="15" customHeight="1" x14ac:dyDescent="0.35">
      <c r="A210" s="36"/>
      <c r="B210" s="193"/>
      <c r="C210" s="194"/>
      <c r="D210" s="195"/>
      <c r="E210" s="175"/>
      <c r="F210" s="200"/>
      <c r="G210" s="200"/>
      <c r="H210" s="200"/>
      <c r="I210" s="201"/>
      <c r="J210" s="100" t="e">
        <f>IF(AND('Mapa final'!#REF!="Muy Baja",'Mapa final'!#REF!="Leve"),CONCATENATE("R28C",'Mapa final'!#REF!),"")</f>
        <v>#REF!</v>
      </c>
      <c r="K210" s="115" t="e">
        <f>IF(AND('Mapa final'!#REF!="Muy Baja",'Mapa final'!#REF!="Leve"),CONCATENATE("R28C",'Mapa final'!#REF!),"")</f>
        <v>#REF!</v>
      </c>
      <c r="L210" s="101" t="e">
        <f>IF(AND('Mapa final'!#REF!="Muy Baja",'Mapa final'!#REF!="Leve"),CONCATENATE("R28C",'Mapa final'!#REF!),"")</f>
        <v>#REF!</v>
      </c>
      <c r="M210" s="100" t="e">
        <f>IF(AND('Mapa final'!#REF!="Muy Baja",'Mapa final'!#REF!="Menor"),CONCATENATE("R28C",'Mapa final'!#REF!),"")</f>
        <v>#REF!</v>
      </c>
      <c r="N210" s="115" t="e">
        <f>IF(AND('Mapa final'!#REF!="Muy Baja",'Mapa final'!#REF!="Menor"),CONCATENATE("R28C",'Mapa final'!#REF!),"")</f>
        <v>#REF!</v>
      </c>
      <c r="O210" s="101" t="e">
        <f>IF(AND('Mapa final'!#REF!="Muy Baja",'Mapa final'!#REF!="Menor"),CONCATENATE("R28C",'Mapa final'!#REF!),"")</f>
        <v>#REF!</v>
      </c>
      <c r="P210" s="92" t="e">
        <f>IF(AND('Mapa final'!#REF!="Muy Baja",'Mapa final'!#REF!="Moderado"),CONCATENATE("R28C",'Mapa final'!#REF!),"")</f>
        <v>#REF!</v>
      </c>
      <c r="Q210" s="114" t="e">
        <f>IF(AND('Mapa final'!#REF!="Muy Baja",'Mapa final'!#REF!="Moderado"),CONCATENATE("R28C",'Mapa final'!#REF!),"")</f>
        <v>#REF!</v>
      </c>
      <c r="R210" s="93" t="e">
        <f>IF(AND('Mapa final'!#REF!="Muy Baja",'Mapa final'!#REF!="Moderado"),CONCATENATE("R28C",'Mapa final'!#REF!),"")</f>
        <v>#REF!</v>
      </c>
      <c r="S210" s="119" t="e">
        <f>IF(AND('Mapa final'!#REF!="Muy Baja",'Mapa final'!#REF!="Mayor"),CONCATENATE("R28C",'Mapa final'!#REF!),"")</f>
        <v>#REF!</v>
      </c>
      <c r="T210" s="120" t="e">
        <f>IF(AND('Mapa final'!#REF!="Muy Baja",'Mapa final'!#REF!="Mayor"),CONCATENATE("R28C",'Mapa final'!#REF!),"")</f>
        <v>#REF!</v>
      </c>
      <c r="U210" s="121" t="e">
        <f>IF(AND('Mapa final'!#REF!="Muy Baja",'Mapa final'!#REF!="Mayor"),CONCATENATE("R28C",'Mapa final'!#REF!),"")</f>
        <v>#REF!</v>
      </c>
      <c r="V210" s="87" t="e">
        <f>IF(AND('Mapa final'!#REF!="Muy Baja",'Mapa final'!#REF!="Catastrófico"),CONCATENATE("R28C",'Mapa final'!#REF!),"")</f>
        <v>#REF!</v>
      </c>
      <c r="W210" s="113" t="e">
        <f>IF(AND('Mapa final'!#REF!="Muy Baja",'Mapa final'!#REF!="Catastrófico"),CONCATENATE("R28C",'Mapa final'!#REF!),"")</f>
        <v>#REF!</v>
      </c>
      <c r="X210" s="88" t="e">
        <f>IF(AND('Mapa final'!#REF!="Muy Baja",'Mapa final'!#REF!="Catastrófico"),CONCATENATE("R28C",'Mapa final'!#REF!),"")</f>
        <v>#REF!</v>
      </c>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row>
    <row r="211" spans="1:65" ht="15" customHeight="1" x14ac:dyDescent="0.35">
      <c r="A211" s="36"/>
      <c r="B211" s="193"/>
      <c r="C211" s="194"/>
      <c r="D211" s="195"/>
      <c r="E211" s="177"/>
      <c r="F211" s="200"/>
      <c r="G211" s="200"/>
      <c r="H211" s="200"/>
      <c r="I211" s="201"/>
      <c r="J211" s="100" t="e">
        <f>IF(AND('Mapa final'!#REF!="Muy Baja",'Mapa final'!#REF!="Leve"),CONCATENATE("R29C",'Mapa final'!#REF!),"")</f>
        <v>#REF!</v>
      </c>
      <c r="K211" s="115" t="e">
        <f>IF(AND('Mapa final'!#REF!="Muy Baja",'Mapa final'!#REF!="Leve"),CONCATENATE("R29C",'Mapa final'!#REF!),"")</f>
        <v>#REF!</v>
      </c>
      <c r="L211" s="101" t="e">
        <f>IF(AND('Mapa final'!#REF!="Muy Baja",'Mapa final'!#REF!="Leve"),CONCATENATE("R29C",'Mapa final'!#REF!),"")</f>
        <v>#REF!</v>
      </c>
      <c r="M211" s="100" t="e">
        <f>IF(AND('Mapa final'!#REF!="Muy Baja",'Mapa final'!#REF!="Menor"),CONCATENATE("R29C",'Mapa final'!#REF!),"")</f>
        <v>#REF!</v>
      </c>
      <c r="N211" s="115" t="e">
        <f>IF(AND('Mapa final'!#REF!="Muy Baja",'Mapa final'!#REF!="Menor"),CONCATENATE("R29C",'Mapa final'!#REF!),"")</f>
        <v>#REF!</v>
      </c>
      <c r="O211" s="101" t="e">
        <f>IF(AND('Mapa final'!#REF!="Muy Baja",'Mapa final'!#REF!="Menor"),CONCATENATE("R29C",'Mapa final'!#REF!),"")</f>
        <v>#REF!</v>
      </c>
      <c r="P211" s="92" t="e">
        <f>IF(AND('Mapa final'!#REF!="Muy Baja",'Mapa final'!#REF!="Moderado"),CONCATENATE("R29C",'Mapa final'!#REF!),"")</f>
        <v>#REF!</v>
      </c>
      <c r="Q211" s="114" t="e">
        <f>IF(AND('Mapa final'!#REF!="Muy Baja",'Mapa final'!#REF!="Moderado"),CONCATENATE("R29C",'Mapa final'!#REF!),"")</f>
        <v>#REF!</v>
      </c>
      <c r="R211" s="93" t="e">
        <f>IF(AND('Mapa final'!#REF!="Muy Baja",'Mapa final'!#REF!="Moderado"),CONCATENATE("R29C",'Mapa final'!#REF!),"")</f>
        <v>#REF!</v>
      </c>
      <c r="S211" s="119" t="e">
        <f>IF(AND('Mapa final'!#REF!="Muy Baja",'Mapa final'!#REF!="Mayor"),CONCATENATE("R29C",'Mapa final'!#REF!),"")</f>
        <v>#REF!</v>
      </c>
      <c r="T211" s="120" t="e">
        <f>IF(AND('Mapa final'!#REF!="Muy Baja",'Mapa final'!#REF!="Mayor"),CONCATENATE("R29C",'Mapa final'!#REF!),"")</f>
        <v>#REF!</v>
      </c>
      <c r="U211" s="121" t="e">
        <f>IF(AND('Mapa final'!#REF!="Muy Baja",'Mapa final'!#REF!="Mayor"),CONCATENATE("R29C",'Mapa final'!#REF!),"")</f>
        <v>#REF!</v>
      </c>
      <c r="V211" s="87" t="e">
        <f>IF(AND('Mapa final'!#REF!="Muy Baja",'Mapa final'!#REF!="Catastrófico"),CONCATENATE("R29C",'Mapa final'!#REF!),"")</f>
        <v>#REF!</v>
      </c>
      <c r="W211" s="113" t="e">
        <f>IF(AND('Mapa final'!#REF!="Muy Baja",'Mapa final'!#REF!="Catastrófico"),CONCATENATE("R29C",'Mapa final'!#REF!),"")</f>
        <v>#REF!</v>
      </c>
      <c r="X211" s="88" t="e">
        <f>IF(AND('Mapa final'!#REF!="Muy Baja",'Mapa final'!#REF!="Catastrófico"),CONCATENATE("R29C",'Mapa final'!#REF!),"")</f>
        <v>#REF!</v>
      </c>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row>
    <row r="212" spans="1:65" ht="15" customHeight="1" x14ac:dyDescent="0.35">
      <c r="A212" s="36"/>
      <c r="B212" s="193"/>
      <c r="C212" s="194"/>
      <c r="D212" s="195"/>
      <c r="E212" s="177"/>
      <c r="F212" s="200"/>
      <c r="G212" s="200"/>
      <c r="H212" s="200"/>
      <c r="I212" s="201"/>
      <c r="J212" s="100" t="e">
        <f>IF(AND('Mapa final'!#REF!="Muy Baja",'Mapa final'!#REF!="Leve"),CONCATENATE("R30C",'Mapa final'!#REF!),"")</f>
        <v>#REF!</v>
      </c>
      <c r="K212" s="115" t="e">
        <f>IF(AND('Mapa final'!#REF!="Muy Baja",'Mapa final'!#REF!="Leve"),CONCATENATE("R30C",'Mapa final'!#REF!),"")</f>
        <v>#REF!</v>
      </c>
      <c r="L212" s="101" t="e">
        <f>IF(AND('Mapa final'!#REF!="Muy Baja",'Mapa final'!#REF!="Leve"),CONCATENATE("R30C",'Mapa final'!#REF!),"")</f>
        <v>#REF!</v>
      </c>
      <c r="M212" s="100" t="e">
        <f>IF(AND('Mapa final'!#REF!="Muy Baja",'Mapa final'!#REF!="Menor"),CONCATENATE("R30C",'Mapa final'!#REF!),"")</f>
        <v>#REF!</v>
      </c>
      <c r="N212" s="115" t="e">
        <f>IF(AND('Mapa final'!#REF!="Muy Baja",'Mapa final'!#REF!="Menor"),CONCATENATE("R30C",'Mapa final'!#REF!),"")</f>
        <v>#REF!</v>
      </c>
      <c r="O212" s="101" t="e">
        <f>IF(AND('Mapa final'!#REF!="Muy Baja",'Mapa final'!#REF!="Menor"),CONCATENATE("R30C",'Mapa final'!#REF!),"")</f>
        <v>#REF!</v>
      </c>
      <c r="P212" s="92" t="e">
        <f>IF(AND('Mapa final'!#REF!="Muy Baja",'Mapa final'!#REF!="Moderado"),CONCATENATE("R30C",'Mapa final'!#REF!),"")</f>
        <v>#REF!</v>
      </c>
      <c r="Q212" s="114" t="e">
        <f>IF(AND('Mapa final'!#REF!="Muy Baja",'Mapa final'!#REF!="Moderado"),CONCATENATE("R30C",'Mapa final'!#REF!),"")</f>
        <v>#REF!</v>
      </c>
      <c r="R212" s="93" t="e">
        <f>IF(AND('Mapa final'!#REF!="Muy Baja",'Mapa final'!#REF!="Moderado"),CONCATENATE("R30C",'Mapa final'!#REF!),"")</f>
        <v>#REF!</v>
      </c>
      <c r="S212" s="119" t="e">
        <f>IF(AND('Mapa final'!#REF!="Muy Baja",'Mapa final'!#REF!="Mayor"),CONCATENATE("R30C",'Mapa final'!#REF!),"")</f>
        <v>#REF!</v>
      </c>
      <c r="T212" s="120" t="e">
        <f>IF(AND('Mapa final'!#REF!="Muy Baja",'Mapa final'!#REF!="Mayor"),CONCATENATE("R30C",'Mapa final'!#REF!),"")</f>
        <v>#REF!</v>
      </c>
      <c r="U212" s="121" t="e">
        <f>IF(AND('Mapa final'!#REF!="Muy Baja",'Mapa final'!#REF!="Mayor"),CONCATENATE("R30C",'Mapa final'!#REF!),"")</f>
        <v>#REF!</v>
      </c>
      <c r="V212" s="87" t="e">
        <f>IF(AND('Mapa final'!#REF!="Muy Baja",'Mapa final'!#REF!="Catastrófico"),CONCATENATE("R30C",'Mapa final'!#REF!),"")</f>
        <v>#REF!</v>
      </c>
      <c r="W212" s="113" t="e">
        <f>IF(AND('Mapa final'!#REF!="Muy Baja",'Mapa final'!#REF!="Catastrófico"),CONCATENATE("R30C",'Mapa final'!#REF!),"")</f>
        <v>#REF!</v>
      </c>
      <c r="X212" s="88" t="e">
        <f>IF(AND('Mapa final'!#REF!="Muy Baja",'Mapa final'!#REF!="Catastrófico"),CONCATENATE("R30C",'Mapa final'!#REF!),"")</f>
        <v>#REF!</v>
      </c>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row>
    <row r="213" spans="1:65" ht="15" customHeight="1" x14ac:dyDescent="0.35">
      <c r="A213" s="36"/>
      <c r="B213" s="193"/>
      <c r="C213" s="194"/>
      <c r="D213" s="195"/>
      <c r="E213" s="177"/>
      <c r="F213" s="200"/>
      <c r="G213" s="200"/>
      <c r="H213" s="200"/>
      <c r="I213" s="201"/>
      <c r="J213" s="100" t="e">
        <f>IF(AND('Mapa final'!#REF!="Muy Baja",'Mapa final'!#REF!="Leve"),CONCATENATE("R31C",'Mapa final'!#REF!),"")</f>
        <v>#REF!</v>
      </c>
      <c r="K213" s="115" t="e">
        <f>IF(AND('Mapa final'!#REF!="Muy Baja",'Mapa final'!#REF!="Leve"),CONCATENATE("R31C",'Mapa final'!#REF!),"")</f>
        <v>#REF!</v>
      </c>
      <c r="L213" s="101" t="e">
        <f>IF(AND('Mapa final'!#REF!="Muy Baja",'Mapa final'!#REF!="Leve"),CONCATENATE("R31C",'Mapa final'!#REF!),"")</f>
        <v>#REF!</v>
      </c>
      <c r="M213" s="100" t="e">
        <f>IF(AND('Mapa final'!#REF!="Muy Baja",'Mapa final'!#REF!="Menor"),CONCATENATE("R31C",'Mapa final'!#REF!),"")</f>
        <v>#REF!</v>
      </c>
      <c r="N213" s="115" t="e">
        <f>IF(AND('Mapa final'!#REF!="Muy Baja",'Mapa final'!#REF!="Menor"),CONCATENATE("R31C",'Mapa final'!#REF!),"")</f>
        <v>#REF!</v>
      </c>
      <c r="O213" s="101" t="e">
        <f>IF(AND('Mapa final'!#REF!="Muy Baja",'Mapa final'!#REF!="Menor"),CONCATENATE("R31C",'Mapa final'!#REF!),"")</f>
        <v>#REF!</v>
      </c>
      <c r="P213" s="92" t="e">
        <f>IF(AND('Mapa final'!#REF!="Muy Baja",'Mapa final'!#REF!="Moderado"),CONCATENATE("R31C",'Mapa final'!#REF!),"")</f>
        <v>#REF!</v>
      </c>
      <c r="Q213" s="114" t="e">
        <f>IF(AND('Mapa final'!#REF!="Muy Baja",'Mapa final'!#REF!="Moderado"),CONCATENATE("R31C",'Mapa final'!#REF!),"")</f>
        <v>#REF!</v>
      </c>
      <c r="R213" s="93" t="e">
        <f>IF(AND('Mapa final'!#REF!="Muy Baja",'Mapa final'!#REF!="Moderado"),CONCATENATE("R31C",'Mapa final'!#REF!),"")</f>
        <v>#REF!</v>
      </c>
      <c r="S213" s="119" t="e">
        <f>IF(AND('Mapa final'!#REF!="Muy Baja",'Mapa final'!#REF!="Mayor"),CONCATENATE("R31C",'Mapa final'!#REF!),"")</f>
        <v>#REF!</v>
      </c>
      <c r="T213" s="120" t="e">
        <f>IF(AND('Mapa final'!#REF!="Muy Baja",'Mapa final'!#REF!="Mayor"),CONCATENATE("R31C",'Mapa final'!#REF!),"")</f>
        <v>#REF!</v>
      </c>
      <c r="U213" s="121" t="e">
        <f>IF(AND('Mapa final'!#REF!="Muy Baja",'Mapa final'!#REF!="Mayor"),CONCATENATE("R31C",'Mapa final'!#REF!),"")</f>
        <v>#REF!</v>
      </c>
      <c r="V213" s="87" t="e">
        <f>IF(AND('Mapa final'!#REF!="Muy Baja",'Mapa final'!#REF!="Catastrófico"),CONCATENATE("R31C",'Mapa final'!#REF!),"")</f>
        <v>#REF!</v>
      </c>
      <c r="W213" s="113" t="e">
        <f>IF(AND('Mapa final'!#REF!="Muy Baja",'Mapa final'!#REF!="Catastrófico"),CONCATENATE("R31C",'Mapa final'!#REF!),"")</f>
        <v>#REF!</v>
      </c>
      <c r="X213" s="88" t="e">
        <f>IF(AND('Mapa final'!#REF!="Muy Baja",'Mapa final'!#REF!="Catastrófico"),CONCATENATE("R31C",'Mapa final'!#REF!),"")</f>
        <v>#REF!</v>
      </c>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row>
    <row r="214" spans="1:65" ht="15" customHeight="1" x14ac:dyDescent="0.35">
      <c r="A214" s="36"/>
      <c r="B214" s="193"/>
      <c r="C214" s="194"/>
      <c r="D214" s="195"/>
      <c r="E214" s="177"/>
      <c r="F214" s="200"/>
      <c r="G214" s="200"/>
      <c r="H214" s="200"/>
      <c r="I214" s="201"/>
      <c r="J214" s="100" t="e">
        <f>IF(AND('Mapa final'!#REF!="Muy Baja",'Mapa final'!#REF!="Leve"),CONCATENATE("R32C",'Mapa final'!#REF!),"")</f>
        <v>#REF!</v>
      </c>
      <c r="K214" s="115" t="e">
        <f>IF(AND('Mapa final'!#REF!="Muy Baja",'Mapa final'!#REF!="Leve"),CONCATENATE("R32C",'Mapa final'!#REF!),"")</f>
        <v>#REF!</v>
      </c>
      <c r="L214" s="101" t="e">
        <f>IF(AND('Mapa final'!#REF!="Muy Baja",'Mapa final'!#REF!="Leve"),CONCATENATE("R32C",'Mapa final'!#REF!),"")</f>
        <v>#REF!</v>
      </c>
      <c r="M214" s="100" t="e">
        <f>IF(AND('Mapa final'!#REF!="Muy Baja",'Mapa final'!#REF!="Menor"),CONCATENATE("R32C",'Mapa final'!#REF!),"")</f>
        <v>#REF!</v>
      </c>
      <c r="N214" s="115" t="e">
        <f>IF(AND('Mapa final'!#REF!="Muy Baja",'Mapa final'!#REF!="Menor"),CONCATENATE("R32C",'Mapa final'!#REF!),"")</f>
        <v>#REF!</v>
      </c>
      <c r="O214" s="101" t="e">
        <f>IF(AND('Mapa final'!#REF!="Muy Baja",'Mapa final'!#REF!="Menor"),CONCATENATE("R32C",'Mapa final'!#REF!),"")</f>
        <v>#REF!</v>
      </c>
      <c r="P214" s="92" t="e">
        <f>IF(AND('Mapa final'!#REF!="Muy Baja",'Mapa final'!#REF!="Moderado"),CONCATENATE("R32C",'Mapa final'!#REF!),"")</f>
        <v>#REF!</v>
      </c>
      <c r="Q214" s="114" t="e">
        <f>IF(AND('Mapa final'!#REF!="Muy Baja",'Mapa final'!#REF!="Moderado"),CONCATENATE("R32C",'Mapa final'!#REF!),"")</f>
        <v>#REF!</v>
      </c>
      <c r="R214" s="93" t="e">
        <f>IF(AND('Mapa final'!#REF!="Muy Baja",'Mapa final'!#REF!="Moderado"),CONCATENATE("R32C",'Mapa final'!#REF!),"")</f>
        <v>#REF!</v>
      </c>
      <c r="S214" s="119" t="e">
        <f>IF(AND('Mapa final'!#REF!="Muy Baja",'Mapa final'!#REF!="Mayor"),CONCATENATE("R32C",'Mapa final'!#REF!),"")</f>
        <v>#REF!</v>
      </c>
      <c r="T214" s="120" t="e">
        <f>IF(AND('Mapa final'!#REF!="Muy Baja",'Mapa final'!#REF!="Mayor"),CONCATENATE("R32C",'Mapa final'!#REF!),"")</f>
        <v>#REF!</v>
      </c>
      <c r="U214" s="121" t="e">
        <f>IF(AND('Mapa final'!#REF!="Muy Baja",'Mapa final'!#REF!="Mayor"),CONCATENATE("R32C",'Mapa final'!#REF!),"")</f>
        <v>#REF!</v>
      </c>
      <c r="V214" s="87" t="e">
        <f>IF(AND('Mapa final'!#REF!="Muy Baja",'Mapa final'!#REF!="Catastrófico"),CONCATENATE("R32C",'Mapa final'!#REF!),"")</f>
        <v>#REF!</v>
      </c>
      <c r="W214" s="113" t="e">
        <f>IF(AND('Mapa final'!#REF!="Muy Baja",'Mapa final'!#REF!="Catastrófico"),CONCATENATE("R32C",'Mapa final'!#REF!),"")</f>
        <v>#REF!</v>
      </c>
      <c r="X214" s="88" t="e">
        <f>IF(AND('Mapa final'!#REF!="Muy Baja",'Mapa final'!#REF!="Catastrófico"),CONCATENATE("R32C",'Mapa final'!#REF!),"")</f>
        <v>#REF!</v>
      </c>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row>
    <row r="215" spans="1:65" ht="15" customHeight="1" x14ac:dyDescent="0.35">
      <c r="A215" s="36"/>
      <c r="B215" s="193"/>
      <c r="C215" s="194"/>
      <c r="D215" s="195"/>
      <c r="E215" s="177"/>
      <c r="F215" s="200"/>
      <c r="G215" s="200"/>
      <c r="H215" s="200"/>
      <c r="I215" s="201"/>
      <c r="J215" s="100" t="e">
        <f>IF(AND('Mapa final'!#REF!="Muy Baja",'Mapa final'!#REF!="Leve"),CONCATENATE("R33C",'Mapa final'!#REF!),"")</f>
        <v>#REF!</v>
      </c>
      <c r="K215" s="115" t="e">
        <f>IF(AND('Mapa final'!#REF!="Muy Baja",'Mapa final'!#REF!="Leve"),CONCATENATE("R33C",'Mapa final'!#REF!),"")</f>
        <v>#REF!</v>
      </c>
      <c r="L215" s="101" t="e">
        <f>IF(AND('Mapa final'!#REF!="Muy Baja",'Mapa final'!#REF!="Leve"),CONCATENATE("R33C",'Mapa final'!#REF!),"")</f>
        <v>#REF!</v>
      </c>
      <c r="M215" s="100" t="e">
        <f>IF(AND('Mapa final'!#REF!="Muy Baja",'Mapa final'!#REF!="Menor"),CONCATENATE("R33C",'Mapa final'!#REF!),"")</f>
        <v>#REF!</v>
      </c>
      <c r="N215" s="115" t="e">
        <f>IF(AND('Mapa final'!#REF!="Muy Baja",'Mapa final'!#REF!="Menor"),CONCATENATE("R33C",'Mapa final'!#REF!),"")</f>
        <v>#REF!</v>
      </c>
      <c r="O215" s="101" t="e">
        <f>IF(AND('Mapa final'!#REF!="Muy Baja",'Mapa final'!#REF!="Menor"),CONCATENATE("R33C",'Mapa final'!#REF!),"")</f>
        <v>#REF!</v>
      </c>
      <c r="P215" s="92" t="e">
        <f>IF(AND('Mapa final'!#REF!="Muy Baja",'Mapa final'!#REF!="Moderado"),CONCATENATE("R33C",'Mapa final'!#REF!),"")</f>
        <v>#REF!</v>
      </c>
      <c r="Q215" s="114" t="e">
        <f>IF(AND('Mapa final'!#REF!="Muy Baja",'Mapa final'!#REF!="Moderado"),CONCATENATE("R33C",'Mapa final'!#REF!),"")</f>
        <v>#REF!</v>
      </c>
      <c r="R215" s="93" t="e">
        <f>IF(AND('Mapa final'!#REF!="Muy Baja",'Mapa final'!#REF!="Moderado"),CONCATENATE("R33C",'Mapa final'!#REF!),"")</f>
        <v>#REF!</v>
      </c>
      <c r="S215" s="119" t="e">
        <f>IF(AND('Mapa final'!#REF!="Muy Baja",'Mapa final'!#REF!="Mayor"),CONCATENATE("R33C",'Mapa final'!#REF!),"")</f>
        <v>#REF!</v>
      </c>
      <c r="T215" s="120" t="e">
        <f>IF(AND('Mapa final'!#REF!="Muy Baja",'Mapa final'!#REF!="Mayor"),CONCATENATE("R33C",'Mapa final'!#REF!),"")</f>
        <v>#REF!</v>
      </c>
      <c r="U215" s="121" t="e">
        <f>IF(AND('Mapa final'!#REF!="Muy Baja",'Mapa final'!#REF!="Mayor"),CONCATENATE("R33C",'Mapa final'!#REF!),"")</f>
        <v>#REF!</v>
      </c>
      <c r="V215" s="87" t="e">
        <f>IF(AND('Mapa final'!#REF!="Muy Baja",'Mapa final'!#REF!="Catastrófico"),CONCATENATE("R33C",'Mapa final'!#REF!),"")</f>
        <v>#REF!</v>
      </c>
      <c r="W215" s="113" t="e">
        <f>IF(AND('Mapa final'!#REF!="Muy Baja",'Mapa final'!#REF!="Catastrófico"),CONCATENATE("R33C",'Mapa final'!#REF!),"")</f>
        <v>#REF!</v>
      </c>
      <c r="X215" s="88" t="e">
        <f>IF(AND('Mapa final'!#REF!="Muy Baja",'Mapa final'!#REF!="Catastrófico"),CONCATENATE("R33C",'Mapa final'!#REF!),"")</f>
        <v>#REF!</v>
      </c>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row>
    <row r="216" spans="1:65" ht="15" customHeight="1" x14ac:dyDescent="0.35">
      <c r="A216" s="36"/>
      <c r="B216" s="193"/>
      <c r="C216" s="194"/>
      <c r="D216" s="195"/>
      <c r="E216" s="177"/>
      <c r="F216" s="200"/>
      <c r="G216" s="200"/>
      <c r="H216" s="200"/>
      <c r="I216" s="201"/>
      <c r="J216" s="100" t="e">
        <f>IF(AND('Mapa final'!#REF!="Muy Baja",'Mapa final'!#REF!="Leve"),CONCATENATE("R34C",'Mapa final'!#REF!),"")</f>
        <v>#REF!</v>
      </c>
      <c r="K216" s="115" t="e">
        <f>IF(AND('Mapa final'!#REF!="Muy Baja",'Mapa final'!#REF!="Leve"),CONCATENATE("R34C",'Mapa final'!#REF!),"")</f>
        <v>#REF!</v>
      </c>
      <c r="L216" s="101" t="e">
        <f>IF(AND('Mapa final'!#REF!="Muy Baja",'Mapa final'!#REF!="Leve"),CONCATENATE("R34C",'Mapa final'!#REF!),"")</f>
        <v>#REF!</v>
      </c>
      <c r="M216" s="100" t="e">
        <f>IF(AND('Mapa final'!#REF!="Muy Baja",'Mapa final'!#REF!="Menor"),CONCATENATE("R34C",'Mapa final'!#REF!),"")</f>
        <v>#REF!</v>
      </c>
      <c r="N216" s="115" t="e">
        <f>IF(AND('Mapa final'!#REF!="Muy Baja",'Mapa final'!#REF!="Menor"),CONCATENATE("R34C",'Mapa final'!#REF!),"")</f>
        <v>#REF!</v>
      </c>
      <c r="O216" s="101" t="e">
        <f>IF(AND('Mapa final'!#REF!="Muy Baja",'Mapa final'!#REF!="Menor"),CONCATENATE("R34C",'Mapa final'!#REF!),"")</f>
        <v>#REF!</v>
      </c>
      <c r="P216" s="92" t="e">
        <f>IF(AND('Mapa final'!#REF!="Muy Baja",'Mapa final'!#REF!="Moderado"),CONCATENATE("R34C",'Mapa final'!#REF!),"")</f>
        <v>#REF!</v>
      </c>
      <c r="Q216" s="114" t="e">
        <f>IF(AND('Mapa final'!#REF!="Muy Baja",'Mapa final'!#REF!="Moderado"),CONCATENATE("R34C",'Mapa final'!#REF!),"")</f>
        <v>#REF!</v>
      </c>
      <c r="R216" s="93" t="e">
        <f>IF(AND('Mapa final'!#REF!="Muy Baja",'Mapa final'!#REF!="Moderado"),CONCATENATE("R34C",'Mapa final'!#REF!),"")</f>
        <v>#REF!</v>
      </c>
      <c r="S216" s="119" t="e">
        <f>IF(AND('Mapa final'!#REF!="Muy Baja",'Mapa final'!#REF!="Mayor"),CONCATENATE("R34C",'Mapa final'!#REF!),"")</f>
        <v>#REF!</v>
      </c>
      <c r="T216" s="120" t="e">
        <f>IF(AND('Mapa final'!#REF!="Muy Baja",'Mapa final'!#REF!="Mayor"),CONCATENATE("R34C",'Mapa final'!#REF!),"")</f>
        <v>#REF!</v>
      </c>
      <c r="U216" s="121" t="e">
        <f>IF(AND('Mapa final'!#REF!="Muy Baja",'Mapa final'!#REF!="Mayor"),CONCATENATE("R34C",'Mapa final'!#REF!),"")</f>
        <v>#REF!</v>
      </c>
      <c r="V216" s="87" t="e">
        <f>IF(AND('Mapa final'!#REF!="Muy Baja",'Mapa final'!#REF!="Catastrófico"),CONCATENATE("R34C",'Mapa final'!#REF!),"")</f>
        <v>#REF!</v>
      </c>
      <c r="W216" s="113" t="e">
        <f>IF(AND('Mapa final'!#REF!="Muy Baja",'Mapa final'!#REF!="Catastrófico"),CONCATENATE("R34C",'Mapa final'!#REF!),"")</f>
        <v>#REF!</v>
      </c>
      <c r="X216" s="88" t="e">
        <f>IF(AND('Mapa final'!#REF!="Muy Baja",'Mapa final'!#REF!="Catastrófico"),CONCATENATE("R34C",'Mapa final'!#REF!),"")</f>
        <v>#REF!</v>
      </c>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row>
    <row r="217" spans="1:65" ht="15" customHeight="1" x14ac:dyDescent="0.35">
      <c r="A217" s="36"/>
      <c r="B217" s="193"/>
      <c r="C217" s="194"/>
      <c r="D217" s="195"/>
      <c r="E217" s="177"/>
      <c r="F217" s="200"/>
      <c r="G217" s="200"/>
      <c r="H217" s="200"/>
      <c r="I217" s="201"/>
      <c r="J217" s="100" t="e">
        <f>IF(AND('Mapa final'!#REF!="Muy Baja",'Mapa final'!#REF!="Leve"),CONCATENATE("R35C",'Mapa final'!#REF!),"")</f>
        <v>#REF!</v>
      </c>
      <c r="K217" s="115" t="e">
        <f>IF(AND('Mapa final'!#REF!="Muy Baja",'Mapa final'!#REF!="Leve"),CONCATENATE("R35C",'Mapa final'!#REF!),"")</f>
        <v>#REF!</v>
      </c>
      <c r="L217" s="101" t="e">
        <f>IF(AND('Mapa final'!#REF!="Muy Baja",'Mapa final'!#REF!="Leve"),CONCATENATE("R35C",'Mapa final'!#REF!),"")</f>
        <v>#REF!</v>
      </c>
      <c r="M217" s="100" t="e">
        <f>IF(AND('Mapa final'!#REF!="Muy Baja",'Mapa final'!#REF!="Menor"),CONCATENATE("R35C",'Mapa final'!#REF!),"")</f>
        <v>#REF!</v>
      </c>
      <c r="N217" s="115" t="e">
        <f>IF(AND('Mapa final'!#REF!="Muy Baja",'Mapa final'!#REF!="Menor"),CONCATENATE("R35C",'Mapa final'!#REF!),"")</f>
        <v>#REF!</v>
      </c>
      <c r="O217" s="101" t="e">
        <f>IF(AND('Mapa final'!#REF!="Muy Baja",'Mapa final'!#REF!="Menor"),CONCATENATE("R35C",'Mapa final'!#REF!),"")</f>
        <v>#REF!</v>
      </c>
      <c r="P217" s="92" t="e">
        <f>IF(AND('Mapa final'!#REF!="Muy Baja",'Mapa final'!#REF!="Moderado"),CONCATENATE("R35C",'Mapa final'!#REF!),"")</f>
        <v>#REF!</v>
      </c>
      <c r="Q217" s="114" t="e">
        <f>IF(AND('Mapa final'!#REF!="Muy Baja",'Mapa final'!#REF!="Moderado"),CONCATENATE("R35C",'Mapa final'!#REF!),"")</f>
        <v>#REF!</v>
      </c>
      <c r="R217" s="93" t="e">
        <f>IF(AND('Mapa final'!#REF!="Muy Baja",'Mapa final'!#REF!="Moderado"),CONCATENATE("R35C",'Mapa final'!#REF!),"")</f>
        <v>#REF!</v>
      </c>
      <c r="S217" s="119" t="e">
        <f>IF(AND('Mapa final'!#REF!="Muy Baja",'Mapa final'!#REF!="Mayor"),CONCATENATE("R35C",'Mapa final'!#REF!),"")</f>
        <v>#REF!</v>
      </c>
      <c r="T217" s="120" t="e">
        <f>IF(AND('Mapa final'!#REF!="Muy Baja",'Mapa final'!#REF!="Mayor"),CONCATENATE("R35C",'Mapa final'!#REF!),"")</f>
        <v>#REF!</v>
      </c>
      <c r="U217" s="121" t="e">
        <f>IF(AND('Mapa final'!#REF!="Muy Baja",'Mapa final'!#REF!="Mayor"),CONCATENATE("R35C",'Mapa final'!#REF!),"")</f>
        <v>#REF!</v>
      </c>
      <c r="V217" s="87" t="e">
        <f>IF(AND('Mapa final'!#REF!="Muy Baja",'Mapa final'!#REF!="Catastrófico"),CONCATENATE("R35C",'Mapa final'!#REF!),"")</f>
        <v>#REF!</v>
      </c>
      <c r="W217" s="113" t="e">
        <f>IF(AND('Mapa final'!#REF!="Muy Baja",'Mapa final'!#REF!="Catastrófico"),CONCATENATE("R35C",'Mapa final'!#REF!),"")</f>
        <v>#REF!</v>
      </c>
      <c r="X217" s="88" t="e">
        <f>IF(AND('Mapa final'!#REF!="Muy Baja",'Mapa final'!#REF!="Catastrófico"),CONCATENATE("R35C",'Mapa final'!#REF!),"")</f>
        <v>#REF!</v>
      </c>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row>
    <row r="218" spans="1:65" ht="15" customHeight="1" x14ac:dyDescent="0.35">
      <c r="A218" s="36"/>
      <c r="B218" s="193"/>
      <c r="C218" s="194"/>
      <c r="D218" s="195"/>
      <c r="E218" s="177"/>
      <c r="F218" s="200"/>
      <c r="G218" s="200"/>
      <c r="H218" s="200"/>
      <c r="I218" s="201"/>
      <c r="J218" s="100" t="e">
        <f>IF(AND('Mapa final'!#REF!="Muy Baja",'Mapa final'!#REF!="Leve"),CONCATENATE("R36C",'Mapa final'!#REF!),"")</f>
        <v>#REF!</v>
      </c>
      <c r="K218" s="115" t="e">
        <f>IF(AND('Mapa final'!#REF!="Muy Baja",'Mapa final'!#REF!="Leve"),CONCATENATE("R36C",'Mapa final'!#REF!),"")</f>
        <v>#REF!</v>
      </c>
      <c r="L218" s="101" t="e">
        <f>IF(AND('Mapa final'!#REF!="Muy Baja",'Mapa final'!#REF!="Leve"),CONCATENATE("R36C",'Mapa final'!#REF!),"")</f>
        <v>#REF!</v>
      </c>
      <c r="M218" s="100" t="e">
        <f>IF(AND('Mapa final'!#REF!="Muy Baja",'Mapa final'!#REF!="Menor"),CONCATENATE("R36C",'Mapa final'!#REF!),"")</f>
        <v>#REF!</v>
      </c>
      <c r="N218" s="115" t="e">
        <f>IF(AND('Mapa final'!#REF!="Muy Baja",'Mapa final'!#REF!="Menor"),CONCATENATE("R36C",'Mapa final'!#REF!),"")</f>
        <v>#REF!</v>
      </c>
      <c r="O218" s="101" t="e">
        <f>IF(AND('Mapa final'!#REF!="Muy Baja",'Mapa final'!#REF!="Menor"),CONCATENATE("R36C",'Mapa final'!#REF!),"")</f>
        <v>#REF!</v>
      </c>
      <c r="P218" s="92" t="e">
        <f>IF(AND('Mapa final'!#REF!="Muy Baja",'Mapa final'!#REF!="Moderado"),CONCATENATE("R36C",'Mapa final'!#REF!),"")</f>
        <v>#REF!</v>
      </c>
      <c r="Q218" s="114" t="e">
        <f>IF(AND('Mapa final'!#REF!="Muy Baja",'Mapa final'!#REF!="Moderado"),CONCATENATE("R36C",'Mapa final'!#REF!),"")</f>
        <v>#REF!</v>
      </c>
      <c r="R218" s="93" t="e">
        <f>IF(AND('Mapa final'!#REF!="Muy Baja",'Mapa final'!#REF!="Moderado"),CONCATENATE("R36C",'Mapa final'!#REF!),"")</f>
        <v>#REF!</v>
      </c>
      <c r="S218" s="119" t="e">
        <f>IF(AND('Mapa final'!#REF!="Muy Baja",'Mapa final'!#REF!="Mayor"),CONCATENATE("R36C",'Mapa final'!#REF!),"")</f>
        <v>#REF!</v>
      </c>
      <c r="T218" s="120" t="e">
        <f>IF(AND('Mapa final'!#REF!="Muy Baja",'Mapa final'!#REF!="Mayor"),CONCATENATE("R36C",'Mapa final'!#REF!),"")</f>
        <v>#REF!</v>
      </c>
      <c r="U218" s="121" t="e">
        <f>IF(AND('Mapa final'!#REF!="Muy Baja",'Mapa final'!#REF!="Mayor"),CONCATENATE("R36C",'Mapa final'!#REF!),"")</f>
        <v>#REF!</v>
      </c>
      <c r="V218" s="87" t="e">
        <f>IF(AND('Mapa final'!#REF!="Muy Baja",'Mapa final'!#REF!="Catastrófico"),CONCATENATE("R36C",'Mapa final'!#REF!),"")</f>
        <v>#REF!</v>
      </c>
      <c r="W218" s="113" t="e">
        <f>IF(AND('Mapa final'!#REF!="Muy Baja",'Mapa final'!#REF!="Catastrófico"),CONCATENATE("R36C",'Mapa final'!#REF!),"")</f>
        <v>#REF!</v>
      </c>
      <c r="X218" s="88" t="e">
        <f>IF(AND('Mapa final'!#REF!="Muy Baja",'Mapa final'!#REF!="Catastrófico"),CONCATENATE("R36C",'Mapa final'!#REF!),"")</f>
        <v>#REF!</v>
      </c>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row>
    <row r="219" spans="1:65" ht="15" customHeight="1" x14ac:dyDescent="0.35">
      <c r="A219" s="36"/>
      <c r="B219" s="193"/>
      <c r="C219" s="194"/>
      <c r="D219" s="195"/>
      <c r="E219" s="177"/>
      <c r="F219" s="200"/>
      <c r="G219" s="200"/>
      <c r="H219" s="200"/>
      <c r="I219" s="201"/>
      <c r="J219" s="100" t="e">
        <f>IF(AND('Mapa final'!#REF!="Muy Baja",'Mapa final'!#REF!="Leve"),CONCATENATE("R37C",'Mapa final'!#REF!),"")</f>
        <v>#REF!</v>
      </c>
      <c r="K219" s="115" t="e">
        <f>IF(AND('Mapa final'!#REF!="Muy Baja",'Mapa final'!#REF!="Leve"),CONCATENATE("R37C",'Mapa final'!#REF!),"")</f>
        <v>#REF!</v>
      </c>
      <c r="L219" s="101" t="e">
        <f>IF(AND('Mapa final'!#REF!="Muy Baja",'Mapa final'!#REF!="Leve"),CONCATENATE("R37C",'Mapa final'!#REF!),"")</f>
        <v>#REF!</v>
      </c>
      <c r="M219" s="100" t="e">
        <f>IF(AND('Mapa final'!#REF!="Muy Baja",'Mapa final'!#REF!="Menor"),CONCATENATE("R37C",'Mapa final'!#REF!),"")</f>
        <v>#REF!</v>
      </c>
      <c r="N219" s="115" t="e">
        <f>IF(AND('Mapa final'!#REF!="Muy Baja",'Mapa final'!#REF!="Menor"),CONCATENATE("R37C",'Mapa final'!#REF!),"")</f>
        <v>#REF!</v>
      </c>
      <c r="O219" s="101" t="e">
        <f>IF(AND('Mapa final'!#REF!="Muy Baja",'Mapa final'!#REF!="Menor"),CONCATENATE("R37C",'Mapa final'!#REF!),"")</f>
        <v>#REF!</v>
      </c>
      <c r="P219" s="92" t="e">
        <f>IF(AND('Mapa final'!#REF!="Muy Baja",'Mapa final'!#REF!="Moderado"),CONCATENATE("R37C",'Mapa final'!#REF!),"")</f>
        <v>#REF!</v>
      </c>
      <c r="Q219" s="114" t="e">
        <f>IF(AND('Mapa final'!#REF!="Muy Baja",'Mapa final'!#REF!="Moderado"),CONCATENATE("R37C",'Mapa final'!#REF!),"")</f>
        <v>#REF!</v>
      </c>
      <c r="R219" s="93" t="e">
        <f>IF(AND('Mapa final'!#REF!="Muy Baja",'Mapa final'!#REF!="Moderado"),CONCATENATE("R37C",'Mapa final'!#REF!),"")</f>
        <v>#REF!</v>
      </c>
      <c r="S219" s="119" t="e">
        <f>IF(AND('Mapa final'!#REF!="Muy Baja",'Mapa final'!#REF!="Mayor"),CONCATENATE("R37C",'Mapa final'!#REF!),"")</f>
        <v>#REF!</v>
      </c>
      <c r="T219" s="120" t="e">
        <f>IF(AND('Mapa final'!#REF!="Muy Baja",'Mapa final'!#REF!="Mayor"),CONCATENATE("R37C",'Mapa final'!#REF!),"")</f>
        <v>#REF!</v>
      </c>
      <c r="U219" s="121" t="e">
        <f>IF(AND('Mapa final'!#REF!="Muy Baja",'Mapa final'!#REF!="Mayor"),CONCATENATE("R37C",'Mapa final'!#REF!),"")</f>
        <v>#REF!</v>
      </c>
      <c r="V219" s="87" t="e">
        <f>IF(AND('Mapa final'!#REF!="Muy Baja",'Mapa final'!#REF!="Catastrófico"),CONCATENATE("R37C",'Mapa final'!#REF!),"")</f>
        <v>#REF!</v>
      </c>
      <c r="W219" s="113" t="e">
        <f>IF(AND('Mapa final'!#REF!="Muy Baja",'Mapa final'!#REF!="Catastrófico"),CONCATENATE("R37C",'Mapa final'!#REF!),"")</f>
        <v>#REF!</v>
      </c>
      <c r="X219" s="88" t="e">
        <f>IF(AND('Mapa final'!#REF!="Muy Baja",'Mapa final'!#REF!="Catastrófico"),CONCATENATE("R37C",'Mapa final'!#REF!),"")</f>
        <v>#REF!</v>
      </c>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row>
    <row r="220" spans="1:65" ht="15" customHeight="1" x14ac:dyDescent="0.35">
      <c r="A220" s="36"/>
      <c r="B220" s="193"/>
      <c r="C220" s="194"/>
      <c r="D220" s="195"/>
      <c r="E220" s="177"/>
      <c r="F220" s="200"/>
      <c r="G220" s="200"/>
      <c r="H220" s="200"/>
      <c r="I220" s="201"/>
      <c r="J220" s="100" t="e">
        <f>IF(AND('Mapa final'!#REF!="Muy Baja",'Mapa final'!#REF!="Leve"),CONCATENATE("R38C",'Mapa final'!#REF!),"")</f>
        <v>#REF!</v>
      </c>
      <c r="K220" s="115" t="e">
        <f>IF(AND('Mapa final'!#REF!="Muy Baja",'Mapa final'!#REF!="Leve"),CONCATENATE("R38C",'Mapa final'!#REF!),"")</f>
        <v>#REF!</v>
      </c>
      <c r="L220" s="101" t="e">
        <f>IF(AND('Mapa final'!#REF!="Muy Baja",'Mapa final'!#REF!="Leve"),CONCATENATE("R38C",'Mapa final'!#REF!),"")</f>
        <v>#REF!</v>
      </c>
      <c r="M220" s="100" t="e">
        <f>IF(AND('Mapa final'!#REF!="Muy Baja",'Mapa final'!#REF!="Menor"),CONCATENATE("R38C",'Mapa final'!#REF!),"")</f>
        <v>#REF!</v>
      </c>
      <c r="N220" s="115" t="e">
        <f>IF(AND('Mapa final'!#REF!="Muy Baja",'Mapa final'!#REF!="Menor"),CONCATENATE("R38C",'Mapa final'!#REF!),"")</f>
        <v>#REF!</v>
      </c>
      <c r="O220" s="101" t="e">
        <f>IF(AND('Mapa final'!#REF!="Muy Baja",'Mapa final'!#REF!="Menor"),CONCATENATE("R38C",'Mapa final'!#REF!),"")</f>
        <v>#REF!</v>
      </c>
      <c r="P220" s="92" t="e">
        <f>IF(AND('Mapa final'!#REF!="Muy Baja",'Mapa final'!#REF!="Moderado"),CONCATENATE("R38C",'Mapa final'!#REF!),"")</f>
        <v>#REF!</v>
      </c>
      <c r="Q220" s="114" t="e">
        <f>IF(AND('Mapa final'!#REF!="Muy Baja",'Mapa final'!#REF!="Moderado"),CONCATENATE("R38C",'Mapa final'!#REF!),"")</f>
        <v>#REF!</v>
      </c>
      <c r="R220" s="93" t="e">
        <f>IF(AND('Mapa final'!#REF!="Muy Baja",'Mapa final'!#REF!="Moderado"),CONCATENATE("R38C",'Mapa final'!#REF!),"")</f>
        <v>#REF!</v>
      </c>
      <c r="S220" s="119" t="e">
        <f>IF(AND('Mapa final'!#REF!="Muy Baja",'Mapa final'!#REF!="Mayor"),CONCATENATE("R38C",'Mapa final'!#REF!),"")</f>
        <v>#REF!</v>
      </c>
      <c r="T220" s="120" t="e">
        <f>IF(AND('Mapa final'!#REF!="Muy Baja",'Mapa final'!#REF!="Mayor"),CONCATENATE("R38C",'Mapa final'!#REF!),"")</f>
        <v>#REF!</v>
      </c>
      <c r="U220" s="121" t="e">
        <f>IF(AND('Mapa final'!#REF!="Muy Baja",'Mapa final'!#REF!="Mayor"),CONCATENATE("R38C",'Mapa final'!#REF!),"")</f>
        <v>#REF!</v>
      </c>
      <c r="V220" s="87" t="e">
        <f>IF(AND('Mapa final'!#REF!="Muy Baja",'Mapa final'!#REF!="Catastrófico"),CONCATENATE("R38C",'Mapa final'!#REF!),"")</f>
        <v>#REF!</v>
      </c>
      <c r="W220" s="113" t="e">
        <f>IF(AND('Mapa final'!#REF!="Muy Baja",'Mapa final'!#REF!="Catastrófico"),CONCATENATE("R38C",'Mapa final'!#REF!),"")</f>
        <v>#REF!</v>
      </c>
      <c r="X220" s="88" t="e">
        <f>IF(AND('Mapa final'!#REF!="Muy Baja",'Mapa final'!#REF!="Catastrófico"),CONCATENATE("R38C",'Mapa final'!#REF!),"")</f>
        <v>#REF!</v>
      </c>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row>
    <row r="221" spans="1:65" ht="15" customHeight="1" x14ac:dyDescent="0.35">
      <c r="A221" s="36"/>
      <c r="B221" s="193"/>
      <c r="C221" s="194"/>
      <c r="D221" s="195"/>
      <c r="E221" s="177"/>
      <c r="F221" s="200"/>
      <c r="G221" s="200"/>
      <c r="H221" s="200"/>
      <c r="I221" s="201"/>
      <c r="J221" s="100" t="e">
        <f>IF(AND('Mapa final'!#REF!="Muy Baja",'Mapa final'!#REF!="Leve"),CONCATENATE("R39C",'Mapa final'!#REF!),"")</f>
        <v>#REF!</v>
      </c>
      <c r="K221" s="115" t="e">
        <f>IF(AND('Mapa final'!#REF!="Muy Baja",'Mapa final'!#REF!="Leve"),CONCATENATE("R39C",'Mapa final'!#REF!),"")</f>
        <v>#REF!</v>
      </c>
      <c r="L221" s="101" t="e">
        <f>IF(AND('Mapa final'!#REF!="Muy Baja",'Mapa final'!#REF!="Leve"),CONCATENATE("R39C",'Mapa final'!#REF!),"")</f>
        <v>#REF!</v>
      </c>
      <c r="M221" s="100" t="e">
        <f>IF(AND('Mapa final'!#REF!="Muy Baja",'Mapa final'!#REF!="Menor"),CONCATENATE("R39C",'Mapa final'!#REF!),"")</f>
        <v>#REF!</v>
      </c>
      <c r="N221" s="115" t="e">
        <f>IF(AND('Mapa final'!#REF!="Muy Baja",'Mapa final'!#REF!="Menor"),CONCATENATE("R39C",'Mapa final'!#REF!),"")</f>
        <v>#REF!</v>
      </c>
      <c r="O221" s="101" t="e">
        <f>IF(AND('Mapa final'!#REF!="Muy Baja",'Mapa final'!#REF!="Menor"),CONCATENATE("R39C",'Mapa final'!#REF!),"")</f>
        <v>#REF!</v>
      </c>
      <c r="P221" s="92" t="e">
        <f>IF(AND('Mapa final'!#REF!="Muy Baja",'Mapa final'!#REF!="Moderado"),CONCATENATE("R39C",'Mapa final'!#REF!),"")</f>
        <v>#REF!</v>
      </c>
      <c r="Q221" s="114" t="e">
        <f>IF(AND('Mapa final'!#REF!="Muy Baja",'Mapa final'!#REF!="Moderado"),CONCATENATE("R39C",'Mapa final'!#REF!),"")</f>
        <v>#REF!</v>
      </c>
      <c r="R221" s="93" t="e">
        <f>IF(AND('Mapa final'!#REF!="Muy Baja",'Mapa final'!#REF!="Moderado"),CONCATENATE("R39C",'Mapa final'!#REF!),"")</f>
        <v>#REF!</v>
      </c>
      <c r="S221" s="119" t="e">
        <f>IF(AND('Mapa final'!#REF!="Muy Baja",'Mapa final'!#REF!="Mayor"),CONCATENATE("R39C",'Mapa final'!#REF!),"")</f>
        <v>#REF!</v>
      </c>
      <c r="T221" s="120" t="e">
        <f>IF(AND('Mapa final'!#REF!="Muy Baja",'Mapa final'!#REF!="Mayor"),CONCATENATE("R39C",'Mapa final'!#REF!),"")</f>
        <v>#REF!</v>
      </c>
      <c r="U221" s="121" t="e">
        <f>IF(AND('Mapa final'!#REF!="Muy Baja",'Mapa final'!#REF!="Mayor"),CONCATENATE("R39C",'Mapa final'!#REF!),"")</f>
        <v>#REF!</v>
      </c>
      <c r="V221" s="87" t="e">
        <f>IF(AND('Mapa final'!#REF!="Muy Baja",'Mapa final'!#REF!="Catastrófico"),CONCATENATE("R39C",'Mapa final'!#REF!),"")</f>
        <v>#REF!</v>
      </c>
      <c r="W221" s="113" t="e">
        <f>IF(AND('Mapa final'!#REF!="Muy Baja",'Mapa final'!#REF!="Catastrófico"),CONCATENATE("R39C",'Mapa final'!#REF!),"")</f>
        <v>#REF!</v>
      </c>
      <c r="X221" s="88" t="e">
        <f>IF(AND('Mapa final'!#REF!="Muy Baja",'Mapa final'!#REF!="Catastrófico"),CONCATENATE("R39C",'Mapa final'!#REF!),"")</f>
        <v>#REF!</v>
      </c>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row>
    <row r="222" spans="1:65" ht="15" customHeight="1" x14ac:dyDescent="0.35">
      <c r="A222" s="36"/>
      <c r="B222" s="193"/>
      <c r="C222" s="194"/>
      <c r="D222" s="195"/>
      <c r="E222" s="177"/>
      <c r="F222" s="200"/>
      <c r="G222" s="200"/>
      <c r="H222" s="200"/>
      <c r="I222" s="201"/>
      <c r="J222" s="100" t="e">
        <f>IF(AND('Mapa final'!#REF!="Muy Baja",'Mapa final'!#REF!="Leve"),CONCATENATE("R40C",'Mapa final'!#REF!),"")</f>
        <v>#REF!</v>
      </c>
      <c r="K222" s="115" t="e">
        <f>IF(AND('Mapa final'!#REF!="Muy Baja",'Mapa final'!#REF!="Leve"),CONCATENATE("R40C",'Mapa final'!#REF!),"")</f>
        <v>#REF!</v>
      </c>
      <c r="L222" s="101" t="e">
        <f>IF(AND('Mapa final'!#REF!="Muy Baja",'Mapa final'!#REF!="Leve"),CONCATENATE("R40C",'Mapa final'!#REF!),"")</f>
        <v>#REF!</v>
      </c>
      <c r="M222" s="100" t="e">
        <f>IF(AND('Mapa final'!#REF!="Muy Baja",'Mapa final'!#REF!="Menor"),CONCATENATE("R40C",'Mapa final'!#REF!),"")</f>
        <v>#REF!</v>
      </c>
      <c r="N222" s="115" t="e">
        <f>IF(AND('Mapa final'!#REF!="Muy Baja",'Mapa final'!#REF!="Menor"),CONCATENATE("R40C",'Mapa final'!#REF!),"")</f>
        <v>#REF!</v>
      </c>
      <c r="O222" s="101" t="e">
        <f>IF(AND('Mapa final'!#REF!="Muy Baja",'Mapa final'!#REF!="Menor"),CONCATENATE("R40C",'Mapa final'!#REF!),"")</f>
        <v>#REF!</v>
      </c>
      <c r="P222" s="92" t="e">
        <f>IF(AND('Mapa final'!#REF!="Muy Baja",'Mapa final'!#REF!="Moderado"),CONCATENATE("R40C",'Mapa final'!#REF!),"")</f>
        <v>#REF!</v>
      </c>
      <c r="Q222" s="114" t="e">
        <f>IF(AND('Mapa final'!#REF!="Muy Baja",'Mapa final'!#REF!="Moderado"),CONCATENATE("R40C",'Mapa final'!#REF!),"")</f>
        <v>#REF!</v>
      </c>
      <c r="R222" s="93" t="e">
        <f>IF(AND('Mapa final'!#REF!="Muy Baja",'Mapa final'!#REF!="Moderado"),CONCATENATE("R40C",'Mapa final'!#REF!),"")</f>
        <v>#REF!</v>
      </c>
      <c r="S222" s="119" t="e">
        <f>IF(AND('Mapa final'!#REF!="Muy Baja",'Mapa final'!#REF!="Mayor"),CONCATENATE("R40C",'Mapa final'!#REF!),"")</f>
        <v>#REF!</v>
      </c>
      <c r="T222" s="120" t="e">
        <f>IF(AND('Mapa final'!#REF!="Muy Baja",'Mapa final'!#REF!="Mayor"),CONCATENATE("R40C",'Mapa final'!#REF!),"")</f>
        <v>#REF!</v>
      </c>
      <c r="U222" s="121" t="e">
        <f>IF(AND('Mapa final'!#REF!="Muy Baja",'Mapa final'!#REF!="Mayor"),CONCATENATE("R40C",'Mapa final'!#REF!),"")</f>
        <v>#REF!</v>
      </c>
      <c r="V222" s="87" t="e">
        <f>IF(AND('Mapa final'!#REF!="Muy Baja",'Mapa final'!#REF!="Catastrófico"),CONCATENATE("R40C",'Mapa final'!#REF!),"")</f>
        <v>#REF!</v>
      </c>
      <c r="W222" s="113" t="e">
        <f>IF(AND('Mapa final'!#REF!="Muy Baja",'Mapa final'!#REF!="Catastrófico"),CONCATENATE("R40C",'Mapa final'!#REF!),"")</f>
        <v>#REF!</v>
      </c>
      <c r="X222" s="88" t="e">
        <f>IF(AND('Mapa final'!#REF!="Muy Baja",'Mapa final'!#REF!="Catastrófico"),CONCATENATE("R40C",'Mapa final'!#REF!),"")</f>
        <v>#REF!</v>
      </c>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row>
    <row r="223" spans="1:65" ht="15" customHeight="1" x14ac:dyDescent="0.35">
      <c r="A223" s="36"/>
      <c r="B223" s="193"/>
      <c r="C223" s="194"/>
      <c r="D223" s="195"/>
      <c r="E223" s="177"/>
      <c r="F223" s="200"/>
      <c r="G223" s="200"/>
      <c r="H223" s="200"/>
      <c r="I223" s="201"/>
      <c r="J223" s="100" t="e">
        <f>IF(AND('Mapa final'!#REF!="Muy Baja",'Mapa final'!#REF!="Leve"),CONCATENATE("R41C",'Mapa final'!#REF!),"")</f>
        <v>#REF!</v>
      </c>
      <c r="K223" s="115" t="e">
        <f>IF(AND('Mapa final'!#REF!="Muy Baja",'Mapa final'!#REF!="Leve"),CONCATENATE("R41C",'Mapa final'!#REF!),"")</f>
        <v>#REF!</v>
      </c>
      <c r="L223" s="101" t="e">
        <f>IF(AND('Mapa final'!#REF!="Muy Baja",'Mapa final'!#REF!="Leve"),CONCATENATE("R41C",'Mapa final'!#REF!),"")</f>
        <v>#REF!</v>
      </c>
      <c r="M223" s="100" t="e">
        <f>IF(AND('Mapa final'!#REF!="Muy Baja",'Mapa final'!#REF!="Menor"),CONCATENATE("R41C",'Mapa final'!#REF!),"")</f>
        <v>#REF!</v>
      </c>
      <c r="N223" s="115" t="e">
        <f>IF(AND('Mapa final'!#REF!="Muy Baja",'Mapa final'!#REF!="Menor"),CONCATENATE("R41C",'Mapa final'!#REF!),"")</f>
        <v>#REF!</v>
      </c>
      <c r="O223" s="101" t="e">
        <f>IF(AND('Mapa final'!#REF!="Muy Baja",'Mapa final'!#REF!="Menor"),CONCATENATE("R41C",'Mapa final'!#REF!),"")</f>
        <v>#REF!</v>
      </c>
      <c r="P223" s="92" t="e">
        <f>IF(AND('Mapa final'!#REF!="Muy Baja",'Mapa final'!#REF!="Moderado"),CONCATENATE("R41C",'Mapa final'!#REF!),"")</f>
        <v>#REF!</v>
      </c>
      <c r="Q223" s="114" t="e">
        <f>IF(AND('Mapa final'!#REF!="Muy Baja",'Mapa final'!#REF!="Moderado"),CONCATENATE("R41C",'Mapa final'!#REF!),"")</f>
        <v>#REF!</v>
      </c>
      <c r="R223" s="93" t="e">
        <f>IF(AND('Mapa final'!#REF!="Muy Baja",'Mapa final'!#REF!="Moderado"),CONCATENATE("R41C",'Mapa final'!#REF!),"")</f>
        <v>#REF!</v>
      </c>
      <c r="S223" s="119" t="e">
        <f>IF(AND('Mapa final'!#REF!="Muy Baja",'Mapa final'!#REF!="Mayor"),CONCATENATE("R41C",'Mapa final'!#REF!),"")</f>
        <v>#REF!</v>
      </c>
      <c r="T223" s="120" t="e">
        <f>IF(AND('Mapa final'!#REF!="Muy Baja",'Mapa final'!#REF!="Mayor"),CONCATENATE("R41C",'Mapa final'!#REF!),"")</f>
        <v>#REF!</v>
      </c>
      <c r="U223" s="121" t="e">
        <f>IF(AND('Mapa final'!#REF!="Muy Baja",'Mapa final'!#REF!="Mayor"),CONCATENATE("R41C",'Mapa final'!#REF!),"")</f>
        <v>#REF!</v>
      </c>
      <c r="V223" s="87" t="e">
        <f>IF(AND('Mapa final'!#REF!="Muy Baja",'Mapa final'!#REF!="Catastrófico"),CONCATENATE("R41C",'Mapa final'!#REF!),"")</f>
        <v>#REF!</v>
      </c>
      <c r="W223" s="113" t="e">
        <f>IF(AND('Mapa final'!#REF!="Muy Baja",'Mapa final'!#REF!="Catastrófico"),CONCATENATE("R41C",'Mapa final'!#REF!),"")</f>
        <v>#REF!</v>
      </c>
      <c r="X223" s="88" t="e">
        <f>IF(AND('Mapa final'!#REF!="Muy Baja",'Mapa final'!#REF!="Catastrófico"),CONCATENATE("R41C",'Mapa final'!#REF!),"")</f>
        <v>#REF!</v>
      </c>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row>
    <row r="224" spans="1:65" ht="15" customHeight="1" x14ac:dyDescent="0.35">
      <c r="A224" s="36"/>
      <c r="B224" s="193"/>
      <c r="C224" s="194"/>
      <c r="D224" s="195"/>
      <c r="E224" s="177"/>
      <c r="F224" s="200"/>
      <c r="G224" s="200"/>
      <c r="H224" s="200"/>
      <c r="I224" s="201"/>
      <c r="J224" s="100" t="e">
        <f>IF(AND('Mapa final'!#REF!="Muy Baja",'Mapa final'!#REF!="Leve"),CONCATENATE("R42C",'Mapa final'!#REF!),"")</f>
        <v>#REF!</v>
      </c>
      <c r="K224" s="115" t="e">
        <f>IF(AND('Mapa final'!#REF!="Muy Baja",'Mapa final'!#REF!="Leve"),CONCATENATE("R42C",'Mapa final'!#REF!),"")</f>
        <v>#REF!</v>
      </c>
      <c r="L224" s="101" t="e">
        <f>IF(AND('Mapa final'!#REF!="Muy Baja",'Mapa final'!#REF!="Leve"),CONCATENATE("R42C",'Mapa final'!#REF!),"")</f>
        <v>#REF!</v>
      </c>
      <c r="M224" s="100" t="e">
        <f>IF(AND('Mapa final'!#REF!="Muy Baja",'Mapa final'!#REF!="Menor"),CONCATENATE("R42C",'Mapa final'!#REF!),"")</f>
        <v>#REF!</v>
      </c>
      <c r="N224" s="115" t="e">
        <f>IF(AND('Mapa final'!#REF!="Muy Baja",'Mapa final'!#REF!="Menor"),CONCATENATE("R42C",'Mapa final'!#REF!),"")</f>
        <v>#REF!</v>
      </c>
      <c r="O224" s="101" t="e">
        <f>IF(AND('Mapa final'!#REF!="Muy Baja",'Mapa final'!#REF!="Menor"),CONCATENATE("R42C",'Mapa final'!#REF!),"")</f>
        <v>#REF!</v>
      </c>
      <c r="P224" s="92" t="e">
        <f>IF(AND('Mapa final'!#REF!="Muy Baja",'Mapa final'!#REF!="Moderado"),CONCATENATE("R42C",'Mapa final'!#REF!),"")</f>
        <v>#REF!</v>
      </c>
      <c r="Q224" s="114" t="e">
        <f>IF(AND('Mapa final'!#REF!="Muy Baja",'Mapa final'!#REF!="Moderado"),CONCATENATE("R42C",'Mapa final'!#REF!),"")</f>
        <v>#REF!</v>
      </c>
      <c r="R224" s="93" t="e">
        <f>IF(AND('Mapa final'!#REF!="Muy Baja",'Mapa final'!#REF!="Moderado"),CONCATENATE("R42C",'Mapa final'!#REF!),"")</f>
        <v>#REF!</v>
      </c>
      <c r="S224" s="119" t="e">
        <f>IF(AND('Mapa final'!#REF!="Muy Baja",'Mapa final'!#REF!="Mayor"),CONCATENATE("R42C",'Mapa final'!#REF!),"")</f>
        <v>#REF!</v>
      </c>
      <c r="T224" s="120" t="e">
        <f>IF(AND('Mapa final'!#REF!="Muy Baja",'Mapa final'!#REF!="Mayor"),CONCATENATE("R42C",'Mapa final'!#REF!),"")</f>
        <v>#REF!</v>
      </c>
      <c r="U224" s="121" t="e">
        <f>IF(AND('Mapa final'!#REF!="Muy Baja",'Mapa final'!#REF!="Mayor"),CONCATENATE("R42C",'Mapa final'!#REF!),"")</f>
        <v>#REF!</v>
      </c>
      <c r="V224" s="87" t="e">
        <f>IF(AND('Mapa final'!#REF!="Muy Baja",'Mapa final'!#REF!="Catastrófico"),CONCATENATE("R42C",'Mapa final'!#REF!),"")</f>
        <v>#REF!</v>
      </c>
      <c r="W224" s="113" t="e">
        <f>IF(AND('Mapa final'!#REF!="Muy Baja",'Mapa final'!#REF!="Catastrófico"),CONCATENATE("R42C",'Mapa final'!#REF!),"")</f>
        <v>#REF!</v>
      </c>
      <c r="X224" s="88" t="e">
        <f>IF(AND('Mapa final'!#REF!="Muy Baja",'Mapa final'!#REF!="Catastrófico"),CONCATENATE("R42C",'Mapa final'!#REF!),"")</f>
        <v>#REF!</v>
      </c>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row>
    <row r="225" spans="1:65" ht="15" customHeight="1" thickBot="1" x14ac:dyDescent="0.4">
      <c r="A225" s="36"/>
      <c r="B225" s="196"/>
      <c r="C225" s="197"/>
      <c r="D225" s="198"/>
      <c r="E225" s="202"/>
      <c r="F225" s="203"/>
      <c r="G225" s="203"/>
      <c r="H225" s="203"/>
      <c r="I225" s="204"/>
      <c r="J225" s="102" t="e">
        <f>IF(AND('Mapa final'!#REF!="Muy Baja",'Mapa final'!#REF!="Leve"),CONCATENATE("R43C",'Mapa final'!#REF!),"")</f>
        <v>#REF!</v>
      </c>
      <c r="K225" s="103" t="e">
        <f>IF(AND('Mapa final'!#REF!="Muy Baja",'Mapa final'!#REF!="Leve"),CONCATENATE("R43C",'Mapa final'!#REF!),"")</f>
        <v>#REF!</v>
      </c>
      <c r="L225" s="104" t="e">
        <f>IF(AND('Mapa final'!#REF!="Muy Baja",'Mapa final'!#REF!="Leve"),CONCATENATE("R43C",'Mapa final'!#REF!),"")</f>
        <v>#REF!</v>
      </c>
      <c r="M225" s="102" t="e">
        <f>IF(AND('Mapa final'!#REF!="Muy Baja",'Mapa final'!#REF!="Menor"),CONCATENATE("R43C",'Mapa final'!#REF!),"")</f>
        <v>#REF!</v>
      </c>
      <c r="N225" s="103" t="e">
        <f>IF(AND('Mapa final'!#REF!="Muy Baja",'Mapa final'!#REF!="Menor"),CONCATENATE("R43C",'Mapa final'!#REF!),"")</f>
        <v>#REF!</v>
      </c>
      <c r="O225" s="104" t="e">
        <f>IF(AND('Mapa final'!#REF!="Muy Baja",'Mapa final'!#REF!="Menor"),CONCATENATE("R43C",'Mapa final'!#REF!),"")</f>
        <v>#REF!</v>
      </c>
      <c r="P225" s="94" t="e">
        <f>IF(AND('Mapa final'!#REF!="Muy Baja",'Mapa final'!#REF!="Moderado"),CONCATENATE("R43C",'Mapa final'!#REF!),"")</f>
        <v>#REF!</v>
      </c>
      <c r="Q225" s="95" t="e">
        <f>IF(AND('Mapa final'!#REF!="Muy Baja",'Mapa final'!#REF!="Moderado"),CONCATENATE("R43C",'Mapa final'!#REF!),"")</f>
        <v>#REF!</v>
      </c>
      <c r="R225" s="96" t="e">
        <f>IF(AND('Mapa final'!#REF!="Muy Baja",'Mapa final'!#REF!="Moderado"),CONCATENATE("R43C",'Mapa final'!#REF!),"")</f>
        <v>#REF!</v>
      </c>
      <c r="S225" s="122" t="e">
        <f>IF(AND('Mapa final'!#REF!="Muy Baja",'Mapa final'!#REF!="Mayor"),CONCATENATE("R43C",'Mapa final'!#REF!),"")</f>
        <v>#REF!</v>
      </c>
      <c r="T225" s="123" t="e">
        <f>IF(AND('Mapa final'!#REF!="Muy Baja",'Mapa final'!#REF!="Mayor"),CONCATENATE("R43C",'Mapa final'!#REF!),"")</f>
        <v>#REF!</v>
      </c>
      <c r="U225" s="124" t="e">
        <f>IF(AND('Mapa final'!#REF!="Muy Baja",'Mapa final'!#REF!="Mayor"),CONCATENATE("R43C",'Mapa final'!#REF!),"")</f>
        <v>#REF!</v>
      </c>
      <c r="V225" s="105" t="e">
        <f>IF(AND('Mapa final'!#REF!="Muy Baja",'Mapa final'!#REF!="Catastrófico"),CONCATENATE("R43C",'Mapa final'!#REF!),"")</f>
        <v>#REF!</v>
      </c>
      <c r="W225" s="106" t="e">
        <f>IF(AND('Mapa final'!#REF!="Muy Baja",'Mapa final'!#REF!="Catastrófico"),CONCATENATE("R43C",'Mapa final'!#REF!),"")</f>
        <v>#REF!</v>
      </c>
      <c r="X225" s="107" t="e">
        <f>IF(AND('Mapa final'!#REF!="Muy Baja",'Mapa final'!#REF!="Catastrófico"),CONCATENATE("R43C",'Mapa final'!#REF!),"")</f>
        <v>#REF!</v>
      </c>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row>
    <row r="226" spans="1:65" x14ac:dyDescent="0.35">
      <c r="A226" s="36"/>
      <c r="B226" s="36"/>
      <c r="C226" s="36"/>
      <c r="D226" s="36"/>
      <c r="E226" s="36"/>
      <c r="F226" s="36"/>
      <c r="G226" s="36"/>
      <c r="H226" s="36"/>
      <c r="I226" s="36"/>
      <c r="J226" s="218" t="s">
        <v>96</v>
      </c>
      <c r="K226" s="176"/>
      <c r="L226" s="176"/>
      <c r="M226" s="175" t="s">
        <v>95</v>
      </c>
      <c r="N226" s="176"/>
      <c r="O226" s="176"/>
      <c r="P226" s="175" t="s">
        <v>94</v>
      </c>
      <c r="Q226" s="176"/>
      <c r="R226" s="176"/>
      <c r="S226" s="175" t="s">
        <v>93</v>
      </c>
      <c r="T226" s="223"/>
      <c r="U226" s="176"/>
      <c r="V226" s="175" t="s">
        <v>92</v>
      </c>
      <c r="W226" s="176"/>
      <c r="X226" s="224"/>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row>
    <row r="227" spans="1:65" x14ac:dyDescent="0.35">
      <c r="A227" s="36"/>
      <c r="B227" s="36"/>
      <c r="C227" s="36"/>
      <c r="D227" s="36"/>
      <c r="E227" s="36"/>
      <c r="F227" s="36"/>
      <c r="G227" s="36"/>
      <c r="H227" s="36"/>
      <c r="I227" s="36"/>
      <c r="J227" s="219"/>
      <c r="K227" s="176"/>
      <c r="L227" s="176"/>
      <c r="M227" s="177"/>
      <c r="N227" s="176"/>
      <c r="O227" s="176"/>
      <c r="P227" s="177"/>
      <c r="Q227" s="176"/>
      <c r="R227" s="176"/>
      <c r="S227" s="177"/>
      <c r="T227" s="176"/>
      <c r="U227" s="176"/>
      <c r="V227" s="177"/>
      <c r="W227" s="176"/>
      <c r="X227" s="224"/>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row>
    <row r="228" spans="1:65" x14ac:dyDescent="0.35">
      <c r="A228" s="36"/>
      <c r="B228" s="36"/>
      <c r="C228" s="36"/>
      <c r="D228" s="36"/>
      <c r="E228" s="36"/>
      <c r="F228" s="36"/>
      <c r="G228" s="36"/>
      <c r="H228" s="36"/>
      <c r="I228" s="36"/>
      <c r="J228" s="219"/>
      <c r="K228" s="176"/>
      <c r="L228" s="176"/>
      <c r="M228" s="177"/>
      <c r="N228" s="176"/>
      <c r="O228" s="176"/>
      <c r="P228" s="177"/>
      <c r="Q228" s="176"/>
      <c r="R228" s="176"/>
      <c r="S228" s="177"/>
      <c r="T228" s="176"/>
      <c r="U228" s="176"/>
      <c r="V228" s="177"/>
      <c r="W228" s="176"/>
      <c r="X228" s="224"/>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row>
    <row r="229" spans="1:65" x14ac:dyDescent="0.35">
      <c r="A229" s="36"/>
      <c r="B229" s="36"/>
      <c r="C229" s="36"/>
      <c r="D229" s="36"/>
      <c r="E229" s="36"/>
      <c r="F229" s="36"/>
      <c r="G229" s="36"/>
      <c r="H229" s="36"/>
      <c r="I229" s="36"/>
      <c r="J229" s="219"/>
      <c r="K229" s="176"/>
      <c r="L229" s="176"/>
      <c r="M229" s="177"/>
      <c r="N229" s="176"/>
      <c r="O229" s="176"/>
      <c r="P229" s="177"/>
      <c r="Q229" s="176"/>
      <c r="R229" s="176"/>
      <c r="S229" s="177"/>
      <c r="T229" s="176"/>
      <c r="U229" s="176"/>
      <c r="V229" s="177"/>
      <c r="W229" s="176"/>
      <c r="X229" s="224"/>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row>
    <row r="230" spans="1:65" x14ac:dyDescent="0.35">
      <c r="A230" s="36"/>
      <c r="B230" s="36"/>
      <c r="C230" s="36"/>
      <c r="D230" s="36"/>
      <c r="E230" s="36"/>
      <c r="F230" s="36"/>
      <c r="G230" s="36"/>
      <c r="H230" s="36"/>
      <c r="I230" s="36"/>
      <c r="J230" s="219"/>
      <c r="K230" s="176"/>
      <c r="L230" s="176"/>
      <c r="M230" s="177"/>
      <c r="N230" s="176"/>
      <c r="O230" s="176"/>
      <c r="P230" s="177"/>
      <c r="Q230" s="176"/>
      <c r="R230" s="176"/>
      <c r="S230" s="177"/>
      <c r="T230" s="176"/>
      <c r="U230" s="176"/>
      <c r="V230" s="177"/>
      <c r="W230" s="176"/>
      <c r="X230" s="224"/>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row>
    <row r="231" spans="1:65" ht="15" thickBot="1" x14ac:dyDescent="0.4">
      <c r="A231" s="36"/>
      <c r="B231" s="36"/>
      <c r="C231" s="36"/>
      <c r="D231" s="36"/>
      <c r="E231" s="36"/>
      <c r="F231" s="36"/>
      <c r="G231" s="36"/>
      <c r="H231" s="36"/>
      <c r="I231" s="36"/>
      <c r="J231" s="220"/>
      <c r="K231" s="221"/>
      <c r="L231" s="221"/>
      <c r="M231" s="222"/>
      <c r="N231" s="221"/>
      <c r="O231" s="221"/>
      <c r="P231" s="222"/>
      <c r="Q231" s="221"/>
      <c r="R231" s="221"/>
      <c r="S231" s="222"/>
      <c r="T231" s="221"/>
      <c r="U231" s="221"/>
      <c r="V231" s="222"/>
      <c r="W231" s="221"/>
      <c r="X231" s="225"/>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row>
    <row r="232" spans="1:65" x14ac:dyDescent="0.3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row>
    <row r="233" spans="1:65" ht="15" customHeight="1" x14ac:dyDescent="0.35">
      <c r="A233" s="36"/>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36"/>
      <c r="AG233" s="36"/>
      <c r="AH233" s="36"/>
      <c r="AI233" s="36"/>
      <c r="AJ233" s="36"/>
      <c r="AK233" s="36"/>
      <c r="AL233" s="36"/>
      <c r="AM233" s="36"/>
      <c r="AN233" s="36"/>
      <c r="AO233" s="36"/>
      <c r="AP233" s="36"/>
      <c r="AQ233" s="36"/>
      <c r="AR233" s="36"/>
      <c r="AS233" s="36"/>
    </row>
    <row r="234" spans="1:65" ht="15" customHeight="1" x14ac:dyDescent="0.35">
      <c r="A234" s="36"/>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36"/>
      <c r="AG234" s="36"/>
      <c r="AH234" s="36"/>
      <c r="AI234" s="36"/>
      <c r="AJ234" s="36"/>
      <c r="AK234" s="36"/>
      <c r="AL234" s="36"/>
      <c r="AM234" s="36"/>
      <c r="AN234" s="36"/>
      <c r="AO234" s="36"/>
      <c r="AP234" s="36"/>
      <c r="AQ234" s="36"/>
      <c r="AR234" s="36"/>
      <c r="AS234" s="36"/>
    </row>
    <row r="235" spans="1:65" x14ac:dyDescent="0.3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row>
    <row r="236" spans="1:65" x14ac:dyDescent="0.3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row>
    <row r="237" spans="1:65" x14ac:dyDescent="0.3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row>
    <row r="238" spans="1:65" x14ac:dyDescent="0.3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row>
    <row r="239" spans="1:65" x14ac:dyDescent="0.3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row>
    <row r="240" spans="1:65" x14ac:dyDescent="0.3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row>
    <row r="241" spans="1:45" x14ac:dyDescent="0.3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row>
    <row r="242" spans="1:45" x14ac:dyDescent="0.3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row>
    <row r="243" spans="1:45" x14ac:dyDescent="0.3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row>
    <row r="244" spans="1:45" x14ac:dyDescent="0.3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row>
    <row r="245" spans="1:45" x14ac:dyDescent="0.3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row>
    <row r="246" spans="1:45" x14ac:dyDescent="0.3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row>
    <row r="247" spans="1:45" x14ac:dyDescent="0.3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row>
    <row r="248" spans="1:45" x14ac:dyDescent="0.3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row>
    <row r="249" spans="1:45" x14ac:dyDescent="0.3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row>
    <row r="250" spans="1:45" x14ac:dyDescent="0.3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row>
    <row r="251" spans="1:45" x14ac:dyDescent="0.3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row>
    <row r="252" spans="1:45" x14ac:dyDescent="0.3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row>
    <row r="253" spans="1:45" x14ac:dyDescent="0.3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row>
    <row r="254" spans="1:45" x14ac:dyDescent="0.3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row>
    <row r="255" spans="1:45" x14ac:dyDescent="0.3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row>
    <row r="256" spans="1:45" x14ac:dyDescent="0.3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row>
    <row r="257" spans="1:45" x14ac:dyDescent="0.3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row>
    <row r="258" spans="1:45" x14ac:dyDescent="0.3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row>
    <row r="259" spans="1:45" x14ac:dyDescent="0.3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row>
    <row r="260" spans="1:45" x14ac:dyDescent="0.3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row>
    <row r="261" spans="1:45" x14ac:dyDescent="0.3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row>
    <row r="262" spans="1:45" x14ac:dyDescent="0.3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row>
    <row r="263" spans="1:45" x14ac:dyDescent="0.3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row>
    <row r="264" spans="1:45" x14ac:dyDescent="0.3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row>
    <row r="265" spans="1:45" x14ac:dyDescent="0.3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row>
    <row r="266" spans="1:45" x14ac:dyDescent="0.3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row>
    <row r="267" spans="1:45" x14ac:dyDescent="0.3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row>
    <row r="268" spans="1:45" x14ac:dyDescent="0.3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row>
    <row r="269" spans="1:45" x14ac:dyDescent="0.3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row>
    <row r="270" spans="1:45" x14ac:dyDescent="0.3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row>
    <row r="271" spans="1:45" x14ac:dyDescent="0.3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row>
    <row r="272" spans="1:45" x14ac:dyDescent="0.3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row>
    <row r="273" spans="1:45" x14ac:dyDescent="0.3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row>
    <row r="274" spans="1:45" x14ac:dyDescent="0.3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row>
    <row r="275" spans="1:45" x14ac:dyDescent="0.3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row>
    <row r="276" spans="1:45" x14ac:dyDescent="0.3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row>
    <row r="277" spans="1:45" x14ac:dyDescent="0.3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row>
    <row r="278" spans="1:45" x14ac:dyDescent="0.3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row>
    <row r="279" spans="1:45" x14ac:dyDescent="0.3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row>
    <row r="280" spans="1:45" x14ac:dyDescent="0.3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row>
    <row r="281" spans="1:45" x14ac:dyDescent="0.3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row>
    <row r="282" spans="1:45" x14ac:dyDescent="0.3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row>
    <row r="283" spans="1:45" x14ac:dyDescent="0.3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row>
    <row r="284" spans="1:45" x14ac:dyDescent="0.3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row>
    <row r="285" spans="1:45" x14ac:dyDescent="0.3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row>
    <row r="286" spans="1:45" x14ac:dyDescent="0.3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row>
    <row r="287" spans="1:45" x14ac:dyDescent="0.3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row>
    <row r="288" spans="1:45" x14ac:dyDescent="0.3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row>
    <row r="289" spans="1:45" x14ac:dyDescent="0.3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row>
    <row r="290" spans="1:45" x14ac:dyDescent="0.3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row>
    <row r="291" spans="1:45" x14ac:dyDescent="0.3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row>
    <row r="292" spans="1:45" x14ac:dyDescent="0.3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row>
    <row r="293" spans="1:45" x14ac:dyDescent="0.3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row>
    <row r="294" spans="1:45" x14ac:dyDescent="0.3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row>
    <row r="295" spans="1:45" x14ac:dyDescent="0.3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row>
    <row r="296" spans="1:45" x14ac:dyDescent="0.3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row>
    <row r="297" spans="1:45" x14ac:dyDescent="0.3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row>
    <row r="298" spans="1:45" x14ac:dyDescent="0.3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row>
    <row r="299" spans="1:45" x14ac:dyDescent="0.3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row>
    <row r="300" spans="1:45" x14ac:dyDescent="0.3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row>
    <row r="301" spans="1:45" x14ac:dyDescent="0.3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row>
    <row r="302" spans="1:45" x14ac:dyDescent="0.3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row>
    <row r="303" spans="1:45" x14ac:dyDescent="0.3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row>
    <row r="304" spans="1:45" x14ac:dyDescent="0.3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row>
    <row r="305" spans="1:45" x14ac:dyDescent="0.3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row>
    <row r="306" spans="1:45" x14ac:dyDescent="0.3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row>
    <row r="307" spans="1:45" x14ac:dyDescent="0.3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row>
    <row r="308" spans="1:45" x14ac:dyDescent="0.3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row>
    <row r="309" spans="1:45" x14ac:dyDescent="0.3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row>
    <row r="310" spans="1:45" x14ac:dyDescent="0.3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row>
    <row r="311" spans="1:45" x14ac:dyDescent="0.3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row>
    <row r="312" spans="1:45" x14ac:dyDescent="0.3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row>
    <row r="313" spans="1:45" x14ac:dyDescent="0.3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row>
    <row r="314" spans="1:45" x14ac:dyDescent="0.3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row>
    <row r="315" spans="1:45" x14ac:dyDescent="0.3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row>
    <row r="316" spans="1:45" x14ac:dyDescent="0.3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row>
    <row r="317" spans="1:45" x14ac:dyDescent="0.3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row>
    <row r="318" spans="1:45" x14ac:dyDescent="0.3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row>
    <row r="319" spans="1:45" x14ac:dyDescent="0.3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row>
    <row r="320" spans="1:45" x14ac:dyDescent="0.3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row>
    <row r="321" spans="1:45" x14ac:dyDescent="0.3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row>
    <row r="322" spans="1:45" x14ac:dyDescent="0.3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row>
    <row r="323" spans="1:45" x14ac:dyDescent="0.3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row>
    <row r="324" spans="1:45" x14ac:dyDescent="0.3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row>
    <row r="325" spans="1:45" x14ac:dyDescent="0.3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row>
    <row r="326" spans="1:45" x14ac:dyDescent="0.3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row>
    <row r="327" spans="1:45" x14ac:dyDescent="0.3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row>
    <row r="328" spans="1:45" x14ac:dyDescent="0.3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row>
    <row r="329" spans="1:45" x14ac:dyDescent="0.3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row>
    <row r="330" spans="1:45" x14ac:dyDescent="0.3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row>
    <row r="331" spans="1:45" x14ac:dyDescent="0.3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row>
    <row r="332" spans="1:45" x14ac:dyDescent="0.3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row>
    <row r="333" spans="1:45" x14ac:dyDescent="0.3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row>
    <row r="334" spans="1:45" x14ac:dyDescent="0.3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row>
    <row r="335" spans="1:45" x14ac:dyDescent="0.3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row>
    <row r="336" spans="1:45" x14ac:dyDescent="0.3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row>
    <row r="337" spans="1:45" x14ac:dyDescent="0.3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row>
    <row r="338" spans="1:45" x14ac:dyDescent="0.3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row>
    <row r="339" spans="1:45" x14ac:dyDescent="0.3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row>
    <row r="340" spans="1:45" x14ac:dyDescent="0.3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row>
    <row r="341" spans="1:45" x14ac:dyDescent="0.3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row>
    <row r="342" spans="1:45" x14ac:dyDescent="0.3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row>
    <row r="343" spans="1:45" x14ac:dyDescent="0.3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row>
    <row r="344" spans="1:45" x14ac:dyDescent="0.3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row>
    <row r="345" spans="1:45" x14ac:dyDescent="0.3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row>
    <row r="346" spans="1:45" x14ac:dyDescent="0.3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row>
    <row r="347" spans="1:45" x14ac:dyDescent="0.3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row>
    <row r="348" spans="1:45" x14ac:dyDescent="0.3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row>
    <row r="349" spans="1:45" x14ac:dyDescent="0.3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row>
    <row r="350" spans="1:45" x14ac:dyDescent="0.3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row>
    <row r="351" spans="1:45" x14ac:dyDescent="0.3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row>
    <row r="352" spans="1:45" x14ac:dyDescent="0.3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row>
    <row r="353" spans="1:45" x14ac:dyDescent="0.3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row>
    <row r="354" spans="1:45" x14ac:dyDescent="0.3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row>
    <row r="355" spans="1:45" x14ac:dyDescent="0.3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row>
    <row r="356" spans="1:45" x14ac:dyDescent="0.3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row>
    <row r="357" spans="1:45" x14ac:dyDescent="0.3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row>
    <row r="358" spans="1:45" x14ac:dyDescent="0.3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row>
    <row r="359" spans="1:45" x14ac:dyDescent="0.3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row>
    <row r="360" spans="1:45" x14ac:dyDescent="0.3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row>
    <row r="361" spans="1:45" x14ac:dyDescent="0.35">
      <c r="A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row>
    <row r="362" spans="1:45" x14ac:dyDescent="0.35">
      <c r="A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row>
    <row r="363" spans="1:45" x14ac:dyDescent="0.35">
      <c r="A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row>
    <row r="364" spans="1:45" x14ac:dyDescent="0.35">
      <c r="A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row>
    <row r="365" spans="1:45" x14ac:dyDescent="0.35">
      <c r="A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row>
    <row r="366" spans="1:45" x14ac:dyDescent="0.35">
      <c r="A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row>
    <row r="367" spans="1:45" x14ac:dyDescent="0.35">
      <c r="A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row>
    <row r="368" spans="1:45" x14ac:dyDescent="0.35">
      <c r="A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row>
    <row r="369" spans="1:45" x14ac:dyDescent="0.35">
      <c r="A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row>
    <row r="370" spans="1:45" x14ac:dyDescent="0.35">
      <c r="A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row>
    <row r="371" spans="1:45" x14ac:dyDescent="0.35">
      <c r="A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row>
    <row r="372" spans="1:45" x14ac:dyDescent="0.35">
      <c r="A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row>
    <row r="373" spans="1:45" x14ac:dyDescent="0.35">
      <c r="A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row>
    <row r="374" spans="1:45" x14ac:dyDescent="0.35">
      <c r="A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row>
    <row r="375" spans="1:45" x14ac:dyDescent="0.35">
      <c r="A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row>
    <row r="376" spans="1:45" x14ac:dyDescent="0.35">
      <c r="A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row>
    <row r="377" spans="1:45" x14ac:dyDescent="0.35">
      <c r="A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row>
    <row r="378" spans="1:45" x14ac:dyDescent="0.35">
      <c r="A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row>
    <row r="379" spans="1:45" x14ac:dyDescent="0.35">
      <c r="A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row>
    <row r="380" spans="1:45" x14ac:dyDescent="0.35">
      <c r="A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row>
    <row r="381" spans="1:45" x14ac:dyDescent="0.35">
      <c r="A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row>
    <row r="382" spans="1:45" x14ac:dyDescent="0.35">
      <c r="A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row>
    <row r="383" spans="1:45" x14ac:dyDescent="0.35">
      <c r="A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row>
    <row r="384" spans="1:45" x14ac:dyDescent="0.35">
      <c r="A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row>
    <row r="385" spans="1:45" x14ac:dyDescent="0.35">
      <c r="A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row>
    <row r="386" spans="1:45" x14ac:dyDescent="0.35">
      <c r="A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row>
    <row r="387" spans="1:45" x14ac:dyDescent="0.35">
      <c r="A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row>
    <row r="388" spans="1:45" x14ac:dyDescent="0.35">
      <c r="A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row>
    <row r="389" spans="1:45" x14ac:dyDescent="0.35">
      <c r="A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row>
    <row r="390" spans="1:45" x14ac:dyDescent="0.35">
      <c r="A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row>
    <row r="391" spans="1:45" x14ac:dyDescent="0.35">
      <c r="A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row>
    <row r="392" spans="1:45" x14ac:dyDescent="0.35">
      <c r="A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row>
    <row r="393" spans="1:45" x14ac:dyDescent="0.35">
      <c r="A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row>
    <row r="394" spans="1:45" x14ac:dyDescent="0.35">
      <c r="A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row>
    <row r="395" spans="1:45" x14ac:dyDescent="0.35">
      <c r="A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c r="AP395" s="36"/>
      <c r="AQ395" s="36"/>
      <c r="AR395" s="36"/>
      <c r="AS395" s="36"/>
    </row>
    <row r="396" spans="1:45" x14ac:dyDescent="0.35">
      <c r="A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c r="AR396" s="36"/>
      <c r="AS396" s="36"/>
    </row>
    <row r="397" spans="1:45" x14ac:dyDescent="0.35">
      <c r="A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c r="AR397" s="36"/>
      <c r="AS397" s="36"/>
    </row>
    <row r="398" spans="1:45" x14ac:dyDescent="0.35">
      <c r="A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c r="AR398" s="36"/>
      <c r="AS398" s="36"/>
    </row>
    <row r="399" spans="1:45" x14ac:dyDescent="0.35">
      <c r="A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row>
    <row r="400" spans="1:45" x14ac:dyDescent="0.35">
      <c r="A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c r="AR400" s="36"/>
      <c r="AS400" s="36"/>
    </row>
    <row r="401" spans="1:45" x14ac:dyDescent="0.35">
      <c r="A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c r="AR401" s="36"/>
      <c r="AS401" s="36"/>
    </row>
    <row r="402" spans="1:45" x14ac:dyDescent="0.35">
      <c r="A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c r="AP402" s="36"/>
      <c r="AQ402" s="36"/>
      <c r="AR402" s="36"/>
      <c r="AS402" s="36"/>
    </row>
    <row r="403" spans="1:45" x14ac:dyDescent="0.35">
      <c r="A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c r="AP403" s="36"/>
      <c r="AQ403" s="36"/>
      <c r="AR403" s="36"/>
      <c r="AS403" s="36"/>
    </row>
    <row r="404" spans="1:45" x14ac:dyDescent="0.35">
      <c r="A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c r="AP404" s="36"/>
      <c r="AQ404" s="36"/>
      <c r="AR404" s="36"/>
      <c r="AS404" s="36"/>
    </row>
    <row r="405" spans="1:45" x14ac:dyDescent="0.35">
      <c r="A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c r="AP405" s="36"/>
      <c r="AQ405" s="36"/>
      <c r="AR405" s="36"/>
      <c r="AS405" s="36"/>
    </row>
    <row r="406" spans="1:45" x14ac:dyDescent="0.35">
      <c r="A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c r="AQ406" s="36"/>
      <c r="AR406" s="36"/>
      <c r="AS406" s="36"/>
    </row>
    <row r="407" spans="1:45" x14ac:dyDescent="0.35">
      <c r="A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c r="AN407" s="36"/>
      <c r="AO407" s="36"/>
      <c r="AP407" s="36"/>
      <c r="AQ407" s="36"/>
      <c r="AR407" s="36"/>
      <c r="AS407" s="36"/>
    </row>
    <row r="408" spans="1:45" x14ac:dyDescent="0.35">
      <c r="A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c r="AN408" s="36"/>
      <c r="AO408" s="36"/>
      <c r="AP408" s="36"/>
      <c r="AQ408" s="36"/>
      <c r="AR408" s="36"/>
      <c r="AS408" s="36"/>
    </row>
    <row r="409" spans="1:45" x14ac:dyDescent="0.35">
      <c r="A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c r="AN409" s="36"/>
      <c r="AO409" s="36"/>
      <c r="AP409" s="36"/>
      <c r="AQ409" s="36"/>
      <c r="AR409" s="36"/>
      <c r="AS409" s="36"/>
    </row>
    <row r="410" spans="1:45" x14ac:dyDescent="0.35">
      <c r="A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c r="AN410" s="36"/>
      <c r="AO410" s="36"/>
      <c r="AP410" s="36"/>
      <c r="AQ410" s="36"/>
      <c r="AR410" s="36"/>
      <c r="AS410" s="36"/>
    </row>
    <row r="411" spans="1:45" x14ac:dyDescent="0.35">
      <c r="A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c r="AN411" s="36"/>
      <c r="AO411" s="36"/>
      <c r="AP411" s="36"/>
      <c r="AQ411" s="36"/>
      <c r="AR411" s="36"/>
      <c r="AS411" s="36"/>
    </row>
    <row r="412" spans="1:45" x14ac:dyDescent="0.35">
      <c r="A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c r="AN412" s="36"/>
      <c r="AO412" s="36"/>
      <c r="AP412" s="36"/>
      <c r="AQ412" s="36"/>
      <c r="AR412" s="36"/>
      <c r="AS412" s="36"/>
    </row>
    <row r="413" spans="1:45" x14ac:dyDescent="0.35">
      <c r="A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c r="AP413" s="36"/>
      <c r="AQ413" s="36"/>
      <c r="AR413" s="36"/>
      <c r="AS413" s="36"/>
    </row>
    <row r="414" spans="1:45" x14ac:dyDescent="0.35">
      <c r="A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c r="AN414" s="36"/>
      <c r="AO414" s="36"/>
      <c r="AP414" s="36"/>
      <c r="AQ414" s="36"/>
      <c r="AR414" s="36"/>
      <c r="AS414" s="36"/>
    </row>
    <row r="415" spans="1:45" x14ac:dyDescent="0.35">
      <c r="A415" s="36"/>
    </row>
    <row r="416" spans="1:45" x14ac:dyDescent="0.35">
      <c r="A416" s="36"/>
    </row>
    <row r="417" spans="1:1" x14ac:dyDescent="0.35">
      <c r="A417" s="36"/>
    </row>
    <row r="418" spans="1:1" x14ac:dyDescent="0.35">
      <c r="A418" s="36"/>
    </row>
  </sheetData>
  <mergeCells count="17">
    <mergeCell ref="J226:L231"/>
    <mergeCell ref="M226:O231"/>
    <mergeCell ref="P226:R231"/>
    <mergeCell ref="S226:U231"/>
    <mergeCell ref="V226:X231"/>
    <mergeCell ref="Z50:AE93"/>
    <mergeCell ref="E50:I93"/>
    <mergeCell ref="Z6:AE49"/>
    <mergeCell ref="B2:I4"/>
    <mergeCell ref="J2:X4"/>
    <mergeCell ref="B6:D225"/>
    <mergeCell ref="E6:I49"/>
    <mergeCell ref="E182:I225"/>
    <mergeCell ref="Z138:AE181"/>
    <mergeCell ref="E138:I181"/>
    <mergeCell ref="Z94:AE137"/>
    <mergeCell ref="E94:I1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Q49"/>
  <sheetViews>
    <sheetView tabSelected="1" zoomScale="55" zoomScaleNormal="55" workbookViewId="0">
      <pane ySplit="6" topLeftCell="A7" activePane="bottomLeft" state="frozen"/>
      <selection activeCell="A6" sqref="A6"/>
      <selection pane="bottomLeft" sqref="A1:Q2"/>
    </sheetView>
  </sheetViews>
  <sheetFormatPr baseColWidth="10" defaultColWidth="11.453125" defaultRowHeight="14" x14ac:dyDescent="0.35"/>
  <cols>
    <col min="1" max="1" width="4" style="1" bestFit="1" customWidth="1"/>
    <col min="2" max="2" width="21.6328125" style="1" customWidth="1"/>
    <col min="3" max="3" width="25.54296875" style="1" customWidth="1"/>
    <col min="4" max="4" width="20.54296875" style="1" customWidth="1"/>
    <col min="5" max="5" width="15.54296875" style="1" customWidth="1"/>
    <col min="6" max="6" width="24.453125" style="1" customWidth="1"/>
    <col min="7" max="7" width="21.90625" style="1" customWidth="1"/>
    <col min="8" max="8" width="32.453125" style="1" customWidth="1"/>
    <col min="9" max="9" width="19" style="1" customWidth="1"/>
    <col min="10" max="10" width="17.90625" style="1" customWidth="1"/>
    <col min="11" max="11" width="16.54296875" style="1" customWidth="1"/>
    <col min="12" max="12" width="6.36328125" style="1" customWidth="1"/>
    <col min="13" max="13" width="33" style="1" customWidth="1"/>
    <col min="14" max="14" width="42" style="1" customWidth="1"/>
    <col min="15" max="15" width="15.453125" style="1" customWidth="1"/>
    <col min="16" max="16" width="6.36328125" style="1" customWidth="1"/>
    <col min="17" max="17" width="16" style="1" customWidth="1"/>
    <col min="18" max="72" width="11.453125" style="2" customWidth="1"/>
    <col min="73" max="16384" width="11.453125" style="2"/>
  </cols>
  <sheetData>
    <row r="1" spans="1:17" ht="16.5" customHeight="1" x14ac:dyDescent="0.35">
      <c r="A1" s="287" t="s">
        <v>269</v>
      </c>
      <c r="B1" s="288"/>
      <c r="C1" s="288"/>
      <c r="D1" s="288"/>
      <c r="E1" s="288"/>
      <c r="F1" s="288"/>
      <c r="G1" s="288"/>
      <c r="H1" s="288"/>
      <c r="I1" s="288"/>
      <c r="J1" s="288"/>
      <c r="K1" s="288"/>
      <c r="L1" s="288"/>
      <c r="M1" s="288"/>
      <c r="N1" s="288"/>
      <c r="O1" s="288"/>
      <c r="P1" s="288"/>
      <c r="Q1" s="288"/>
    </row>
    <row r="2" spans="1:17" ht="24" customHeight="1" x14ac:dyDescent="0.35">
      <c r="A2" s="289"/>
      <c r="B2" s="290"/>
      <c r="C2" s="290"/>
      <c r="D2" s="290"/>
      <c r="E2" s="290"/>
      <c r="F2" s="290"/>
      <c r="G2" s="290"/>
      <c r="H2" s="290"/>
      <c r="I2" s="290"/>
      <c r="J2" s="290"/>
      <c r="K2" s="290"/>
      <c r="L2" s="290"/>
      <c r="M2" s="290"/>
      <c r="N2" s="290"/>
      <c r="O2" s="290"/>
      <c r="P2" s="290"/>
      <c r="Q2" s="290"/>
    </row>
    <row r="3" spans="1:17" x14ac:dyDescent="0.35">
      <c r="A3" s="19"/>
      <c r="B3" s="19"/>
      <c r="C3" s="19"/>
      <c r="D3" s="19"/>
      <c r="E3" s="19"/>
      <c r="F3" s="19"/>
      <c r="G3" s="19"/>
      <c r="H3" s="19"/>
      <c r="I3" s="19"/>
      <c r="J3" s="19"/>
      <c r="K3" s="19"/>
      <c r="L3" s="19"/>
      <c r="M3" s="19"/>
      <c r="N3" s="19"/>
      <c r="O3" s="19"/>
      <c r="P3" s="19"/>
      <c r="Q3" s="19"/>
    </row>
    <row r="4" spans="1:17" x14ac:dyDescent="0.35">
      <c r="A4" s="291" t="s">
        <v>117</v>
      </c>
      <c r="B4" s="292"/>
      <c r="C4" s="292"/>
      <c r="D4" s="292"/>
      <c r="E4" s="292"/>
      <c r="F4" s="292"/>
      <c r="G4" s="292"/>
      <c r="H4" s="292"/>
      <c r="I4" s="292"/>
      <c r="J4" s="293"/>
      <c r="K4" s="291" t="s">
        <v>118</v>
      </c>
      <c r="L4" s="292"/>
      <c r="M4" s="292"/>
      <c r="N4" s="292"/>
      <c r="O4" s="292"/>
      <c r="P4" s="292"/>
      <c r="Q4" s="293"/>
    </row>
    <row r="5" spans="1:17" ht="49.25" customHeight="1" x14ac:dyDescent="0.35">
      <c r="A5" s="295" t="s">
        <v>0</v>
      </c>
      <c r="B5" s="298" t="s">
        <v>178</v>
      </c>
      <c r="C5" s="298" t="s">
        <v>179</v>
      </c>
      <c r="D5" s="298" t="s">
        <v>162</v>
      </c>
      <c r="E5" s="300" t="s">
        <v>2</v>
      </c>
      <c r="F5" s="298" t="s">
        <v>3</v>
      </c>
      <c r="G5" s="298" t="s">
        <v>34</v>
      </c>
      <c r="H5" s="299" t="s">
        <v>1</v>
      </c>
      <c r="I5" s="297" t="s">
        <v>37</v>
      </c>
      <c r="J5" s="298" t="s">
        <v>114</v>
      </c>
      <c r="K5" s="301" t="s">
        <v>30</v>
      </c>
      <c r="L5" s="302" t="s">
        <v>5</v>
      </c>
      <c r="M5" s="297" t="s">
        <v>73</v>
      </c>
      <c r="N5" s="297" t="s">
        <v>78</v>
      </c>
      <c r="O5" s="304" t="s">
        <v>35</v>
      </c>
      <c r="P5" s="302" t="s">
        <v>5</v>
      </c>
      <c r="Q5" s="298" t="s">
        <v>36</v>
      </c>
    </row>
    <row r="6" spans="1:17" s="83" customFormat="1" ht="99.65" customHeight="1" x14ac:dyDescent="0.35">
      <c r="A6" s="296"/>
      <c r="B6" s="294"/>
      <c r="C6" s="294"/>
      <c r="D6" s="294"/>
      <c r="E6" s="300"/>
      <c r="F6" s="294"/>
      <c r="G6" s="294"/>
      <c r="H6" s="300"/>
      <c r="I6" s="298"/>
      <c r="J6" s="294"/>
      <c r="K6" s="298"/>
      <c r="L6" s="303"/>
      <c r="M6" s="298"/>
      <c r="N6" s="298"/>
      <c r="O6" s="303"/>
      <c r="P6" s="303"/>
      <c r="Q6" s="294"/>
    </row>
    <row r="7" spans="1:17" s="82" customFormat="1" ht="213" customHeight="1" x14ac:dyDescent="0.35">
      <c r="A7" s="284">
        <v>1</v>
      </c>
      <c r="B7" s="278" t="s">
        <v>220</v>
      </c>
      <c r="C7" s="272" t="s">
        <v>221</v>
      </c>
      <c r="D7" s="272" t="s">
        <v>222</v>
      </c>
      <c r="E7" s="265" t="s">
        <v>111</v>
      </c>
      <c r="F7" s="265" t="s">
        <v>196</v>
      </c>
      <c r="G7" s="265" t="s">
        <v>197</v>
      </c>
      <c r="H7" s="257" t="s">
        <v>223</v>
      </c>
      <c r="I7" s="265" t="s">
        <v>108</v>
      </c>
      <c r="J7" s="267">
        <v>30</v>
      </c>
      <c r="K7" s="269" t="str">
        <f>IF(J7&lt;=0,"",IF(J7&lt;=2,"Muy Baja",IF(J7&lt;=24,"Baja",IF(J7&lt;=500,"Media",IF(J7&lt;=5000,"Alta","Muy Alta")))))</f>
        <v>Media</v>
      </c>
      <c r="L7" s="259">
        <f>IF(K7="","",IF(K7="Muy Baja",0.2,IF(K7="Baja",0.4,IF(K7="Media",0.6,IF(K7="Alta",0.8,IF(K7="Muy Alta",1,))))))</f>
        <v>0.6</v>
      </c>
      <c r="M7" s="274" t="s">
        <v>204</v>
      </c>
      <c r="N7" s="108" t="str">
        <f>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269" t="str">
        <f>IF(OR(N7='Tabla Impacto'!$C$11,N7='Tabla Impacto'!$D$11),"Leve",IF(OR(N7='Tabla Impacto'!$C$12,N7='Tabla Impacto'!$D$12),"Menor",IF(OR(N7='Tabla Impacto'!$C$13,N7='Tabla Impacto'!$D$13),"Moderado",IF(OR(N7='Tabla Impacto'!$C$14,N7='Tabla Impacto'!$D$14),"Mayor",IF(OR(N7='Tabla Impacto'!$C$15,N7='Tabla Impacto'!$D$15),"Catastrófico","")))))</f>
        <v>Moderado</v>
      </c>
      <c r="P7" s="259">
        <f>IF(O7="","",IF(O7="Leve",0.2,IF(O7="Menor",0.4,IF(O7="Moderado",0.6,IF(O7="Mayor",0.8,IF(O7="Catastrófico",1,))))))</f>
        <v>0.6</v>
      </c>
      <c r="Q7" s="262" t="str">
        <f>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row>
    <row r="8" spans="1:17" s="82" customFormat="1" ht="228" customHeight="1" x14ac:dyDescent="0.35">
      <c r="A8" s="244"/>
      <c r="B8" s="279"/>
      <c r="C8" s="277"/>
      <c r="D8" s="273"/>
      <c r="E8" s="266"/>
      <c r="F8" s="266"/>
      <c r="G8" s="266"/>
      <c r="H8" s="258"/>
      <c r="I8" s="266"/>
      <c r="J8" s="268"/>
      <c r="K8" s="270"/>
      <c r="L8" s="260"/>
      <c r="M8" s="275"/>
      <c r="N8" s="109"/>
      <c r="O8" s="270"/>
      <c r="P8" s="260"/>
      <c r="Q8" s="263"/>
    </row>
    <row r="9" spans="1:17" s="82" customFormat="1" ht="167.25" customHeight="1" x14ac:dyDescent="0.35">
      <c r="A9" s="244"/>
      <c r="B9" s="280"/>
      <c r="C9" s="277"/>
      <c r="D9" s="273"/>
      <c r="E9" s="266"/>
      <c r="F9" s="266"/>
      <c r="G9" s="266"/>
      <c r="H9" s="258"/>
      <c r="I9" s="266"/>
      <c r="J9" s="268"/>
      <c r="K9" s="271"/>
      <c r="L9" s="261"/>
      <c r="M9" s="275"/>
      <c r="N9" s="109"/>
      <c r="O9" s="271"/>
      <c r="P9" s="261"/>
      <c r="Q9" s="264"/>
    </row>
    <row r="10" spans="1:17" s="82" customFormat="1" ht="171.9" customHeight="1" x14ac:dyDescent="0.35">
      <c r="A10" s="244">
        <f>1+A7</f>
        <v>2</v>
      </c>
      <c r="B10" s="278" t="s">
        <v>224</v>
      </c>
      <c r="C10" s="272" t="s">
        <v>225</v>
      </c>
      <c r="D10" s="272" t="s">
        <v>226</v>
      </c>
      <c r="E10" s="265" t="s">
        <v>113</v>
      </c>
      <c r="F10" s="276" t="s">
        <v>180</v>
      </c>
      <c r="G10" s="265" t="s">
        <v>263</v>
      </c>
      <c r="H10" s="257" t="s">
        <v>219</v>
      </c>
      <c r="I10" s="265" t="s">
        <v>108</v>
      </c>
      <c r="J10" s="267">
        <v>1460</v>
      </c>
      <c r="K10" s="269" t="str">
        <f>IF(J10&lt;=0,"",IF(J10&lt;=2,"Muy Baja",IF(J10&lt;=24,"Baja",IF(J10&lt;=500,"Media",IF(J10&lt;=5000,"Alta","Muy Alta")))))</f>
        <v>Alta</v>
      </c>
      <c r="L10" s="259">
        <f>IF(K10="","",IF(K10="Muy Baja",0.2,IF(K10="Baja",0.4,IF(K10="Media",0.6,IF(K10="Alta",0.8,IF(K10="Muy Alta",1,))))))</f>
        <v>0.8</v>
      </c>
      <c r="M10" s="274" t="s">
        <v>204</v>
      </c>
      <c r="N10" s="108"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269" t="str">
        <f>IF(OR(N10='Tabla Impacto'!$C$11,N10='Tabla Impacto'!$D$11),"Leve",IF(OR(N10='Tabla Impacto'!$C$12,N10='Tabla Impacto'!$D$12),"Menor",IF(OR(N10='Tabla Impacto'!$C$13,N10='Tabla Impacto'!$D$13),"Moderado",IF(OR(N10='Tabla Impacto'!$C$14,N10='Tabla Impacto'!$D$14),"Mayor",IF(OR(N10='Tabla Impacto'!$C$15,N10='Tabla Impacto'!$D$15),"Catastrófico","")))))</f>
        <v>Moderado</v>
      </c>
      <c r="P10" s="259">
        <f>IF(O10="","",IF(O10="Leve",0.2,IF(O10="Menor",0.4,IF(O10="Moderado",0.6,IF(O10="Mayor",0.8,IF(O10="Catastrófico",1,))))))</f>
        <v>0.6</v>
      </c>
      <c r="Q10" s="262"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row>
    <row r="11" spans="1:17" s="82" customFormat="1" ht="151.5" customHeight="1" x14ac:dyDescent="0.35">
      <c r="A11" s="244"/>
      <c r="B11" s="279"/>
      <c r="C11" s="273"/>
      <c r="D11" s="277"/>
      <c r="E11" s="266"/>
      <c r="F11" s="266"/>
      <c r="G11" s="266"/>
      <c r="H11" s="258"/>
      <c r="I11" s="266"/>
      <c r="J11" s="268"/>
      <c r="K11" s="270"/>
      <c r="L11" s="260"/>
      <c r="M11" s="275"/>
      <c r="N11" s="109"/>
      <c r="O11" s="270"/>
      <c r="P11" s="260"/>
      <c r="Q11" s="263"/>
    </row>
    <row r="12" spans="1:17" s="82" customFormat="1" ht="151.5" customHeight="1" x14ac:dyDescent="0.35">
      <c r="A12" s="244"/>
      <c r="B12" s="280"/>
      <c r="C12" s="273"/>
      <c r="D12" s="277"/>
      <c r="E12" s="266"/>
      <c r="F12" s="266"/>
      <c r="G12" s="266"/>
      <c r="H12" s="258"/>
      <c r="I12" s="266"/>
      <c r="J12" s="268"/>
      <c r="K12" s="271"/>
      <c r="L12" s="261"/>
      <c r="M12" s="275"/>
      <c r="N12" s="109"/>
      <c r="O12" s="271"/>
      <c r="P12" s="261"/>
      <c r="Q12" s="264"/>
    </row>
    <row r="13" spans="1:17" s="82" customFormat="1" ht="151.5" customHeight="1" x14ac:dyDescent="0.35">
      <c r="A13" s="244">
        <f>1+A10</f>
        <v>3</v>
      </c>
      <c r="B13" s="278" t="s">
        <v>227</v>
      </c>
      <c r="C13" s="272" t="s">
        <v>228</v>
      </c>
      <c r="D13" s="272" t="s">
        <v>229</v>
      </c>
      <c r="E13" s="265" t="s">
        <v>111</v>
      </c>
      <c r="F13" s="265" t="s">
        <v>230</v>
      </c>
      <c r="G13" s="265" t="s">
        <v>231</v>
      </c>
      <c r="H13" s="257" t="s">
        <v>262</v>
      </c>
      <c r="I13" s="265" t="s">
        <v>108</v>
      </c>
      <c r="J13" s="267">
        <v>24</v>
      </c>
      <c r="K13" s="269" t="str">
        <f>IF(J13&lt;=0,"",IF(J13&lt;=2,"Muy Baja",IF(J13&lt;=24,"Baja",IF(J13&lt;=500,"Media",IF(J13&lt;=5000,"Alta","Muy Alta")))))</f>
        <v>Baja</v>
      </c>
      <c r="L13" s="259">
        <f>IF(K13="","",IF(K13="Muy Baja",0.2,IF(K13="Baja",0.4,IF(K13="Media",0.6,IF(K13="Alta",0.8,IF(K13="Muy Alta",1,))))))</f>
        <v>0.4</v>
      </c>
      <c r="M13" s="274" t="s">
        <v>204</v>
      </c>
      <c r="N13" s="108"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269" t="str">
        <f>IF(OR(N13='Tabla Impacto'!$C$11,N13='Tabla Impacto'!$D$11),"Leve",IF(OR(N13='Tabla Impacto'!$C$12,N13='Tabla Impacto'!$D$12),"Menor",IF(OR(N13='Tabla Impacto'!$C$13,N13='Tabla Impacto'!$D$13),"Moderado",IF(OR(N13='Tabla Impacto'!$C$14,N13='Tabla Impacto'!$D$14),"Mayor",IF(OR(N13='Tabla Impacto'!$C$15,N13='Tabla Impacto'!$D$15),"Catastrófico","")))))</f>
        <v>Moderado</v>
      </c>
      <c r="P13" s="259">
        <f>IF(O13="","",IF(O13="Leve",0.2,IF(O13="Menor",0.4,IF(O13="Moderado",0.6,IF(O13="Mayor",0.8,IF(O13="Catastrófico",1,))))))</f>
        <v>0.6</v>
      </c>
      <c r="Q13" s="262"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Moderado</v>
      </c>
    </row>
    <row r="14" spans="1:17" s="82" customFormat="1" ht="151.5" customHeight="1" x14ac:dyDescent="0.35">
      <c r="A14" s="244"/>
      <c r="B14" s="279"/>
      <c r="C14" s="273"/>
      <c r="D14" s="277"/>
      <c r="E14" s="266"/>
      <c r="F14" s="266"/>
      <c r="G14" s="266"/>
      <c r="H14" s="258"/>
      <c r="I14" s="266"/>
      <c r="J14" s="268"/>
      <c r="K14" s="270"/>
      <c r="L14" s="260"/>
      <c r="M14" s="275"/>
      <c r="N14" s="109"/>
      <c r="O14" s="270"/>
      <c r="P14" s="260"/>
      <c r="Q14" s="263"/>
    </row>
    <row r="15" spans="1:17" s="82" customFormat="1" ht="151.5" customHeight="1" x14ac:dyDescent="0.35">
      <c r="A15" s="244"/>
      <c r="B15" s="280"/>
      <c r="C15" s="273"/>
      <c r="D15" s="277"/>
      <c r="E15" s="266"/>
      <c r="F15" s="266"/>
      <c r="G15" s="266"/>
      <c r="H15" s="258"/>
      <c r="I15" s="266"/>
      <c r="J15" s="268"/>
      <c r="K15" s="271"/>
      <c r="L15" s="261"/>
      <c r="M15" s="275"/>
      <c r="N15" s="109"/>
      <c r="O15" s="271"/>
      <c r="P15" s="261"/>
      <c r="Q15" s="264"/>
    </row>
    <row r="16" spans="1:17" s="82" customFormat="1" ht="176.25" customHeight="1" x14ac:dyDescent="0.35">
      <c r="A16" s="244">
        <f>1+A13</f>
        <v>4</v>
      </c>
      <c r="B16" s="278" t="s">
        <v>232</v>
      </c>
      <c r="C16" s="272" t="s">
        <v>233</v>
      </c>
      <c r="D16" s="272" t="s">
        <v>234</v>
      </c>
      <c r="E16" s="265" t="s">
        <v>113</v>
      </c>
      <c r="F16" s="276" t="s">
        <v>267</v>
      </c>
      <c r="G16" s="276" t="s">
        <v>194</v>
      </c>
      <c r="H16" s="257" t="s">
        <v>268</v>
      </c>
      <c r="I16" s="265" t="s">
        <v>108</v>
      </c>
      <c r="J16" s="267">
        <v>98</v>
      </c>
      <c r="K16" s="269" t="str">
        <f>IF(J16&lt;=0,"",IF(J16&lt;=2,"Muy Baja",IF(J16&lt;=24,"Baja",IF(J16&lt;=500,"Media",IF(J16&lt;=5000,"Alta","Muy Alta")))))</f>
        <v>Media</v>
      </c>
      <c r="L16" s="259">
        <f>IF(K16="","",IF(K16="Muy Baja",0.2,IF(K16="Baja",0.4,IF(K16="Media",0.6,IF(K16="Alta",0.8,IF(K16="Muy Alta",1,))))))</f>
        <v>0.6</v>
      </c>
      <c r="M16" s="274" t="s">
        <v>204</v>
      </c>
      <c r="N16" s="108"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269" t="str">
        <f>IF(OR(N16='Tabla Impacto'!$C$11,N16='Tabla Impacto'!$D$11),"Leve",IF(OR(N16='Tabla Impacto'!$C$12,N16='Tabla Impacto'!$D$12),"Menor",IF(OR(N16='Tabla Impacto'!$C$13,N16='Tabla Impacto'!$D$13),"Moderado",IF(OR(N16='Tabla Impacto'!$C$14,N16='Tabla Impacto'!$D$14),"Mayor",IF(OR(N16='Tabla Impacto'!$C$15,N16='Tabla Impacto'!$D$15),"Catastrófico","")))))</f>
        <v>Moderado</v>
      </c>
      <c r="P16" s="259">
        <f>IF(O16="","",IF(O16="Leve",0.2,IF(O16="Menor",0.4,IF(O16="Moderado",0.6,IF(O16="Mayor",0.8,IF(O16="Catastrófico",1,))))))</f>
        <v>0.6</v>
      </c>
      <c r="Q16" s="262"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row>
    <row r="17" spans="1:17" s="82" customFormat="1" ht="151.5" customHeight="1" x14ac:dyDescent="0.35">
      <c r="A17" s="244"/>
      <c r="B17" s="279"/>
      <c r="C17" s="277"/>
      <c r="D17" s="277"/>
      <c r="E17" s="266"/>
      <c r="F17" s="266"/>
      <c r="G17" s="266"/>
      <c r="H17" s="258"/>
      <c r="I17" s="266"/>
      <c r="J17" s="268"/>
      <c r="K17" s="270"/>
      <c r="L17" s="260"/>
      <c r="M17" s="275"/>
      <c r="N17" s="109"/>
      <c r="O17" s="270"/>
      <c r="P17" s="260"/>
      <c r="Q17" s="263"/>
    </row>
    <row r="18" spans="1:17" s="82" customFormat="1" ht="151.5" customHeight="1" x14ac:dyDescent="0.35">
      <c r="A18" s="244"/>
      <c r="B18" s="279"/>
      <c r="C18" s="277"/>
      <c r="D18" s="277"/>
      <c r="E18" s="266"/>
      <c r="F18" s="266"/>
      <c r="G18" s="266"/>
      <c r="H18" s="258"/>
      <c r="I18" s="266"/>
      <c r="J18" s="268"/>
      <c r="K18" s="270"/>
      <c r="L18" s="260"/>
      <c r="M18" s="275"/>
      <c r="N18" s="109"/>
      <c r="O18" s="270"/>
      <c r="P18" s="260"/>
      <c r="Q18" s="263"/>
    </row>
    <row r="19" spans="1:17" s="82" customFormat="1" ht="151.5" customHeight="1" x14ac:dyDescent="0.35">
      <c r="A19" s="244"/>
      <c r="B19" s="280"/>
      <c r="C19" s="277"/>
      <c r="D19" s="277"/>
      <c r="E19" s="266"/>
      <c r="F19" s="266"/>
      <c r="G19" s="266"/>
      <c r="H19" s="258"/>
      <c r="I19" s="266"/>
      <c r="J19" s="268"/>
      <c r="K19" s="271"/>
      <c r="L19" s="261"/>
      <c r="M19" s="275"/>
      <c r="N19" s="109"/>
      <c r="O19" s="271"/>
      <c r="P19" s="261"/>
      <c r="Q19" s="264"/>
    </row>
    <row r="20" spans="1:17" s="82" customFormat="1" ht="151.5" customHeight="1" x14ac:dyDescent="0.35">
      <c r="A20" s="244">
        <f>1+A16</f>
        <v>5</v>
      </c>
      <c r="B20" s="278" t="s">
        <v>235</v>
      </c>
      <c r="C20" s="272" t="s">
        <v>236</v>
      </c>
      <c r="D20" s="272" t="s">
        <v>237</v>
      </c>
      <c r="E20" s="265" t="s">
        <v>111</v>
      </c>
      <c r="F20" s="276" t="s">
        <v>238</v>
      </c>
      <c r="G20" s="276" t="s">
        <v>260</v>
      </c>
      <c r="H20" s="257" t="s">
        <v>264</v>
      </c>
      <c r="I20" s="265" t="s">
        <v>108</v>
      </c>
      <c r="J20" s="267">
        <v>1</v>
      </c>
      <c r="K20" s="269" t="str">
        <f>IF(J20&lt;=0,"",IF(J20&lt;=2,"Muy Baja",IF(J20&lt;=24,"Baja",IF(J20&lt;=500,"Media",IF(J20&lt;=5000,"Alta","Muy Alta")))))</f>
        <v>Muy Baja</v>
      </c>
      <c r="L20" s="259">
        <f>IF(K20="","",IF(K20="Muy Baja",0.2,IF(K20="Baja",0.4,IF(K20="Media",0.6,IF(K20="Alta",0.8,IF(K20="Muy Alta",1,))))))</f>
        <v>0.2</v>
      </c>
      <c r="M20" s="274" t="s">
        <v>204</v>
      </c>
      <c r="N20" s="108" t="str">
        <f>IF(NOT(ISERROR(MATCH(M20,'Tabla Impacto'!$B$221:$B$223,0))),'Tabla Impacto'!$F$223&amp;"Por favor no seleccionar los criterios de impacto(Afectación Económica o presupuestal y Pérdida Reputacional)",M20)</f>
        <v xml:space="preserve"> El riesgo afecta la imagen de la entidad con algunos usuarios de relevancia frente al logro de los objetivos</v>
      </c>
      <c r="O20" s="269" t="str">
        <f>IF(OR(N20='Tabla Impacto'!$C$11,N20='Tabla Impacto'!$D$11),"Leve",IF(OR(N20='Tabla Impacto'!$C$12,N20='Tabla Impacto'!$D$12),"Menor",IF(OR(N20='Tabla Impacto'!$C$13,N20='Tabla Impacto'!$D$13),"Moderado",IF(OR(N20='Tabla Impacto'!$C$14,N20='Tabla Impacto'!$D$14),"Mayor",IF(OR(N20='Tabla Impacto'!$C$15,N20='Tabla Impacto'!$D$15),"Catastrófico","")))))</f>
        <v>Moderado</v>
      </c>
      <c r="P20" s="259">
        <f>IF(O20="","",IF(O20="Leve",0.2,IF(O20="Menor",0.4,IF(O20="Moderado",0.6,IF(O20="Mayor",0.8,IF(O20="Catastrófico",1,))))))</f>
        <v>0.6</v>
      </c>
      <c r="Q20" s="262" t="str">
        <f>IF(OR(AND(K20="Muy Baja",O20="Leve"),AND(K20="Muy Baja",O20="Menor"),AND(K20="Baja",O20="Leve")),"Bajo",IF(OR(AND(K20="Muy baja",O20="Moderado"),AND(K20="Baja",O20="Menor"),AND(K20="Baja",O20="Moderado"),AND(K20="Media",O20="Leve"),AND(K20="Media",O20="Menor"),AND(K20="Media",O20="Moderado"),AND(K20="Alta",O20="Leve"),AND(K20="Alta",O20="Menor")),"Moderado",IF(OR(AND(K20="Muy Baja",O20="Mayor"),AND(K20="Baja",O20="Mayor"),AND(K20="Media",O20="Mayor"),AND(K20="Alta",O20="Moderado"),AND(K20="Alta",O20="Mayor"),AND(K20="Muy Alta",O20="Leve"),AND(K20="Muy Alta",O20="Menor"),AND(K20="Muy Alta",O20="Moderado"),AND(K20="Muy Alta",O20="Mayor")),"Alto",IF(OR(AND(K20="Muy Baja",O20="Catastrófico"),AND(K20="Baja",O20="Catastrófico"),AND(K20="Media",O20="Catastrófico"),AND(K20="Alta",O20="Catastrófico"),AND(K20="Muy Alta",O20="Catastrófico")),"Extremo",""))))</f>
        <v>Moderado</v>
      </c>
    </row>
    <row r="21" spans="1:17" s="82" customFormat="1" ht="151.5" customHeight="1" x14ac:dyDescent="0.35">
      <c r="A21" s="244"/>
      <c r="B21" s="279"/>
      <c r="C21" s="277"/>
      <c r="D21" s="273"/>
      <c r="E21" s="266"/>
      <c r="F21" s="266"/>
      <c r="G21" s="266"/>
      <c r="H21" s="258"/>
      <c r="I21" s="266"/>
      <c r="J21" s="268"/>
      <c r="K21" s="270"/>
      <c r="L21" s="260"/>
      <c r="M21" s="275"/>
      <c r="N21" s="109"/>
      <c r="O21" s="270"/>
      <c r="P21" s="260"/>
      <c r="Q21" s="263"/>
    </row>
    <row r="22" spans="1:17" s="82" customFormat="1" ht="151.5" customHeight="1" x14ac:dyDescent="0.35">
      <c r="A22" s="244"/>
      <c r="B22" s="280"/>
      <c r="C22" s="277"/>
      <c r="D22" s="273"/>
      <c r="E22" s="266"/>
      <c r="F22" s="266"/>
      <c r="G22" s="266"/>
      <c r="H22" s="258"/>
      <c r="I22" s="266"/>
      <c r="J22" s="268"/>
      <c r="K22" s="271"/>
      <c r="L22" s="261"/>
      <c r="M22" s="275"/>
      <c r="N22" s="109"/>
      <c r="O22" s="271"/>
      <c r="P22" s="261"/>
      <c r="Q22" s="264"/>
    </row>
    <row r="23" spans="1:17" s="82" customFormat="1" ht="151.5" customHeight="1" x14ac:dyDescent="0.35">
      <c r="A23" s="244">
        <f>1+A20</f>
        <v>6</v>
      </c>
      <c r="B23" s="278" t="s">
        <v>181</v>
      </c>
      <c r="C23" s="272" t="s">
        <v>193</v>
      </c>
      <c r="D23" s="272" t="s">
        <v>239</v>
      </c>
      <c r="E23" s="265" t="s">
        <v>113</v>
      </c>
      <c r="F23" s="265" t="s">
        <v>182</v>
      </c>
      <c r="G23" s="265" t="s">
        <v>183</v>
      </c>
      <c r="H23" s="257" t="s">
        <v>215</v>
      </c>
      <c r="I23" s="265" t="s">
        <v>108</v>
      </c>
      <c r="J23" s="267">
        <v>2</v>
      </c>
      <c r="K23" s="269" t="str">
        <f>IF(J23&lt;=0,"",IF(J23&lt;=2,"Muy Baja",IF(J23&lt;=24,"Baja",IF(J23&lt;=500,"Media",IF(J23&lt;=5000,"Alta","Muy Alta")))))</f>
        <v>Muy Baja</v>
      </c>
      <c r="L23" s="259">
        <f>IF(K23="","",IF(K23="Muy Baja",0.2,IF(K23="Baja",0.4,IF(K23="Media",0.6,IF(K23="Alta",0.8,IF(K23="Muy Alta",1,))))))</f>
        <v>0.2</v>
      </c>
      <c r="M23" s="274" t="s">
        <v>203</v>
      </c>
      <c r="N23" s="108" t="str">
        <f>IF(NOT(ISERROR(MATCH(M23,'Tabla Impacto'!$B$221:$B$223,0))),'Tabla Impacto'!$F$223&amp;"Por favor no seleccionar los criterios de impacto(Afectación Económica o presupuestal y Pérdida Reputacional)",M23)</f>
        <v xml:space="preserve"> Entre 50 y 100 SMLMV </v>
      </c>
      <c r="O23" s="269" t="str">
        <f>IF(OR(N23='Tabla Impacto'!$C$11,N23='Tabla Impacto'!$D$11),"Leve",IF(OR(N23='Tabla Impacto'!$C$12,N23='Tabla Impacto'!$D$12),"Menor",IF(OR(N23='Tabla Impacto'!$C$13,N23='Tabla Impacto'!$D$13),"Moderado",IF(OR(N23='Tabla Impacto'!$C$14,N23='Tabla Impacto'!$D$14),"Mayor",IF(OR(N23='Tabla Impacto'!$C$15,N23='Tabla Impacto'!$D$15),"Catastrófico","")))))</f>
        <v>Moderado</v>
      </c>
      <c r="P23" s="259">
        <f>IF(O23="","",IF(O23="Leve",0.2,IF(O23="Menor",0.4,IF(O23="Moderado",0.6,IF(O23="Mayor",0.8,IF(O23="Catastrófico",1,))))))</f>
        <v>0.6</v>
      </c>
      <c r="Q23" s="262"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Moderado</v>
      </c>
    </row>
    <row r="24" spans="1:17" s="82" customFormat="1" ht="151.5" customHeight="1" x14ac:dyDescent="0.35">
      <c r="A24" s="244"/>
      <c r="B24" s="279"/>
      <c r="C24" s="277"/>
      <c r="D24" s="273"/>
      <c r="E24" s="266"/>
      <c r="F24" s="266"/>
      <c r="G24" s="266"/>
      <c r="H24" s="258"/>
      <c r="I24" s="266"/>
      <c r="J24" s="268"/>
      <c r="K24" s="270"/>
      <c r="L24" s="260"/>
      <c r="M24" s="275"/>
      <c r="N24" s="109"/>
      <c r="O24" s="270"/>
      <c r="P24" s="260"/>
      <c r="Q24" s="263"/>
    </row>
    <row r="25" spans="1:17" s="82" customFormat="1" ht="151.5" customHeight="1" x14ac:dyDescent="0.35">
      <c r="A25" s="244"/>
      <c r="B25" s="280"/>
      <c r="C25" s="277"/>
      <c r="D25" s="273"/>
      <c r="E25" s="266"/>
      <c r="F25" s="266"/>
      <c r="G25" s="266"/>
      <c r="H25" s="258"/>
      <c r="I25" s="266"/>
      <c r="J25" s="268"/>
      <c r="K25" s="271"/>
      <c r="L25" s="261"/>
      <c r="M25" s="275"/>
      <c r="N25" s="109"/>
      <c r="O25" s="271"/>
      <c r="P25" s="261"/>
      <c r="Q25" s="264"/>
    </row>
    <row r="26" spans="1:17" s="82" customFormat="1" ht="151.5" customHeight="1" x14ac:dyDescent="0.35">
      <c r="A26" s="244">
        <f>1+A23</f>
        <v>7</v>
      </c>
      <c r="B26" s="278" t="s">
        <v>184</v>
      </c>
      <c r="C26" s="272" t="s">
        <v>240</v>
      </c>
      <c r="D26" s="272" t="s">
        <v>241</v>
      </c>
      <c r="E26" s="265" t="s">
        <v>111</v>
      </c>
      <c r="F26" s="265" t="s">
        <v>261</v>
      </c>
      <c r="G26" s="265" t="s">
        <v>198</v>
      </c>
      <c r="H26" s="257" t="s">
        <v>185</v>
      </c>
      <c r="I26" s="265" t="s">
        <v>108</v>
      </c>
      <c r="J26" s="267">
        <v>355</v>
      </c>
      <c r="K26" s="269" t="str">
        <f>IF(J26&lt;=0,"",IF(J26&lt;=2,"Muy Baja",IF(J26&lt;=24,"Baja",IF(J26&lt;=500,"Media",IF(J26&lt;=5000,"Alta","Muy Alta")))))</f>
        <v>Media</v>
      </c>
      <c r="L26" s="259">
        <f>IF(K26="","",IF(K26="Muy Baja",0.2,IF(K26="Baja",0.4,IF(K26="Media",0.6,IF(K26="Alta",0.8,IF(K26="Muy Alta",1,))))))</f>
        <v>0.6</v>
      </c>
      <c r="M26" s="274" t="s">
        <v>211</v>
      </c>
      <c r="N26" s="108" t="str">
        <f>IF(NOT(ISERROR(MATCH(M26,'Tabla Impacto'!$B$221:$B$223,0))),'Tabla Impacto'!$F$223&amp;"Por favor no seleccionar los criterios de impacto(Afectación Económica o presupuestal y Pérdida Reputacional)",M26)</f>
        <v xml:space="preserve"> El riesgo afecta la imagen de la entidad con efecto publicitario sostenido a nivel de sector administrativo, nivel departamental o municipal</v>
      </c>
      <c r="O26" s="269" t="str">
        <f>IF(OR(N26='Tabla Impacto'!$C$11,N26='Tabla Impacto'!$D$11),"Leve",IF(OR(N26='Tabla Impacto'!$C$12,N26='Tabla Impacto'!$D$12),"Menor",IF(OR(N26='Tabla Impacto'!$C$13,N26='Tabla Impacto'!$D$13),"Moderado",IF(OR(N26='Tabla Impacto'!$C$14,N26='Tabla Impacto'!$D$14),"Mayor",IF(OR(N26='Tabla Impacto'!$C$15,N26='Tabla Impacto'!$D$15),"Catastrófico","")))))</f>
        <v>Mayor</v>
      </c>
      <c r="P26" s="259">
        <f>IF(O26="","",IF(O26="Leve",0.2,IF(O26="Menor",0.4,IF(O26="Moderado",0.6,IF(O26="Mayor",0.8,IF(O26="Catastrófico",1,))))))</f>
        <v>0.8</v>
      </c>
      <c r="Q26" s="262" t="str">
        <f>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Alto</v>
      </c>
    </row>
    <row r="27" spans="1:17" s="82" customFormat="1" ht="151.5" customHeight="1" x14ac:dyDescent="0.35">
      <c r="A27" s="244"/>
      <c r="B27" s="279"/>
      <c r="C27" s="277"/>
      <c r="D27" s="273"/>
      <c r="E27" s="266"/>
      <c r="F27" s="266"/>
      <c r="G27" s="266"/>
      <c r="H27" s="258"/>
      <c r="I27" s="266"/>
      <c r="J27" s="268"/>
      <c r="K27" s="270"/>
      <c r="L27" s="260"/>
      <c r="M27" s="275"/>
      <c r="N27" s="109"/>
      <c r="O27" s="270"/>
      <c r="P27" s="260"/>
      <c r="Q27" s="263"/>
    </row>
    <row r="28" spans="1:17" s="82" customFormat="1" ht="151.5" customHeight="1" x14ac:dyDescent="0.35">
      <c r="A28" s="244"/>
      <c r="B28" s="280"/>
      <c r="C28" s="277"/>
      <c r="D28" s="273"/>
      <c r="E28" s="266"/>
      <c r="F28" s="266"/>
      <c r="G28" s="266"/>
      <c r="H28" s="258"/>
      <c r="I28" s="266"/>
      <c r="J28" s="268"/>
      <c r="K28" s="271"/>
      <c r="L28" s="261"/>
      <c r="M28" s="283"/>
      <c r="N28" s="109"/>
      <c r="O28" s="271"/>
      <c r="P28" s="261"/>
      <c r="Q28" s="264"/>
    </row>
    <row r="29" spans="1:17" s="82" customFormat="1" ht="151.5" customHeight="1" x14ac:dyDescent="0.35">
      <c r="A29" s="244">
        <f>1+A26</f>
        <v>8</v>
      </c>
      <c r="B29" s="278" t="s">
        <v>186</v>
      </c>
      <c r="C29" s="272" t="s">
        <v>242</v>
      </c>
      <c r="D29" s="272" t="s">
        <v>243</v>
      </c>
      <c r="E29" s="265" t="s">
        <v>113</v>
      </c>
      <c r="F29" s="276" t="s">
        <v>199</v>
      </c>
      <c r="G29" s="276" t="s">
        <v>214</v>
      </c>
      <c r="H29" s="257" t="s">
        <v>258</v>
      </c>
      <c r="I29" s="265" t="s">
        <v>108</v>
      </c>
      <c r="J29" s="267">
        <v>3000</v>
      </c>
      <c r="K29" s="269" t="str">
        <f>IF(J29&lt;=0,"",IF(J29&lt;=2,"Muy Baja",IF(J29&lt;=24,"Baja",IF(J29&lt;=500,"Media",IF(J29&lt;=5000,"Alta","Muy Alta")))))</f>
        <v>Alta</v>
      </c>
      <c r="L29" s="259">
        <f>IF(K29="","",IF(K29="Muy Baja",0.2,IF(K29="Baja",0.4,IF(K29="Media",0.6,IF(K29="Alta",0.8,IF(K29="Muy Alta",1,))))))</f>
        <v>0.8</v>
      </c>
      <c r="M29" s="274" t="s">
        <v>203</v>
      </c>
      <c r="N29" s="108" t="str">
        <f>IF(NOT(ISERROR(MATCH(M29,'Tabla Impacto'!$B$221:$B$223,0))),'Tabla Impacto'!$F$223&amp;"Por favor no seleccionar los criterios de impacto(Afectación Económica o presupuestal y Pérdida Reputacional)",M29)</f>
        <v xml:space="preserve"> Entre 50 y 100 SMLMV </v>
      </c>
      <c r="O29" s="269" t="str">
        <f>IF(OR(N29='Tabla Impacto'!$C$11,N29='Tabla Impacto'!$D$11),"Leve",IF(OR(N29='Tabla Impacto'!$C$12,N29='Tabla Impacto'!$D$12),"Menor",IF(OR(N29='Tabla Impacto'!$C$13,N29='Tabla Impacto'!$D$13),"Moderado",IF(OR(N29='Tabla Impacto'!$C$14,N29='Tabla Impacto'!$D$14),"Mayor",IF(OR(N29='Tabla Impacto'!$C$15,N29='Tabla Impacto'!$D$15),"Catastrófico","")))))</f>
        <v>Moderado</v>
      </c>
      <c r="P29" s="259">
        <f>IF(O29="","",IF(O29="Leve",0.2,IF(O29="Menor",0.4,IF(O29="Moderado",0.6,IF(O29="Mayor",0.8,IF(O29="Catastrófico",1,))))))</f>
        <v>0.6</v>
      </c>
      <c r="Q29" s="262"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Alto</v>
      </c>
    </row>
    <row r="30" spans="1:17" s="82" customFormat="1" ht="151.5" customHeight="1" x14ac:dyDescent="0.35">
      <c r="A30" s="244"/>
      <c r="B30" s="279"/>
      <c r="C30" s="273"/>
      <c r="D30" s="273"/>
      <c r="E30" s="266"/>
      <c r="F30" s="266"/>
      <c r="G30" s="266"/>
      <c r="H30" s="258"/>
      <c r="I30" s="266"/>
      <c r="J30" s="268"/>
      <c r="K30" s="270"/>
      <c r="L30" s="260"/>
      <c r="M30" s="275"/>
      <c r="N30" s="109"/>
      <c r="O30" s="270"/>
      <c r="P30" s="260"/>
      <c r="Q30" s="263"/>
    </row>
    <row r="31" spans="1:17" s="82" customFormat="1" ht="151.5" customHeight="1" x14ac:dyDescent="0.35">
      <c r="A31" s="244"/>
      <c r="B31" s="280"/>
      <c r="C31" s="273"/>
      <c r="D31" s="273"/>
      <c r="E31" s="266"/>
      <c r="F31" s="266"/>
      <c r="G31" s="266"/>
      <c r="H31" s="258"/>
      <c r="I31" s="266"/>
      <c r="J31" s="268"/>
      <c r="K31" s="271"/>
      <c r="L31" s="261"/>
      <c r="M31" s="275"/>
      <c r="N31" s="109"/>
      <c r="O31" s="271"/>
      <c r="P31" s="261"/>
      <c r="Q31" s="264"/>
    </row>
    <row r="32" spans="1:17" s="82" customFormat="1" ht="151.5" customHeight="1" x14ac:dyDescent="0.35">
      <c r="A32" s="244">
        <f>1+A29</f>
        <v>9</v>
      </c>
      <c r="B32" s="241" t="s">
        <v>244</v>
      </c>
      <c r="C32" s="272" t="s">
        <v>245</v>
      </c>
      <c r="D32" s="272" t="s">
        <v>246</v>
      </c>
      <c r="E32" s="265" t="s">
        <v>113</v>
      </c>
      <c r="F32" s="265" t="s">
        <v>247</v>
      </c>
      <c r="G32" s="265" t="s">
        <v>194</v>
      </c>
      <c r="H32" s="257" t="s">
        <v>248</v>
      </c>
      <c r="I32" s="265" t="s">
        <v>108</v>
      </c>
      <c r="J32" s="267">
        <v>20</v>
      </c>
      <c r="K32" s="269" t="str">
        <f>IF(J32&lt;=0,"",IF(J32&lt;=2,"Muy Baja",IF(J32&lt;=24,"Baja",IF(J32&lt;=500,"Media",IF(J32&lt;=5000,"Alta","Muy Alta")))))</f>
        <v>Baja</v>
      </c>
      <c r="L32" s="259">
        <f>IF(K32="","",IF(K32="Muy Baja",0.2,IF(K32="Baja",0.4,IF(K32="Media",0.6,IF(K32="Alta",0.8,IF(K32="Muy Alta",1,))))))</f>
        <v>0.4</v>
      </c>
      <c r="M32" s="274" t="s">
        <v>204</v>
      </c>
      <c r="N32" s="108" t="str">
        <f>IF(NOT(ISERROR(MATCH(M32,'Tabla Impacto'!$B$221:$B$223,0))),'Tabla Impacto'!$F$223&amp;"Por favor no seleccionar los criterios de impacto(Afectación Económica o presupuestal y Pérdida Reputacional)",M32)</f>
        <v xml:space="preserve"> El riesgo afecta la imagen de la entidad con algunos usuarios de relevancia frente al logro de los objetivos</v>
      </c>
      <c r="O32" s="269" t="str">
        <f>IF(OR(N32='Tabla Impacto'!$C$11,N32='Tabla Impacto'!$D$11),"Leve",IF(OR(N32='Tabla Impacto'!$C$12,N32='Tabla Impacto'!$D$12),"Menor",IF(OR(N32='Tabla Impacto'!$C$13,N32='Tabla Impacto'!$D$13),"Moderado",IF(OR(N32='Tabla Impacto'!$C$14,N32='Tabla Impacto'!$D$14),"Mayor",IF(OR(N32='Tabla Impacto'!$C$15,N32='Tabla Impacto'!$D$15),"Catastrófico","")))))</f>
        <v>Moderado</v>
      </c>
      <c r="P32" s="259">
        <f>IF(O32="","",IF(O32="Leve",0.2,IF(O32="Menor",0.4,IF(O32="Moderado",0.6,IF(O32="Mayor",0.8,IF(O32="Catastrófico",1,))))))</f>
        <v>0.6</v>
      </c>
      <c r="Q32" s="262" t="str">
        <f>IF(OR(AND(K32="Muy Baja",O32="Leve"),AND(K32="Muy Baja",O32="Menor"),AND(K32="Baja",O32="Leve")),"Bajo",IF(OR(AND(K32="Muy baja",O32="Moderado"),AND(K32="Baja",O32="Menor"),AND(K32="Baja",O32="Moderado"),AND(K32="Media",O32="Leve"),AND(K32="Media",O32="Menor"),AND(K32="Media",O32="Moderado"),AND(K32="Alta",O32="Leve"),AND(K32="Alta",O32="Menor")),"Moderado",IF(OR(AND(K32="Muy Baja",O32="Mayor"),AND(K32="Baja",O32="Mayor"),AND(K32="Media",O32="Mayor"),AND(K32="Alta",O32="Moderado"),AND(K32="Alta",O32="Mayor"),AND(K32="Muy Alta",O32="Leve"),AND(K32="Muy Alta",O32="Menor"),AND(K32="Muy Alta",O32="Moderado"),AND(K32="Muy Alta",O32="Mayor")),"Alto",IF(OR(AND(K32="Muy Baja",O32="Catastrófico"),AND(K32="Baja",O32="Catastrófico"),AND(K32="Media",O32="Catastrófico"),AND(K32="Alta",O32="Catastrófico"),AND(K32="Muy Alta",O32="Catastrófico")),"Extremo",""))))</f>
        <v>Moderado</v>
      </c>
    </row>
    <row r="33" spans="1:17" s="82" customFormat="1" ht="151.5" customHeight="1" x14ac:dyDescent="0.35">
      <c r="A33" s="244"/>
      <c r="B33" s="242"/>
      <c r="C33" s="277"/>
      <c r="D33" s="277"/>
      <c r="E33" s="266"/>
      <c r="F33" s="266"/>
      <c r="G33" s="266"/>
      <c r="H33" s="258"/>
      <c r="I33" s="266"/>
      <c r="J33" s="268"/>
      <c r="K33" s="270"/>
      <c r="L33" s="260"/>
      <c r="M33" s="275"/>
      <c r="N33" s="109"/>
      <c r="O33" s="270"/>
      <c r="P33" s="260"/>
      <c r="Q33" s="263"/>
    </row>
    <row r="34" spans="1:17" s="82" customFormat="1" ht="151.5" customHeight="1" x14ac:dyDescent="0.35">
      <c r="A34" s="244"/>
      <c r="B34" s="243"/>
      <c r="C34" s="277"/>
      <c r="D34" s="277"/>
      <c r="E34" s="266"/>
      <c r="F34" s="266"/>
      <c r="G34" s="266"/>
      <c r="H34" s="258"/>
      <c r="I34" s="266"/>
      <c r="J34" s="268"/>
      <c r="K34" s="271"/>
      <c r="L34" s="261"/>
      <c r="M34" s="275"/>
      <c r="N34" s="109"/>
      <c r="O34" s="271"/>
      <c r="P34" s="261"/>
      <c r="Q34" s="264"/>
    </row>
    <row r="35" spans="1:17" s="82" customFormat="1" ht="176.4" customHeight="1" x14ac:dyDescent="0.35">
      <c r="A35" s="244">
        <f>1+A32</f>
        <v>10</v>
      </c>
      <c r="B35" s="278" t="s">
        <v>249</v>
      </c>
      <c r="C35" s="272" t="s">
        <v>259</v>
      </c>
      <c r="D35" s="272" t="s">
        <v>250</v>
      </c>
      <c r="E35" s="265" t="s">
        <v>111</v>
      </c>
      <c r="F35" s="265" t="s">
        <v>251</v>
      </c>
      <c r="G35" s="265" t="s">
        <v>252</v>
      </c>
      <c r="H35" s="257" t="s">
        <v>253</v>
      </c>
      <c r="I35" s="265" t="s">
        <v>108</v>
      </c>
      <c r="J35" s="267">
        <v>30</v>
      </c>
      <c r="K35" s="269" t="str">
        <f>IF(J35&lt;=0,"",IF(J35&lt;=2,"Muy Baja",IF(J35&lt;=24,"Baja",IF(J35&lt;=500,"Media",IF(J35&lt;=5000,"Alta","Muy Alta")))))</f>
        <v>Media</v>
      </c>
      <c r="L35" s="259">
        <f>IF(K35="","",IF(K35="Muy Baja",0.2,IF(K35="Baja",0.4,IF(K35="Media",0.6,IF(K35="Alta",0.8,IF(K35="Muy Alta",1,))))))</f>
        <v>0.6</v>
      </c>
      <c r="M35" s="274" t="s">
        <v>211</v>
      </c>
      <c r="N35" s="108" t="str">
        <f>IF(NOT(ISERROR(MATCH(M35,'Tabla Impacto'!$B$221:$B$223,0))),'Tabla Impacto'!$F$223&amp;"Por favor no seleccionar los criterios de impacto(Afectación Económica o presupuestal y Pérdida Reputacional)",M35)</f>
        <v xml:space="preserve"> El riesgo afecta la imagen de la entidad con efecto publicitario sostenido a nivel de sector administrativo, nivel departamental o municipal</v>
      </c>
      <c r="O35" s="269" t="str">
        <f>IF(OR(N35='Tabla Impacto'!$C$11,N35='Tabla Impacto'!$D$11),"Leve",IF(OR(N35='Tabla Impacto'!$C$12,N35='Tabla Impacto'!$D$12),"Menor",IF(OR(N35='Tabla Impacto'!$C$13,N35='Tabla Impacto'!$D$13),"Moderado",IF(OR(N35='Tabla Impacto'!$C$14,N35='Tabla Impacto'!$D$14),"Mayor",IF(OR(N35='Tabla Impacto'!$C$15,N35='Tabla Impacto'!$D$15),"Catastrófico","")))))</f>
        <v>Mayor</v>
      </c>
      <c r="P35" s="259">
        <f>IF(O35="","",IF(O35="Leve",0.2,IF(O35="Menor",0.4,IF(O35="Moderado",0.6,IF(O35="Mayor",0.8,IF(O35="Catastrófico",1,))))))</f>
        <v>0.8</v>
      </c>
      <c r="Q35" s="262"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Alto</v>
      </c>
    </row>
    <row r="36" spans="1:17" s="82" customFormat="1" ht="151.5" customHeight="1" x14ac:dyDescent="0.35">
      <c r="A36" s="244"/>
      <c r="B36" s="279"/>
      <c r="C36" s="273"/>
      <c r="D36" s="273"/>
      <c r="E36" s="266"/>
      <c r="F36" s="266"/>
      <c r="G36" s="266"/>
      <c r="H36" s="258"/>
      <c r="I36" s="266"/>
      <c r="J36" s="268"/>
      <c r="K36" s="270"/>
      <c r="L36" s="260"/>
      <c r="M36" s="275"/>
      <c r="N36" s="108"/>
      <c r="O36" s="270"/>
      <c r="P36" s="260"/>
      <c r="Q36" s="263"/>
    </row>
    <row r="37" spans="1:17" s="82" customFormat="1" ht="151.5" customHeight="1" x14ac:dyDescent="0.35">
      <c r="A37" s="244"/>
      <c r="B37" s="280"/>
      <c r="C37" s="282"/>
      <c r="D37" s="273"/>
      <c r="E37" s="266"/>
      <c r="F37" s="266"/>
      <c r="G37" s="266"/>
      <c r="H37" s="258"/>
      <c r="I37" s="266"/>
      <c r="J37" s="268"/>
      <c r="K37" s="271"/>
      <c r="L37" s="261"/>
      <c r="M37" s="275"/>
      <c r="N37" s="108"/>
      <c r="O37" s="271"/>
      <c r="P37" s="261"/>
      <c r="Q37" s="264"/>
    </row>
    <row r="38" spans="1:17" s="82" customFormat="1" ht="151.5" customHeight="1" x14ac:dyDescent="0.35">
      <c r="A38" s="244">
        <f>1+A35</f>
        <v>11</v>
      </c>
      <c r="B38" s="241" t="s">
        <v>187</v>
      </c>
      <c r="C38" s="254" t="s">
        <v>254</v>
      </c>
      <c r="D38" s="254" t="s">
        <v>188</v>
      </c>
      <c r="E38" s="245" t="s">
        <v>113</v>
      </c>
      <c r="F38" s="276" t="s">
        <v>266</v>
      </c>
      <c r="G38" s="281" t="s">
        <v>195</v>
      </c>
      <c r="H38" s="248" t="s">
        <v>265</v>
      </c>
      <c r="I38" s="245" t="s">
        <v>108</v>
      </c>
      <c r="J38" s="226">
        <v>56</v>
      </c>
      <c r="K38" s="229" t="str">
        <f>IF(J38&lt;=0,"",IF(J38&lt;=2,"Muy Baja",IF(J38&lt;=24,"Baja",IF(J38&lt;=500,"Media",IF(J38&lt;=5000,"Alta","Muy Alta")))))</f>
        <v>Media</v>
      </c>
      <c r="L38" s="232">
        <f>IF(K38="","",IF(K38="Muy Baja",0.2,IF(K38="Baja",0.4,IF(K38="Media",0.6,IF(K38="Alta",0.8,IF(K38="Muy Alta",1,))))))</f>
        <v>0.6</v>
      </c>
      <c r="M38" s="235" t="s">
        <v>204</v>
      </c>
      <c r="N38" s="110" t="str">
        <f>IF(NOT(ISERROR(MATCH(M38,'Tabla Impacto'!$B$221:$B$223,0))),'Tabla Impacto'!$F$223&amp;"Por favor no seleccionar los criterios de impacto(Afectación Económica o presupuestal y Pérdida Reputacional)",M38)</f>
        <v xml:space="preserve"> El riesgo afecta la imagen de la entidad con algunos usuarios de relevancia frente al logro de los objetivos</v>
      </c>
      <c r="O38" s="229" t="str">
        <f>IF(OR(N38='Tabla Impacto'!$C$11,N38='Tabla Impacto'!$D$11),"Leve",IF(OR(N38='Tabla Impacto'!$C$12,N38='Tabla Impacto'!$D$12),"Menor",IF(OR(N38='Tabla Impacto'!$C$13,N38='Tabla Impacto'!$D$13),"Moderado",IF(OR(N38='Tabla Impacto'!$C$14,N38='Tabla Impacto'!$D$14),"Mayor",IF(OR(N38='Tabla Impacto'!$C$15,N38='Tabla Impacto'!$D$15),"Catastrófico","")))))</f>
        <v>Moderado</v>
      </c>
      <c r="P38" s="232">
        <f>IF(O38="","",IF(O38="Leve",0.2,IF(O38="Menor",0.4,IF(O38="Moderado",0.6,IF(O38="Mayor",0.8,IF(O38="Catastrófico",1,))))))</f>
        <v>0.6</v>
      </c>
      <c r="Q38" s="238" t="str">
        <f>IF(OR(AND(K38="Muy Baja",O38="Leve"),AND(K38="Muy Baja",O38="Menor"),AND(K38="Baja",O38="Leve")),"Bajo",IF(OR(AND(K38="Muy baja",O38="Moderado"),AND(K38="Baja",O38="Menor"),AND(K38="Baja",O38="Moderado"),AND(K38="Media",O38="Leve"),AND(K38="Media",O38="Menor"),AND(K38="Media",O38="Moderado"),AND(K38="Alta",O38="Leve"),AND(K38="Alta",O38="Menor")),"Moderado",IF(OR(AND(K38="Muy Baja",O38="Mayor"),AND(K38="Baja",O38="Mayor"),AND(K38="Media",O38="Mayor"),AND(K38="Alta",O38="Moderado"),AND(K38="Alta",O38="Mayor"),AND(K38="Muy Alta",O38="Leve"),AND(K38="Muy Alta",O38="Menor"),AND(K38="Muy Alta",O38="Moderado"),AND(K38="Muy Alta",O38="Mayor")),"Alto",IF(OR(AND(K38="Muy Baja",O38="Catastrófico"),AND(K38="Baja",O38="Catastrófico"),AND(K38="Media",O38="Catastrófico"),AND(K38="Alta",O38="Catastrófico"),AND(K38="Muy Alta",O38="Catastrófico")),"Extremo",""))))</f>
        <v>Moderado</v>
      </c>
    </row>
    <row r="39" spans="1:17" s="82" customFormat="1" ht="151.5" customHeight="1" x14ac:dyDescent="0.35">
      <c r="A39" s="244"/>
      <c r="B39" s="242"/>
      <c r="C39" s="255"/>
      <c r="D39" s="252"/>
      <c r="E39" s="246"/>
      <c r="F39" s="266"/>
      <c r="G39" s="246"/>
      <c r="H39" s="249"/>
      <c r="I39" s="246"/>
      <c r="J39" s="227"/>
      <c r="K39" s="230"/>
      <c r="L39" s="233"/>
      <c r="M39" s="236"/>
      <c r="N39" s="111"/>
      <c r="O39" s="230"/>
      <c r="P39" s="233"/>
      <c r="Q39" s="239"/>
    </row>
    <row r="40" spans="1:17" s="82" customFormat="1" ht="151.5" customHeight="1" x14ac:dyDescent="0.35">
      <c r="A40" s="244"/>
      <c r="B40" s="243"/>
      <c r="C40" s="255"/>
      <c r="D40" s="252"/>
      <c r="E40" s="246"/>
      <c r="F40" s="266"/>
      <c r="G40" s="246"/>
      <c r="H40" s="249"/>
      <c r="I40" s="246"/>
      <c r="J40" s="227"/>
      <c r="K40" s="231"/>
      <c r="L40" s="234"/>
      <c r="M40" s="236"/>
      <c r="N40" s="111"/>
      <c r="O40" s="231"/>
      <c r="P40" s="234"/>
      <c r="Q40" s="240"/>
    </row>
    <row r="41" spans="1:17" s="82" customFormat="1" ht="151.5" customHeight="1" x14ac:dyDescent="0.35">
      <c r="A41" s="244">
        <f>1+A38</f>
        <v>12</v>
      </c>
      <c r="B41" s="241" t="s">
        <v>257</v>
      </c>
      <c r="C41" s="254" t="s">
        <v>255</v>
      </c>
      <c r="D41" s="254" t="s">
        <v>256</v>
      </c>
      <c r="E41" s="245" t="s">
        <v>111</v>
      </c>
      <c r="F41" s="245" t="s">
        <v>218</v>
      </c>
      <c r="G41" s="245" t="s">
        <v>217</v>
      </c>
      <c r="H41" s="248" t="s">
        <v>216</v>
      </c>
      <c r="I41" s="245" t="s">
        <v>108</v>
      </c>
      <c r="J41" s="226">
        <v>10</v>
      </c>
      <c r="K41" s="229" t="str">
        <f>IF(J41&lt;=0,"",IF(J41&lt;=2,"Muy Baja",IF(J41&lt;=24,"Baja",IF(J41&lt;=500,"Media",IF(J41&lt;=5000,"Alta","Muy Alta")))))</f>
        <v>Baja</v>
      </c>
      <c r="L41" s="232">
        <f>IF(K41="","",IF(K41="Muy Baja",0.2,IF(K41="Baja",0.4,IF(K41="Media",0.6,IF(K41="Alta",0.8,IF(K41="Muy Alta",1,))))))</f>
        <v>0.4</v>
      </c>
      <c r="M41" s="235" t="s">
        <v>211</v>
      </c>
      <c r="N41" s="110" t="str">
        <f>IF(NOT(ISERROR(MATCH(M41,'Tabla Impacto'!$B$221:$B$223,0))),'Tabla Impacto'!$F$223&amp;"Por favor no seleccionar los criterios de impacto(Afectación Económica o presupuestal y Pérdida Reputacional)",M41)</f>
        <v xml:space="preserve"> El riesgo afecta la imagen de la entidad con efecto publicitario sostenido a nivel de sector administrativo, nivel departamental o municipal</v>
      </c>
      <c r="O41" s="229" t="str">
        <f>IF(OR(N41='Tabla Impacto'!$C$11,N41='Tabla Impacto'!$D$11),"Leve",IF(OR(N41='Tabla Impacto'!$C$12,N41='Tabla Impacto'!$D$12),"Menor",IF(OR(N41='Tabla Impacto'!$C$13,N41='Tabla Impacto'!$D$13),"Moderado",IF(OR(N41='Tabla Impacto'!$C$14,N41='Tabla Impacto'!$D$14),"Mayor",IF(OR(N41='Tabla Impacto'!$C$15,N41='Tabla Impacto'!$D$15),"Catastrófico","")))))</f>
        <v>Mayor</v>
      </c>
      <c r="P41" s="232">
        <f>IF(O41="","",IF(O41="Leve",0.2,IF(O41="Menor",0.4,IF(O41="Moderado",0.6,IF(O41="Mayor",0.8,IF(O41="Catastrófico",1,))))))</f>
        <v>0.8</v>
      </c>
      <c r="Q41" s="238"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Alto</v>
      </c>
    </row>
    <row r="42" spans="1:17" s="82" customFormat="1" ht="151.5" customHeight="1" x14ac:dyDescent="0.35">
      <c r="A42" s="244"/>
      <c r="B42" s="242"/>
      <c r="C42" s="255"/>
      <c r="D42" s="255"/>
      <c r="E42" s="246"/>
      <c r="F42" s="246"/>
      <c r="G42" s="246"/>
      <c r="H42" s="249"/>
      <c r="I42" s="246"/>
      <c r="J42" s="227"/>
      <c r="K42" s="230"/>
      <c r="L42" s="233"/>
      <c r="M42" s="236"/>
      <c r="N42" s="111"/>
      <c r="O42" s="230"/>
      <c r="P42" s="233"/>
      <c r="Q42" s="239"/>
    </row>
    <row r="43" spans="1:17" s="82" customFormat="1" ht="151.5" customHeight="1" x14ac:dyDescent="0.35">
      <c r="A43" s="244"/>
      <c r="B43" s="243"/>
      <c r="C43" s="256"/>
      <c r="D43" s="256"/>
      <c r="E43" s="247"/>
      <c r="F43" s="247"/>
      <c r="G43" s="247"/>
      <c r="H43" s="250"/>
      <c r="I43" s="247"/>
      <c r="J43" s="228"/>
      <c r="K43" s="231"/>
      <c r="L43" s="234"/>
      <c r="M43" s="237"/>
      <c r="N43" s="111"/>
      <c r="O43" s="231"/>
      <c r="P43" s="234"/>
      <c r="Q43" s="240"/>
    </row>
    <row r="44" spans="1:17" s="82" customFormat="1" ht="151.5" customHeight="1" x14ac:dyDescent="0.35">
      <c r="A44" s="244">
        <f>1+A41</f>
        <v>13</v>
      </c>
      <c r="B44" s="241"/>
      <c r="C44" s="251"/>
      <c r="D44" s="251"/>
      <c r="E44" s="245"/>
      <c r="F44" s="245"/>
      <c r="G44" s="245"/>
      <c r="H44" s="248"/>
      <c r="I44" s="245"/>
      <c r="J44" s="226"/>
      <c r="K44" s="229" t="str">
        <f>IF(J44&lt;=0,"",IF(J44&lt;=2,"Muy Baja",IF(J44&lt;=24,"Baja",IF(J44&lt;=500,"Media",IF(J44&lt;=5000,"Alta","Muy Alta")))))</f>
        <v/>
      </c>
      <c r="L44" s="232" t="str">
        <f>IF(K44="","",IF(K44="Muy Baja",0.2,IF(K44="Baja",0.4,IF(K44="Media",0.6,IF(K44="Alta",0.8,IF(K44="Muy Alta",1,))))))</f>
        <v/>
      </c>
      <c r="M44" s="235"/>
      <c r="N44" s="110">
        <f>IF(NOT(ISERROR(MATCH(M44,'Tabla Impacto'!$B$221:$B$223,0))),'Tabla Impacto'!$F$223&amp;"Por favor no seleccionar los criterios de impacto(Afectación Económica o presupuestal y Pérdida Reputacional)",M44)</f>
        <v>0</v>
      </c>
      <c r="O44" s="229" t="str">
        <f>IF(OR(N44='Tabla Impacto'!$C$11,N44='Tabla Impacto'!$D$11),"Leve",IF(OR(N44='Tabla Impacto'!$C$12,N44='Tabla Impacto'!$D$12),"Menor",IF(OR(N44='Tabla Impacto'!$C$13,N44='Tabla Impacto'!$D$13),"Moderado",IF(OR(N44='Tabla Impacto'!$C$14,N44='Tabla Impacto'!$D$14),"Mayor",IF(OR(N44='Tabla Impacto'!$C$15,N44='Tabla Impacto'!$D$15),"Catastrófico","")))))</f>
        <v/>
      </c>
      <c r="P44" s="232" t="str">
        <f>IF(O44="","",IF(O44="Leve",0.2,IF(O44="Menor",0.4,IF(O44="Moderado",0.6,IF(O44="Mayor",0.8,IF(O44="Catastrófico",1,))))))</f>
        <v/>
      </c>
      <c r="Q44" s="238" t="str">
        <f>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
      </c>
    </row>
    <row r="45" spans="1:17" s="82" customFormat="1" ht="151.5" customHeight="1" x14ac:dyDescent="0.35">
      <c r="A45" s="244"/>
      <c r="B45" s="242"/>
      <c r="C45" s="252"/>
      <c r="D45" s="252"/>
      <c r="E45" s="246"/>
      <c r="F45" s="246"/>
      <c r="G45" s="246"/>
      <c r="H45" s="249"/>
      <c r="I45" s="246"/>
      <c r="J45" s="227"/>
      <c r="K45" s="230"/>
      <c r="L45" s="233"/>
      <c r="M45" s="236"/>
      <c r="N45" s="111"/>
      <c r="O45" s="230"/>
      <c r="P45" s="233"/>
      <c r="Q45" s="239"/>
    </row>
    <row r="46" spans="1:17" s="82" customFormat="1" ht="151.5" customHeight="1" x14ac:dyDescent="0.35">
      <c r="A46" s="244"/>
      <c r="B46" s="243"/>
      <c r="C46" s="253"/>
      <c r="D46" s="253"/>
      <c r="E46" s="247"/>
      <c r="F46" s="247"/>
      <c r="G46" s="247"/>
      <c r="H46" s="250"/>
      <c r="I46" s="247"/>
      <c r="J46" s="228"/>
      <c r="K46" s="231"/>
      <c r="L46" s="234"/>
      <c r="M46" s="237"/>
      <c r="N46" s="111"/>
      <c r="O46" s="231"/>
      <c r="P46" s="234"/>
      <c r="Q46" s="240"/>
    </row>
    <row r="47" spans="1:17" ht="49.5" customHeight="1" x14ac:dyDescent="0.35">
      <c r="A47" s="3"/>
      <c r="B47" s="76"/>
      <c r="C47" s="76"/>
      <c r="D47" s="76"/>
      <c r="E47" s="285" t="s">
        <v>213</v>
      </c>
      <c r="F47" s="286"/>
      <c r="G47" s="286"/>
      <c r="H47" s="286"/>
      <c r="I47" s="286"/>
      <c r="J47" s="286"/>
      <c r="K47" s="286"/>
      <c r="L47" s="286"/>
      <c r="M47" s="286"/>
      <c r="N47" s="286"/>
      <c r="O47" s="286"/>
      <c r="P47" s="286"/>
      <c r="Q47" s="286"/>
    </row>
    <row r="49" spans="3:5" x14ac:dyDescent="0.35">
      <c r="C49" s="2"/>
      <c r="D49" s="2"/>
      <c r="E49" s="83" t="s">
        <v>192</v>
      </c>
    </row>
  </sheetData>
  <autoFilter ref="A6:BT47"/>
  <dataConsolidate/>
  <mergeCells count="229">
    <mergeCell ref="Q16:Q19"/>
    <mergeCell ref="P16:P19"/>
    <mergeCell ref="E10:E12"/>
    <mergeCell ref="F10:F12"/>
    <mergeCell ref="G10:G12"/>
    <mergeCell ref="H13:H15"/>
    <mergeCell ref="I13:I15"/>
    <mergeCell ref="I10:I12"/>
    <mergeCell ref="J10:J12"/>
    <mergeCell ref="H10:H12"/>
    <mergeCell ref="J16:J19"/>
    <mergeCell ref="I16:I19"/>
    <mergeCell ref="H16:H19"/>
    <mergeCell ref="M10:M12"/>
    <mergeCell ref="O10:O12"/>
    <mergeCell ref="P10:P12"/>
    <mergeCell ref="P13:P15"/>
    <mergeCell ref="Q13:Q15"/>
    <mergeCell ref="Q10:Q12"/>
    <mergeCell ref="M13:M15"/>
    <mergeCell ref="O13:O15"/>
    <mergeCell ref="B5:B6"/>
    <mergeCell ref="C5:C6"/>
    <mergeCell ref="D5:D6"/>
    <mergeCell ref="J5:J6"/>
    <mergeCell ref="K5:K6"/>
    <mergeCell ref="L5:L6"/>
    <mergeCell ref="O5:O6"/>
    <mergeCell ref="P5:P6"/>
    <mergeCell ref="E5:E6"/>
    <mergeCell ref="Q5:Q6"/>
    <mergeCell ref="M5:M6"/>
    <mergeCell ref="N5:N6"/>
    <mergeCell ref="I7:I9"/>
    <mergeCell ref="J7:J9"/>
    <mergeCell ref="A7:A9"/>
    <mergeCell ref="B7:B9"/>
    <mergeCell ref="C7:C9"/>
    <mergeCell ref="D7:D9"/>
    <mergeCell ref="E47:Q47"/>
    <mergeCell ref="A1:Q2"/>
    <mergeCell ref="A4:J4"/>
    <mergeCell ref="K4:Q4"/>
    <mergeCell ref="A5:A6"/>
    <mergeCell ref="I5:I6"/>
    <mergeCell ref="H5:H6"/>
    <mergeCell ref="G5:G6"/>
    <mergeCell ref="F5:F6"/>
    <mergeCell ref="Q7:Q9"/>
    <mergeCell ref="E7:E9"/>
    <mergeCell ref="K7:K9"/>
    <mergeCell ref="L7:L9"/>
    <mergeCell ref="M7:M9"/>
    <mergeCell ref="O7:O9"/>
    <mergeCell ref="P7:P9"/>
    <mergeCell ref="F7:F9"/>
    <mergeCell ref="G7:G9"/>
    <mergeCell ref="H7:H9"/>
    <mergeCell ref="A10:A12"/>
    <mergeCell ref="B10:B12"/>
    <mergeCell ref="C10:C12"/>
    <mergeCell ref="D10:D12"/>
    <mergeCell ref="J13:J15"/>
    <mergeCell ref="K13:K15"/>
    <mergeCell ref="L13:L15"/>
    <mergeCell ref="K10:K12"/>
    <mergeCell ref="L10:L12"/>
    <mergeCell ref="A13:A15"/>
    <mergeCell ref="B13:B15"/>
    <mergeCell ref="C13:C15"/>
    <mergeCell ref="D13:D15"/>
    <mergeCell ref="E13:E15"/>
    <mergeCell ref="F13:F15"/>
    <mergeCell ref="G13:G15"/>
    <mergeCell ref="O16:O19"/>
    <mergeCell ref="M16:M19"/>
    <mergeCell ref="G16:G19"/>
    <mergeCell ref="F16:F19"/>
    <mergeCell ref="E16:E19"/>
    <mergeCell ref="D16:D19"/>
    <mergeCell ref="C16:C19"/>
    <mergeCell ref="A16:A19"/>
    <mergeCell ref="B16:B19"/>
    <mergeCell ref="L16:L19"/>
    <mergeCell ref="K16:K19"/>
    <mergeCell ref="A20:A22"/>
    <mergeCell ref="B20:B22"/>
    <mergeCell ref="C20:C22"/>
    <mergeCell ref="D20:D22"/>
    <mergeCell ref="E20:E22"/>
    <mergeCell ref="F20:F22"/>
    <mergeCell ref="G20:G22"/>
    <mergeCell ref="H20:H22"/>
    <mergeCell ref="I20:I22"/>
    <mergeCell ref="J20:J22"/>
    <mergeCell ref="K20:K22"/>
    <mergeCell ref="L20:L22"/>
    <mergeCell ref="M20:M22"/>
    <mergeCell ref="O20:O22"/>
    <mergeCell ref="P20:P22"/>
    <mergeCell ref="Q20:Q22"/>
    <mergeCell ref="B23:B25"/>
    <mergeCell ref="A23:A25"/>
    <mergeCell ref="C23:C25"/>
    <mergeCell ref="D23:D25"/>
    <mergeCell ref="E23:E25"/>
    <mergeCell ref="F23:F25"/>
    <mergeCell ref="G23:G25"/>
    <mergeCell ref="H23:H25"/>
    <mergeCell ref="Q26:Q28"/>
    <mergeCell ref="J23:J25"/>
    <mergeCell ref="K23:K25"/>
    <mergeCell ref="L23:L25"/>
    <mergeCell ref="M23:M25"/>
    <mergeCell ref="O23:O25"/>
    <mergeCell ref="P23:P25"/>
    <mergeCell ref="Q23:Q25"/>
    <mergeCell ref="I23:I25"/>
    <mergeCell ref="I26:I28"/>
    <mergeCell ref="J26:J28"/>
    <mergeCell ref="K26:K28"/>
    <mergeCell ref="L26:L28"/>
    <mergeCell ref="O26:O28"/>
    <mergeCell ref="A29:A31"/>
    <mergeCell ref="B29:B31"/>
    <mergeCell ref="C29:C31"/>
    <mergeCell ref="D26:D28"/>
    <mergeCell ref="E26:E28"/>
    <mergeCell ref="F26:F28"/>
    <mergeCell ref="G26:G28"/>
    <mergeCell ref="H26:H28"/>
    <mergeCell ref="P26:P28"/>
    <mergeCell ref="A26:A28"/>
    <mergeCell ref="B26:B28"/>
    <mergeCell ref="C26:C28"/>
    <mergeCell ref="M26:M28"/>
    <mergeCell ref="L32:L34"/>
    <mergeCell ref="M32:M34"/>
    <mergeCell ref="Q29:Q31"/>
    <mergeCell ref="A38:A40"/>
    <mergeCell ref="B38:B40"/>
    <mergeCell ref="C38:C40"/>
    <mergeCell ref="D38:D40"/>
    <mergeCell ref="E38:E40"/>
    <mergeCell ref="F38:F40"/>
    <mergeCell ref="G38:G40"/>
    <mergeCell ref="H38:H40"/>
    <mergeCell ref="A32:A34"/>
    <mergeCell ref="A35:A37"/>
    <mergeCell ref="C35:C37"/>
    <mergeCell ref="B35:B37"/>
    <mergeCell ref="G32:G34"/>
    <mergeCell ref="I29:I31"/>
    <mergeCell ref="J29:J31"/>
    <mergeCell ref="E29:E31"/>
    <mergeCell ref="F29:F31"/>
    <mergeCell ref="G29:G31"/>
    <mergeCell ref="H29:H31"/>
    <mergeCell ref="D29:D31"/>
    <mergeCell ref="P29:P31"/>
    <mergeCell ref="O29:O31"/>
    <mergeCell ref="K29:K31"/>
    <mergeCell ref="L29:L31"/>
    <mergeCell ref="M29:M31"/>
    <mergeCell ref="B32:B34"/>
    <mergeCell ref="C32:C34"/>
    <mergeCell ref="D32:D34"/>
    <mergeCell ref="E32:E34"/>
    <mergeCell ref="F32:F34"/>
    <mergeCell ref="O32:O34"/>
    <mergeCell ref="P32:P34"/>
    <mergeCell ref="L35:L37"/>
    <mergeCell ref="M35:M37"/>
    <mergeCell ref="O35:O37"/>
    <mergeCell ref="P35:P37"/>
    <mergeCell ref="H32:H34"/>
    <mergeCell ref="I32:I34"/>
    <mergeCell ref="J32:J34"/>
    <mergeCell ref="K32:K34"/>
    <mergeCell ref="Q32:Q34"/>
    <mergeCell ref="Q35:Q37"/>
    <mergeCell ref="G35:G37"/>
    <mergeCell ref="H35:H37"/>
    <mergeCell ref="I35:I37"/>
    <mergeCell ref="J35:J37"/>
    <mergeCell ref="K35:K37"/>
    <mergeCell ref="D35:D37"/>
    <mergeCell ref="E35:E37"/>
    <mergeCell ref="F35:F37"/>
    <mergeCell ref="I38:I40"/>
    <mergeCell ref="J38:J40"/>
    <mergeCell ref="K38:K40"/>
    <mergeCell ref="P38:P40"/>
    <mergeCell ref="Q38:Q40"/>
    <mergeCell ref="L38:L40"/>
    <mergeCell ref="M38:M40"/>
    <mergeCell ref="O38:O40"/>
    <mergeCell ref="D41:D43"/>
    <mergeCell ref="C41:C43"/>
    <mergeCell ref="O41:O43"/>
    <mergeCell ref="P41:P43"/>
    <mergeCell ref="Q41:Q43"/>
    <mergeCell ref="K41:K43"/>
    <mergeCell ref="L41:L43"/>
    <mergeCell ref="M41:M43"/>
    <mergeCell ref="J44:J46"/>
    <mergeCell ref="K44:K46"/>
    <mergeCell ref="L44:L46"/>
    <mergeCell ref="M44:M46"/>
    <mergeCell ref="O44:O46"/>
    <mergeCell ref="P44:P46"/>
    <mergeCell ref="Q44:Q46"/>
    <mergeCell ref="B41:B43"/>
    <mergeCell ref="A41:A43"/>
    <mergeCell ref="J41:J43"/>
    <mergeCell ref="I41:I43"/>
    <mergeCell ref="H41:H43"/>
    <mergeCell ref="G41:G43"/>
    <mergeCell ref="F41:F43"/>
    <mergeCell ref="E41:E43"/>
    <mergeCell ref="A44:A46"/>
    <mergeCell ref="B44:B46"/>
    <mergeCell ref="C44:C46"/>
    <mergeCell ref="D44:D46"/>
    <mergeCell ref="E44:E46"/>
    <mergeCell ref="F44:F46"/>
    <mergeCell ref="G44:G46"/>
    <mergeCell ref="H44:H46"/>
    <mergeCell ref="I44:I46"/>
  </mergeCells>
  <conditionalFormatting sqref="K7">
    <cfRule type="cellIs" dxfId="2236" priority="3766" operator="equal">
      <formula>"Muy Alta"</formula>
    </cfRule>
    <cfRule type="cellIs" dxfId="2235" priority="3767" operator="equal">
      <formula>"Alta"</formula>
    </cfRule>
    <cfRule type="cellIs" dxfId="2234" priority="3768" operator="equal">
      <formula>"Media"</formula>
    </cfRule>
    <cfRule type="cellIs" dxfId="2233" priority="3769" operator="equal">
      <formula>"Baja"</formula>
    </cfRule>
    <cfRule type="cellIs" dxfId="2232" priority="3770" operator="equal">
      <formula>"Muy Baja"</formula>
    </cfRule>
  </conditionalFormatting>
  <conditionalFormatting sqref="Q7">
    <cfRule type="cellIs" dxfId="2231" priority="3757" operator="equal">
      <formula>"Extremo"</formula>
    </cfRule>
    <cfRule type="cellIs" dxfId="2230" priority="3758" operator="equal">
      <formula>"Alto"</formula>
    </cfRule>
    <cfRule type="cellIs" dxfId="2229" priority="3759" operator="equal">
      <formula>"Moderado"</formula>
    </cfRule>
    <cfRule type="cellIs" dxfId="2228" priority="3760" operator="equal">
      <formula>"Bajo"</formula>
    </cfRule>
  </conditionalFormatting>
  <conditionalFormatting sqref="N7:N9">
    <cfRule type="containsText" dxfId="2203" priority="3448" operator="containsText" text="❌">
      <formula>NOT(ISERROR(SEARCH("❌",N7)))</formula>
    </cfRule>
  </conditionalFormatting>
  <conditionalFormatting sqref="K10">
    <cfRule type="cellIs" dxfId="1383" priority="2240" operator="equal">
      <formula>"Muy Alta"</formula>
    </cfRule>
    <cfRule type="cellIs" dxfId="1382" priority="2241" operator="equal">
      <formula>"Alta"</formula>
    </cfRule>
    <cfRule type="cellIs" dxfId="1381" priority="2242" operator="equal">
      <formula>"Media"</formula>
    </cfRule>
    <cfRule type="cellIs" dxfId="1380" priority="2243" operator="equal">
      <formula>"Baja"</formula>
    </cfRule>
    <cfRule type="cellIs" dxfId="1379" priority="2244" operator="equal">
      <formula>"Muy Baja"</formula>
    </cfRule>
  </conditionalFormatting>
  <conditionalFormatting sqref="O10">
    <cfRule type="cellIs" dxfId="1378" priority="2235" operator="equal">
      <formula>"Catastrófico"</formula>
    </cfRule>
    <cfRule type="cellIs" dxfId="1377" priority="2236" operator="equal">
      <formula>"Mayor"</formula>
    </cfRule>
    <cfRule type="cellIs" dxfId="1376" priority="2237" operator="equal">
      <formula>"Moderado"</formula>
    </cfRule>
    <cfRule type="cellIs" dxfId="1375" priority="2238" operator="equal">
      <formula>"Menor"</formula>
    </cfRule>
    <cfRule type="cellIs" dxfId="1374" priority="2239" operator="equal">
      <formula>"Leve"</formula>
    </cfRule>
  </conditionalFormatting>
  <conditionalFormatting sqref="Q10">
    <cfRule type="cellIs" dxfId="1373" priority="2231" operator="equal">
      <formula>"Extremo"</formula>
    </cfRule>
    <cfRule type="cellIs" dxfId="1372" priority="2232" operator="equal">
      <formula>"Alto"</formula>
    </cfRule>
    <cfRule type="cellIs" dxfId="1371" priority="2233" operator="equal">
      <formula>"Moderado"</formula>
    </cfRule>
    <cfRule type="cellIs" dxfId="1370" priority="2234" operator="equal">
      <formula>"Bajo"</formula>
    </cfRule>
  </conditionalFormatting>
  <conditionalFormatting sqref="N10:N12">
    <cfRule type="containsText" dxfId="1369" priority="2230" operator="containsText" text="❌">
      <formula>NOT(ISERROR(SEARCH("❌",N10)))</formula>
    </cfRule>
  </conditionalFormatting>
  <conditionalFormatting sqref="K13">
    <cfRule type="cellIs" dxfId="1353" priority="2210" operator="equal">
      <formula>"Muy Alta"</formula>
    </cfRule>
    <cfRule type="cellIs" dxfId="1352" priority="2211" operator="equal">
      <formula>"Alta"</formula>
    </cfRule>
    <cfRule type="cellIs" dxfId="1351" priority="2212" operator="equal">
      <formula>"Media"</formula>
    </cfRule>
    <cfRule type="cellIs" dxfId="1350" priority="2213" operator="equal">
      <formula>"Baja"</formula>
    </cfRule>
    <cfRule type="cellIs" dxfId="1349" priority="2214" operator="equal">
      <formula>"Muy Baja"</formula>
    </cfRule>
  </conditionalFormatting>
  <conditionalFormatting sqref="O13">
    <cfRule type="cellIs" dxfId="1348" priority="2205" operator="equal">
      <formula>"Catastrófico"</formula>
    </cfRule>
    <cfRule type="cellIs" dxfId="1347" priority="2206" operator="equal">
      <formula>"Mayor"</formula>
    </cfRule>
    <cfRule type="cellIs" dxfId="1346" priority="2207" operator="equal">
      <formula>"Moderado"</formula>
    </cfRule>
    <cfRule type="cellIs" dxfId="1345" priority="2208" operator="equal">
      <formula>"Menor"</formula>
    </cfRule>
    <cfRule type="cellIs" dxfId="1344" priority="2209" operator="equal">
      <formula>"Leve"</formula>
    </cfRule>
  </conditionalFormatting>
  <conditionalFormatting sqref="Q13">
    <cfRule type="cellIs" dxfId="1343" priority="2201" operator="equal">
      <formula>"Extremo"</formula>
    </cfRule>
    <cfRule type="cellIs" dxfId="1342" priority="2202" operator="equal">
      <formula>"Alto"</formula>
    </cfRule>
    <cfRule type="cellIs" dxfId="1341" priority="2203" operator="equal">
      <formula>"Moderado"</formula>
    </cfRule>
    <cfRule type="cellIs" dxfId="1340" priority="2204" operator="equal">
      <formula>"Bajo"</formula>
    </cfRule>
  </conditionalFormatting>
  <conditionalFormatting sqref="N13:N15">
    <cfRule type="containsText" dxfId="1339" priority="2200" operator="containsText" text="❌">
      <formula>NOT(ISERROR(SEARCH("❌",N13)))</formula>
    </cfRule>
  </conditionalFormatting>
  <conditionalFormatting sqref="K16">
    <cfRule type="cellIs" dxfId="1323" priority="2165" operator="equal">
      <formula>"Muy Alta"</formula>
    </cfRule>
    <cfRule type="cellIs" dxfId="1322" priority="2166" operator="equal">
      <formula>"Alta"</formula>
    </cfRule>
    <cfRule type="cellIs" dxfId="1321" priority="2167" operator="equal">
      <formula>"Media"</formula>
    </cfRule>
    <cfRule type="cellIs" dxfId="1320" priority="2168" operator="equal">
      <formula>"Baja"</formula>
    </cfRule>
    <cfRule type="cellIs" dxfId="1319" priority="2169" operator="equal">
      <formula>"Muy Baja"</formula>
    </cfRule>
  </conditionalFormatting>
  <conditionalFormatting sqref="O16">
    <cfRule type="cellIs" dxfId="1318" priority="2160" operator="equal">
      <formula>"Catastrófico"</formula>
    </cfRule>
    <cfRule type="cellIs" dxfId="1317" priority="2161" operator="equal">
      <formula>"Mayor"</formula>
    </cfRule>
    <cfRule type="cellIs" dxfId="1316" priority="2162" operator="equal">
      <formula>"Moderado"</formula>
    </cfRule>
    <cfRule type="cellIs" dxfId="1315" priority="2163" operator="equal">
      <formula>"Menor"</formula>
    </cfRule>
    <cfRule type="cellIs" dxfId="1314" priority="2164" operator="equal">
      <formula>"Leve"</formula>
    </cfRule>
  </conditionalFormatting>
  <conditionalFormatting sqref="Q16">
    <cfRule type="cellIs" dxfId="1313" priority="2156" operator="equal">
      <formula>"Extremo"</formula>
    </cfRule>
    <cfRule type="cellIs" dxfId="1312" priority="2157" operator="equal">
      <formula>"Alto"</formula>
    </cfRule>
    <cfRule type="cellIs" dxfId="1311" priority="2158" operator="equal">
      <formula>"Moderado"</formula>
    </cfRule>
    <cfRule type="cellIs" dxfId="1310" priority="2159" operator="equal">
      <formula>"Bajo"</formula>
    </cfRule>
  </conditionalFormatting>
  <conditionalFormatting sqref="N16:N17 N19">
    <cfRule type="containsText" dxfId="1309" priority="2155" operator="containsText" text="❌">
      <formula>NOT(ISERROR(SEARCH("❌",N16)))</formula>
    </cfRule>
  </conditionalFormatting>
  <conditionalFormatting sqref="K20">
    <cfRule type="cellIs" dxfId="1293" priority="2120" operator="equal">
      <formula>"Muy Alta"</formula>
    </cfRule>
    <cfRule type="cellIs" dxfId="1292" priority="2121" operator="equal">
      <formula>"Alta"</formula>
    </cfRule>
    <cfRule type="cellIs" dxfId="1291" priority="2122" operator="equal">
      <formula>"Media"</formula>
    </cfRule>
    <cfRule type="cellIs" dxfId="1290" priority="2123" operator="equal">
      <formula>"Baja"</formula>
    </cfRule>
    <cfRule type="cellIs" dxfId="1289" priority="2124" operator="equal">
      <formula>"Muy Baja"</formula>
    </cfRule>
  </conditionalFormatting>
  <conditionalFormatting sqref="O20">
    <cfRule type="cellIs" dxfId="1288" priority="2115" operator="equal">
      <formula>"Catastrófico"</formula>
    </cfRule>
    <cfRule type="cellIs" dxfId="1287" priority="2116" operator="equal">
      <formula>"Mayor"</formula>
    </cfRule>
    <cfRule type="cellIs" dxfId="1286" priority="2117" operator="equal">
      <formula>"Moderado"</formula>
    </cfRule>
    <cfRule type="cellIs" dxfId="1285" priority="2118" operator="equal">
      <formula>"Menor"</formula>
    </cfRule>
    <cfRule type="cellIs" dxfId="1284" priority="2119" operator="equal">
      <formula>"Leve"</formula>
    </cfRule>
  </conditionalFormatting>
  <conditionalFormatting sqref="Q20">
    <cfRule type="cellIs" dxfId="1283" priority="2111" operator="equal">
      <formula>"Extremo"</formula>
    </cfRule>
    <cfRule type="cellIs" dxfId="1282" priority="2112" operator="equal">
      <formula>"Alto"</formula>
    </cfRule>
    <cfRule type="cellIs" dxfId="1281" priority="2113" operator="equal">
      <formula>"Moderado"</formula>
    </cfRule>
    <cfRule type="cellIs" dxfId="1280" priority="2114" operator="equal">
      <formula>"Bajo"</formula>
    </cfRule>
  </conditionalFormatting>
  <conditionalFormatting sqref="N20:N22">
    <cfRule type="containsText" dxfId="1279" priority="2110" operator="containsText" text="❌">
      <formula>NOT(ISERROR(SEARCH("❌",N20)))</formula>
    </cfRule>
  </conditionalFormatting>
  <conditionalFormatting sqref="K23">
    <cfRule type="cellIs" dxfId="1263" priority="2090" operator="equal">
      <formula>"Muy Alta"</formula>
    </cfRule>
    <cfRule type="cellIs" dxfId="1262" priority="2091" operator="equal">
      <formula>"Alta"</formula>
    </cfRule>
    <cfRule type="cellIs" dxfId="1261" priority="2092" operator="equal">
      <formula>"Media"</formula>
    </cfRule>
    <cfRule type="cellIs" dxfId="1260" priority="2093" operator="equal">
      <formula>"Baja"</formula>
    </cfRule>
    <cfRule type="cellIs" dxfId="1259" priority="2094" operator="equal">
      <formula>"Muy Baja"</formula>
    </cfRule>
  </conditionalFormatting>
  <conditionalFormatting sqref="O23">
    <cfRule type="cellIs" dxfId="1258" priority="2085" operator="equal">
      <formula>"Catastrófico"</formula>
    </cfRule>
    <cfRule type="cellIs" dxfId="1257" priority="2086" operator="equal">
      <formula>"Mayor"</formula>
    </cfRule>
    <cfRule type="cellIs" dxfId="1256" priority="2087" operator="equal">
      <formula>"Moderado"</formula>
    </cfRule>
    <cfRule type="cellIs" dxfId="1255" priority="2088" operator="equal">
      <formula>"Menor"</formula>
    </cfRule>
    <cfRule type="cellIs" dxfId="1254" priority="2089" operator="equal">
      <formula>"Leve"</formula>
    </cfRule>
  </conditionalFormatting>
  <conditionalFormatting sqref="Q23">
    <cfRule type="cellIs" dxfId="1253" priority="2081" operator="equal">
      <formula>"Extremo"</formula>
    </cfRule>
    <cfRule type="cellIs" dxfId="1252" priority="2082" operator="equal">
      <formula>"Alto"</formula>
    </cfRule>
    <cfRule type="cellIs" dxfId="1251" priority="2083" operator="equal">
      <formula>"Moderado"</formula>
    </cfRule>
    <cfRule type="cellIs" dxfId="1250" priority="2084" operator="equal">
      <formula>"Bajo"</formula>
    </cfRule>
  </conditionalFormatting>
  <conditionalFormatting sqref="N23:N25">
    <cfRule type="containsText" dxfId="1249" priority="2080" operator="containsText" text="❌">
      <formula>NOT(ISERROR(SEARCH("❌",N23)))</formula>
    </cfRule>
  </conditionalFormatting>
  <conditionalFormatting sqref="K26">
    <cfRule type="cellIs" dxfId="1218" priority="2045" operator="equal">
      <formula>"Muy Alta"</formula>
    </cfRule>
    <cfRule type="cellIs" dxfId="1217" priority="2046" operator="equal">
      <formula>"Alta"</formula>
    </cfRule>
    <cfRule type="cellIs" dxfId="1216" priority="2047" operator="equal">
      <formula>"Media"</formula>
    </cfRule>
    <cfRule type="cellIs" dxfId="1215" priority="2048" operator="equal">
      <formula>"Baja"</formula>
    </cfRule>
    <cfRule type="cellIs" dxfId="1214" priority="2049" operator="equal">
      <formula>"Muy Baja"</formula>
    </cfRule>
  </conditionalFormatting>
  <conditionalFormatting sqref="O26">
    <cfRule type="cellIs" dxfId="1213" priority="2040" operator="equal">
      <formula>"Catastrófico"</formula>
    </cfRule>
    <cfRule type="cellIs" dxfId="1212" priority="2041" operator="equal">
      <formula>"Mayor"</formula>
    </cfRule>
    <cfRule type="cellIs" dxfId="1211" priority="2042" operator="equal">
      <formula>"Moderado"</formula>
    </cfRule>
    <cfRule type="cellIs" dxfId="1210" priority="2043" operator="equal">
      <formula>"Menor"</formula>
    </cfRule>
    <cfRule type="cellIs" dxfId="1209" priority="2044" operator="equal">
      <formula>"Leve"</formula>
    </cfRule>
  </conditionalFormatting>
  <conditionalFormatting sqref="Q26">
    <cfRule type="cellIs" dxfId="1208" priority="2036" operator="equal">
      <formula>"Extremo"</formula>
    </cfRule>
    <cfRule type="cellIs" dxfId="1207" priority="2037" operator="equal">
      <formula>"Alto"</formula>
    </cfRule>
    <cfRule type="cellIs" dxfId="1206" priority="2038" operator="equal">
      <formula>"Moderado"</formula>
    </cfRule>
    <cfRule type="cellIs" dxfId="1205" priority="2039" operator="equal">
      <formula>"Bajo"</formula>
    </cfRule>
  </conditionalFormatting>
  <conditionalFormatting sqref="N26:N28">
    <cfRule type="containsText" dxfId="1204" priority="2035" operator="containsText" text="❌">
      <formula>NOT(ISERROR(SEARCH("❌",N26)))</formula>
    </cfRule>
  </conditionalFormatting>
  <conditionalFormatting sqref="K32">
    <cfRule type="cellIs" dxfId="1118" priority="1925" operator="equal">
      <formula>"Muy Alta"</formula>
    </cfRule>
    <cfRule type="cellIs" dxfId="1117" priority="1926" operator="equal">
      <formula>"Alta"</formula>
    </cfRule>
    <cfRule type="cellIs" dxfId="1116" priority="1927" operator="equal">
      <formula>"Media"</formula>
    </cfRule>
    <cfRule type="cellIs" dxfId="1115" priority="1928" operator="equal">
      <formula>"Baja"</formula>
    </cfRule>
    <cfRule type="cellIs" dxfId="1114" priority="1929" operator="equal">
      <formula>"Muy Baja"</formula>
    </cfRule>
  </conditionalFormatting>
  <conditionalFormatting sqref="O32">
    <cfRule type="cellIs" dxfId="1113" priority="1920" operator="equal">
      <formula>"Catastrófico"</formula>
    </cfRule>
    <cfRule type="cellIs" dxfId="1112" priority="1921" operator="equal">
      <formula>"Mayor"</formula>
    </cfRule>
    <cfRule type="cellIs" dxfId="1111" priority="1922" operator="equal">
      <formula>"Moderado"</formula>
    </cfRule>
    <cfRule type="cellIs" dxfId="1110" priority="1923" operator="equal">
      <formula>"Menor"</formula>
    </cfRule>
    <cfRule type="cellIs" dxfId="1109" priority="1924" operator="equal">
      <formula>"Leve"</formula>
    </cfRule>
  </conditionalFormatting>
  <conditionalFormatting sqref="Q32">
    <cfRule type="cellIs" dxfId="1108" priority="1916" operator="equal">
      <formula>"Extremo"</formula>
    </cfRule>
    <cfRule type="cellIs" dxfId="1107" priority="1917" operator="equal">
      <formula>"Alto"</formula>
    </cfRule>
    <cfRule type="cellIs" dxfId="1106" priority="1918" operator="equal">
      <formula>"Moderado"</formula>
    </cfRule>
    <cfRule type="cellIs" dxfId="1105" priority="1919" operator="equal">
      <formula>"Bajo"</formula>
    </cfRule>
  </conditionalFormatting>
  <conditionalFormatting sqref="N32:N34">
    <cfRule type="containsText" dxfId="1104" priority="1915" operator="containsText" text="❌">
      <formula>NOT(ISERROR(SEARCH("❌",N32)))</formula>
    </cfRule>
  </conditionalFormatting>
  <conditionalFormatting sqref="K35">
    <cfRule type="cellIs" dxfId="1103" priority="1910" operator="equal">
      <formula>"Muy Alta"</formula>
    </cfRule>
    <cfRule type="cellIs" dxfId="1102" priority="1911" operator="equal">
      <formula>"Alta"</formula>
    </cfRule>
    <cfRule type="cellIs" dxfId="1101" priority="1912" operator="equal">
      <formula>"Media"</formula>
    </cfRule>
    <cfRule type="cellIs" dxfId="1100" priority="1913" operator="equal">
      <formula>"Baja"</formula>
    </cfRule>
    <cfRule type="cellIs" dxfId="1099" priority="1914" operator="equal">
      <formula>"Muy Baja"</formula>
    </cfRule>
  </conditionalFormatting>
  <conditionalFormatting sqref="O35">
    <cfRule type="cellIs" dxfId="1098" priority="1905" operator="equal">
      <formula>"Catastrófico"</formula>
    </cfRule>
    <cfRule type="cellIs" dxfId="1097" priority="1906" operator="equal">
      <formula>"Mayor"</formula>
    </cfRule>
    <cfRule type="cellIs" dxfId="1096" priority="1907" operator="equal">
      <formula>"Moderado"</formula>
    </cfRule>
    <cfRule type="cellIs" dxfId="1095" priority="1908" operator="equal">
      <formula>"Menor"</formula>
    </cfRule>
    <cfRule type="cellIs" dxfId="1094" priority="1909" operator="equal">
      <formula>"Leve"</formula>
    </cfRule>
  </conditionalFormatting>
  <conditionalFormatting sqref="Q35">
    <cfRule type="cellIs" dxfId="1093" priority="1901" operator="equal">
      <formula>"Extremo"</formula>
    </cfRule>
    <cfRule type="cellIs" dxfId="1092" priority="1902" operator="equal">
      <formula>"Alto"</formula>
    </cfRule>
    <cfRule type="cellIs" dxfId="1091" priority="1903" operator="equal">
      <formula>"Moderado"</formula>
    </cfRule>
    <cfRule type="cellIs" dxfId="1090" priority="1904" operator="equal">
      <formula>"Bajo"</formula>
    </cfRule>
  </conditionalFormatting>
  <conditionalFormatting sqref="N35:N37">
    <cfRule type="containsText" dxfId="1089" priority="1900" operator="containsText" text="❌">
      <formula>NOT(ISERROR(SEARCH("❌",N35)))</formula>
    </cfRule>
  </conditionalFormatting>
  <conditionalFormatting sqref="K38">
    <cfRule type="cellIs" dxfId="934" priority="1706" operator="equal">
      <formula>"Muy Alta"</formula>
    </cfRule>
    <cfRule type="cellIs" dxfId="933" priority="1707" operator="equal">
      <formula>"Alta"</formula>
    </cfRule>
    <cfRule type="cellIs" dxfId="932" priority="1708" operator="equal">
      <formula>"Media"</formula>
    </cfRule>
    <cfRule type="cellIs" dxfId="931" priority="1709" operator="equal">
      <formula>"Baja"</formula>
    </cfRule>
    <cfRule type="cellIs" dxfId="930" priority="1710" operator="equal">
      <formula>"Muy Baja"</formula>
    </cfRule>
  </conditionalFormatting>
  <conditionalFormatting sqref="O38">
    <cfRule type="cellIs" dxfId="929" priority="1701" operator="equal">
      <formula>"Catastrófico"</formula>
    </cfRule>
    <cfRule type="cellIs" dxfId="928" priority="1702" operator="equal">
      <formula>"Mayor"</formula>
    </cfRule>
    <cfRule type="cellIs" dxfId="927" priority="1703" operator="equal">
      <formula>"Moderado"</formula>
    </cfRule>
    <cfRule type="cellIs" dxfId="926" priority="1704" operator="equal">
      <formula>"Menor"</formula>
    </cfRule>
    <cfRule type="cellIs" dxfId="925" priority="1705" operator="equal">
      <formula>"Leve"</formula>
    </cfRule>
  </conditionalFormatting>
  <conditionalFormatting sqref="Q38">
    <cfRule type="cellIs" dxfId="924" priority="1697" operator="equal">
      <formula>"Extremo"</formula>
    </cfRule>
    <cfRule type="cellIs" dxfId="923" priority="1698" operator="equal">
      <formula>"Alto"</formula>
    </cfRule>
    <cfRule type="cellIs" dxfId="922" priority="1699" operator="equal">
      <formula>"Moderado"</formula>
    </cfRule>
    <cfRule type="cellIs" dxfId="921" priority="1700" operator="equal">
      <formula>"Bajo"</formula>
    </cfRule>
  </conditionalFormatting>
  <conditionalFormatting sqref="N38:N40">
    <cfRule type="containsText" dxfId="920" priority="1696" operator="containsText" text="❌">
      <formula>NOT(ISERROR(SEARCH("❌",N38)))</formula>
    </cfRule>
  </conditionalFormatting>
  <conditionalFormatting sqref="K41">
    <cfRule type="cellIs" dxfId="763" priority="1118" operator="equal">
      <formula>"Muy Alta"</formula>
    </cfRule>
    <cfRule type="cellIs" dxfId="762" priority="1119" operator="equal">
      <formula>"Alta"</formula>
    </cfRule>
    <cfRule type="cellIs" dxfId="761" priority="1120" operator="equal">
      <formula>"Media"</formula>
    </cfRule>
    <cfRule type="cellIs" dxfId="760" priority="1121" operator="equal">
      <formula>"Baja"</formula>
    </cfRule>
    <cfRule type="cellIs" dxfId="759" priority="1122" operator="equal">
      <formula>"Muy Baja"</formula>
    </cfRule>
  </conditionalFormatting>
  <conditionalFormatting sqref="O41">
    <cfRule type="cellIs" dxfId="758" priority="1113" operator="equal">
      <formula>"Catastrófico"</formula>
    </cfRule>
    <cfRule type="cellIs" dxfId="757" priority="1114" operator="equal">
      <formula>"Mayor"</formula>
    </cfRule>
    <cfRule type="cellIs" dxfId="756" priority="1115" operator="equal">
      <formula>"Moderado"</formula>
    </cfRule>
    <cfRule type="cellIs" dxfId="755" priority="1116" operator="equal">
      <formula>"Menor"</formula>
    </cfRule>
    <cfRule type="cellIs" dxfId="754" priority="1117" operator="equal">
      <formula>"Leve"</formula>
    </cfRule>
  </conditionalFormatting>
  <conditionalFormatting sqref="Q41">
    <cfRule type="cellIs" dxfId="753" priority="1109" operator="equal">
      <formula>"Extremo"</formula>
    </cfRule>
    <cfRule type="cellIs" dxfId="752" priority="1110" operator="equal">
      <formula>"Alto"</formula>
    </cfRule>
    <cfRule type="cellIs" dxfId="751" priority="1111" operator="equal">
      <formula>"Moderado"</formula>
    </cfRule>
    <cfRule type="cellIs" dxfId="750" priority="1112" operator="equal">
      <formula>"Bajo"</formula>
    </cfRule>
  </conditionalFormatting>
  <conditionalFormatting sqref="N41:N43">
    <cfRule type="containsText" dxfId="749" priority="1108" operator="containsText" text="❌">
      <formula>NOT(ISERROR(SEARCH("❌",N41)))</formula>
    </cfRule>
  </conditionalFormatting>
  <conditionalFormatting sqref="N41:N43">
    <cfRule type="containsText" dxfId="734" priority="1093" operator="containsText" text="❌">
      <formula>NOT(ISERROR(SEARCH("❌",N41)))</formula>
    </cfRule>
  </conditionalFormatting>
  <conditionalFormatting sqref="K44">
    <cfRule type="cellIs" dxfId="619" priority="830" operator="equal">
      <formula>"Muy Alta"</formula>
    </cfRule>
    <cfRule type="cellIs" dxfId="618" priority="831" operator="equal">
      <formula>"Alta"</formula>
    </cfRule>
    <cfRule type="cellIs" dxfId="617" priority="832" operator="equal">
      <formula>"Media"</formula>
    </cfRule>
    <cfRule type="cellIs" dxfId="616" priority="833" operator="equal">
      <formula>"Baja"</formula>
    </cfRule>
    <cfRule type="cellIs" dxfId="615" priority="834" operator="equal">
      <formula>"Muy Baja"</formula>
    </cfRule>
  </conditionalFormatting>
  <conditionalFormatting sqref="O44">
    <cfRule type="cellIs" dxfId="614" priority="825" operator="equal">
      <formula>"Catastrófico"</formula>
    </cfRule>
    <cfRule type="cellIs" dxfId="613" priority="826" operator="equal">
      <formula>"Mayor"</formula>
    </cfRule>
    <cfRule type="cellIs" dxfId="612" priority="827" operator="equal">
      <formula>"Moderado"</formula>
    </cfRule>
    <cfRule type="cellIs" dxfId="611" priority="828" operator="equal">
      <formula>"Menor"</formula>
    </cfRule>
    <cfRule type="cellIs" dxfId="610" priority="829" operator="equal">
      <formula>"Leve"</formula>
    </cfRule>
  </conditionalFormatting>
  <conditionalFormatting sqref="Q44">
    <cfRule type="cellIs" dxfId="609" priority="821" operator="equal">
      <formula>"Extremo"</formula>
    </cfRule>
    <cfRule type="cellIs" dxfId="608" priority="822" operator="equal">
      <formula>"Alto"</formula>
    </cfRule>
    <cfRule type="cellIs" dxfId="607" priority="823" operator="equal">
      <formula>"Moderado"</formula>
    </cfRule>
    <cfRule type="cellIs" dxfId="606" priority="824" operator="equal">
      <formula>"Bajo"</formula>
    </cfRule>
  </conditionalFormatting>
  <conditionalFormatting sqref="N44:N46">
    <cfRule type="containsText" dxfId="605" priority="820" operator="containsText" text="❌">
      <formula>NOT(ISERROR(SEARCH("❌",N44)))</formula>
    </cfRule>
  </conditionalFormatting>
  <conditionalFormatting sqref="N44:N46">
    <cfRule type="containsText" dxfId="590" priority="805" operator="containsText" text="❌">
      <formula>NOT(ISERROR(SEARCH("❌",N44)))</formula>
    </cfRule>
  </conditionalFormatting>
  <conditionalFormatting sqref="O7">
    <cfRule type="cellIs" dxfId="561" priority="744" operator="equal">
      <formula>"Catastrófico"</formula>
    </cfRule>
    <cfRule type="cellIs" dxfId="560" priority="745" operator="equal">
      <formula>"Mayor"</formula>
    </cfRule>
    <cfRule type="cellIs" dxfId="559" priority="746" operator="equal">
      <formula>"Moderado"</formula>
    </cfRule>
    <cfRule type="cellIs" dxfId="558" priority="747" operator="equal">
      <formula>"Menor"</formula>
    </cfRule>
    <cfRule type="cellIs" dxfId="557" priority="748" operator="equal">
      <formula>"Leve"</formula>
    </cfRule>
  </conditionalFormatting>
  <conditionalFormatting sqref="N18">
    <cfRule type="containsText" dxfId="285" priority="300" operator="containsText" text="❌">
      <formula>NOT(ISERROR(SEARCH("❌",N18)))</formula>
    </cfRule>
  </conditionalFormatting>
  <conditionalFormatting sqref="K29">
    <cfRule type="cellIs" dxfId="155" priority="166" operator="equal">
      <formula>"Muy Alta"</formula>
    </cfRule>
    <cfRule type="cellIs" dxfId="154" priority="167" operator="equal">
      <formula>"Alta"</formula>
    </cfRule>
    <cfRule type="cellIs" dxfId="153" priority="168" operator="equal">
      <formula>"Media"</formula>
    </cfRule>
    <cfRule type="cellIs" dxfId="152" priority="169" operator="equal">
      <formula>"Baja"</formula>
    </cfRule>
    <cfRule type="cellIs" dxfId="151" priority="170" operator="equal">
      <formula>"Muy Baja"</formula>
    </cfRule>
  </conditionalFormatting>
  <conditionalFormatting sqref="O29">
    <cfRule type="cellIs" dxfId="150" priority="161" operator="equal">
      <formula>"Catastrófico"</formula>
    </cfRule>
    <cfRule type="cellIs" dxfId="149" priority="162" operator="equal">
      <formula>"Mayor"</formula>
    </cfRule>
    <cfRule type="cellIs" dxfId="148" priority="163" operator="equal">
      <formula>"Moderado"</formula>
    </cfRule>
    <cfRule type="cellIs" dxfId="147" priority="164" operator="equal">
      <formula>"Menor"</formula>
    </cfRule>
    <cfRule type="cellIs" dxfId="146" priority="165" operator="equal">
      <formula>"Leve"</formula>
    </cfRule>
  </conditionalFormatting>
  <conditionalFormatting sqref="Q29">
    <cfRule type="cellIs" dxfId="145" priority="157" operator="equal">
      <formula>"Extremo"</formula>
    </cfRule>
    <cfRule type="cellIs" dxfId="144" priority="158" operator="equal">
      <formula>"Alto"</formula>
    </cfRule>
    <cfRule type="cellIs" dxfId="143" priority="159" operator="equal">
      <formula>"Moderado"</formula>
    </cfRule>
    <cfRule type="cellIs" dxfId="142" priority="160" operator="equal">
      <formula>"Bajo"</formula>
    </cfRule>
  </conditionalFormatting>
  <conditionalFormatting sqref="N29:N31">
    <cfRule type="containsText" dxfId="141" priority="156" operator="containsText" text="❌">
      <formula>NOT(ISERROR(SEARCH("❌",N29)))</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'Opciones Tratamiento'!$B$13:$B$19</xm:f>
          </x14:formula1>
          <xm:sqref>I7 I10 I13 I16 I20 I23 I26 I29 I32 I35 I41 I38 I44</xm:sqref>
        </x14:dataValidation>
        <x14:dataValidation type="list" allowBlank="1" showInputMessage="1" showErrorMessage="1">
          <x14:formula1>
            <xm:f>'Opciones Tratamiento'!$E$2:$E$4</xm:f>
          </x14:formula1>
          <xm:sqref>E7 E10 E13 E16 E20 E23 E26 E32 E35 E41 E38 E44 E29</xm:sqref>
        </x14:dataValidation>
        <x14:dataValidation type="list" allowBlank="1" showInputMessage="1" showErrorMessage="1">
          <x14:formula1>
            <xm:f>'Tabla Impacto'!$F$210:$F$221</xm:f>
          </x14:formula1>
          <xm:sqref>M7 M10 M13 M16 M20 M23 M44 M26 M32 M35 M41 M38 M29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194"/>
  <sheetViews>
    <sheetView topLeftCell="B35" zoomScale="40" zoomScaleNormal="40" workbookViewId="0">
      <selection activeCell="A5" sqref="A5:A6"/>
    </sheetView>
  </sheetViews>
  <sheetFormatPr baseColWidth="10" defaultRowHeight="14.5" x14ac:dyDescent="0.35"/>
  <cols>
    <col min="2" max="9" width="5.6328125" customWidth="1"/>
    <col min="10" max="59" width="8.6328125" customWidth="1"/>
    <col min="61" max="65" width="5.6328125" customWidth="1"/>
    <col min="66" max="66" width="20.6328125" customWidth="1"/>
  </cols>
  <sheetData>
    <row r="1" spans="1:119" x14ac:dyDescent="0.3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row>
    <row r="2" spans="1:119" ht="18" customHeight="1" x14ac:dyDescent="0.35">
      <c r="A2" s="36"/>
      <c r="B2" s="404" t="s">
        <v>125</v>
      </c>
      <c r="C2" s="404"/>
      <c r="D2" s="404"/>
      <c r="E2" s="404"/>
      <c r="F2" s="404"/>
      <c r="G2" s="404"/>
      <c r="H2" s="404"/>
      <c r="I2" s="404"/>
      <c r="J2" s="189" t="s">
        <v>2</v>
      </c>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row>
    <row r="3" spans="1:119" ht="18.75" customHeight="1" x14ac:dyDescent="0.35">
      <c r="A3" s="36"/>
      <c r="B3" s="404"/>
      <c r="C3" s="404"/>
      <c r="D3" s="404"/>
      <c r="E3" s="404"/>
      <c r="F3" s="404"/>
      <c r="G3" s="404"/>
      <c r="H3" s="404"/>
      <c r="I3" s="404"/>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row>
    <row r="4" spans="1:119" ht="15" customHeight="1" x14ac:dyDescent="0.35">
      <c r="A4" s="36"/>
      <c r="B4" s="404"/>
      <c r="C4" s="404"/>
      <c r="D4" s="404"/>
      <c r="E4" s="404"/>
      <c r="F4" s="404"/>
      <c r="G4" s="404"/>
      <c r="H4" s="404"/>
      <c r="I4" s="404"/>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row>
    <row r="5" spans="1:119" ht="15" thickBot="1" x14ac:dyDescent="0.4">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row>
    <row r="6" spans="1:119" ht="15" customHeight="1" x14ac:dyDescent="0.35">
      <c r="A6" s="36"/>
      <c r="B6" s="190" t="s">
        <v>4</v>
      </c>
      <c r="C6" s="191"/>
      <c r="D6" s="192"/>
      <c r="E6" s="385" t="s">
        <v>100</v>
      </c>
      <c r="F6" s="386"/>
      <c r="G6" s="386"/>
      <c r="H6" s="386"/>
      <c r="I6" s="386"/>
      <c r="J6" s="396" t="str">
        <f>IF(AND('Mapa final'!$K$7="Muy Alta",'Mapa final'!$O$7="Leve"),CONCATENATE("R",'Mapa final'!$A$7),"")</f>
        <v/>
      </c>
      <c r="K6" s="346"/>
      <c r="L6" s="346" t="e">
        <f>IF(AND('Mapa final'!#REF!="Muy Alta",'Mapa final'!#REF!="Leve"),CONCATENATE("R",'Mapa final'!#REF!),"")</f>
        <v>#REF!</v>
      </c>
      <c r="M6" s="346"/>
      <c r="N6" s="346" t="e">
        <f>IF(AND('Mapa final'!#REF!="Muy Alta",'Mapa final'!#REF!="Leve"),CONCATENATE("R",'Mapa final'!#REF!),"")</f>
        <v>#REF!</v>
      </c>
      <c r="O6" s="346"/>
      <c r="P6" s="346" t="e">
        <f>IF(AND('Mapa final'!#REF!="Muy Alta",'Mapa final'!#REF!="Leve"),CONCATENATE("R",'Mapa final'!#REF!),"")</f>
        <v>#REF!</v>
      </c>
      <c r="Q6" s="346"/>
      <c r="R6" s="346" t="e">
        <f>IF(AND('Mapa final'!#REF!="Muy Alta",'Mapa final'!#REF!="Leve"),CONCATENATE("R",'Mapa final'!#REF!),"")</f>
        <v>#REF!</v>
      </c>
      <c r="S6" s="397"/>
      <c r="T6" s="396" t="str">
        <f>IF(AND('Mapa final'!$K$7="Muy Alta",'Mapa final'!$O$7="Menor"),CONCATENATE("R",'Mapa final'!$A$7),"")</f>
        <v/>
      </c>
      <c r="U6" s="346"/>
      <c r="V6" s="346" t="e">
        <f>IF(AND('Mapa final'!#REF!="Muy Alta",'Mapa final'!#REF!="Menor"),CONCATENATE("R",'Mapa final'!#REF!),"")</f>
        <v>#REF!</v>
      </c>
      <c r="W6" s="346"/>
      <c r="X6" s="346" t="e">
        <f>IF(AND('Mapa final'!#REF!="Muy Alta",'Mapa final'!#REF!="Menor"),CONCATENATE("R",'Mapa final'!#REF!),"")</f>
        <v>#REF!</v>
      </c>
      <c r="Y6" s="346"/>
      <c r="Z6" s="346" t="e">
        <f>IF(AND('Mapa final'!#REF!="Muy Alta",'Mapa final'!#REF!="Menor"),CONCATENATE("R",'Mapa final'!#REF!),"")</f>
        <v>#REF!</v>
      </c>
      <c r="AA6" s="346"/>
      <c r="AB6" s="346" t="e">
        <f>IF(AND('Mapa final'!#REF!="Muy Alta",'Mapa final'!#REF!="Menor"),CONCATENATE("R",'Mapa final'!#REF!),"")</f>
        <v>#REF!</v>
      </c>
      <c r="AC6" s="397"/>
      <c r="AD6" s="396" t="str">
        <f>IF(AND('Mapa final'!$K$7="Muy Alta",'Mapa final'!$O$7="Moderado"),CONCATENATE("R",'Mapa final'!$A$7),"")</f>
        <v/>
      </c>
      <c r="AE6" s="346"/>
      <c r="AF6" s="346" t="e">
        <f>IF(AND('Mapa final'!#REF!="Muy Alta",'Mapa final'!#REF!="Moderado"),CONCATENATE("R",'Mapa final'!#REF!),"")</f>
        <v>#REF!</v>
      </c>
      <c r="AG6" s="346"/>
      <c r="AH6" s="346" t="e">
        <f>IF(AND('Mapa final'!#REF!="Muy Alta",'Mapa final'!#REF!="Moderado"),CONCATENATE("R",'Mapa final'!#REF!),"")</f>
        <v>#REF!</v>
      </c>
      <c r="AI6" s="346"/>
      <c r="AJ6" s="346" t="e">
        <f>IF(AND('Mapa final'!#REF!="Muy Alta",'Mapa final'!#REF!="Moderado"),CONCATENATE("R",'Mapa final'!#REF!),"")</f>
        <v>#REF!</v>
      </c>
      <c r="AK6" s="346"/>
      <c r="AL6" s="346" t="e">
        <f>IF(AND('Mapa final'!#REF!="Muy Alta",'Mapa final'!#REF!="Moderado"),CONCATENATE("R",'Mapa final'!#REF!),"")</f>
        <v>#REF!</v>
      </c>
      <c r="AM6" s="397"/>
      <c r="AN6" s="396" t="str">
        <f>IF(AND('Mapa final'!$K$7="Muy Alta",'Mapa final'!$O$7="Mayor"),CONCATENATE("R",'Mapa final'!$A$7),"")</f>
        <v/>
      </c>
      <c r="AO6" s="346"/>
      <c r="AP6" s="346" t="e">
        <f>IF(AND('Mapa final'!#REF!="Muy Alta",'Mapa final'!#REF!="Mayor"),CONCATENATE("R",'Mapa final'!#REF!),"")</f>
        <v>#REF!</v>
      </c>
      <c r="AQ6" s="346"/>
      <c r="AR6" s="346" t="e">
        <f>IF(AND('Mapa final'!#REF!="Muy Alta",'Mapa final'!#REF!="Mayor"),CONCATENATE("R",'Mapa final'!#REF!),"")</f>
        <v>#REF!</v>
      </c>
      <c r="AS6" s="346"/>
      <c r="AT6" s="346" t="e">
        <f>IF(AND('Mapa final'!#REF!="Muy Alta",'Mapa final'!#REF!="Mayor"),CONCATENATE("R",'Mapa final'!#REF!),"")</f>
        <v>#REF!</v>
      </c>
      <c r="AU6" s="346"/>
      <c r="AV6" s="346" t="e">
        <f>IF(AND('Mapa final'!#REF!="Muy Alta",'Mapa final'!#REF!="Mayor"),CONCATENATE("R",'Mapa final'!#REF!),"")</f>
        <v>#REF!</v>
      </c>
      <c r="AW6" s="397"/>
      <c r="AX6" s="343" t="str">
        <f>IF(AND('Mapa final'!$K$7="Muy Alta",'Mapa final'!$O$7="Catastrófico"),CONCATENATE("R",'Mapa final'!$A$7),"")</f>
        <v/>
      </c>
      <c r="AY6" s="331"/>
      <c r="AZ6" s="331" t="e">
        <f>IF(AND('Mapa final'!#REF!="Muy Alta",'Mapa final'!#REF!="Catastrófico"),CONCATENATE("R",'Mapa final'!#REF!),"")</f>
        <v>#REF!</v>
      </c>
      <c r="BA6" s="331"/>
      <c r="BB6" s="331" t="e">
        <f>IF(AND('Mapa final'!#REF!="Muy Alta",'Mapa final'!#REF!="Catastrófico"),CONCATENATE("R",'Mapa final'!#REF!),"")</f>
        <v>#REF!</v>
      </c>
      <c r="BC6" s="331"/>
      <c r="BD6" s="331" t="e">
        <f>IF(AND('Mapa final'!#REF!="Muy Alta",'Mapa final'!#REF!="Catastrófico"),CONCATENATE("R",'Mapa final'!#REF!),"")</f>
        <v>#REF!</v>
      </c>
      <c r="BE6" s="331"/>
      <c r="BF6" s="331" t="e">
        <f>IF(AND('Mapa final'!#REF!="Muy Alta",'Mapa final'!#REF!="Catastrófico"),CONCATENATE("R",'Mapa final'!#REF!),"")</f>
        <v>#REF!</v>
      </c>
      <c r="BG6" s="344"/>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row>
    <row r="7" spans="1:119" ht="15" customHeight="1" x14ac:dyDescent="0.35">
      <c r="A7" s="36"/>
      <c r="B7" s="193"/>
      <c r="C7" s="194"/>
      <c r="D7" s="195"/>
      <c r="E7" s="387"/>
      <c r="F7" s="388"/>
      <c r="G7" s="388"/>
      <c r="H7" s="388"/>
      <c r="I7" s="388"/>
      <c r="J7" s="329"/>
      <c r="K7" s="327"/>
      <c r="L7" s="327"/>
      <c r="M7" s="327"/>
      <c r="N7" s="327"/>
      <c r="O7" s="327"/>
      <c r="P7" s="327"/>
      <c r="Q7" s="327"/>
      <c r="R7" s="327"/>
      <c r="S7" s="328"/>
      <c r="T7" s="329"/>
      <c r="U7" s="327"/>
      <c r="V7" s="327"/>
      <c r="W7" s="327"/>
      <c r="X7" s="327"/>
      <c r="Y7" s="327"/>
      <c r="Z7" s="327"/>
      <c r="AA7" s="327"/>
      <c r="AB7" s="327"/>
      <c r="AC7" s="328"/>
      <c r="AD7" s="329"/>
      <c r="AE7" s="327"/>
      <c r="AF7" s="327"/>
      <c r="AG7" s="327"/>
      <c r="AH7" s="327"/>
      <c r="AI7" s="327"/>
      <c r="AJ7" s="327"/>
      <c r="AK7" s="327"/>
      <c r="AL7" s="327"/>
      <c r="AM7" s="328"/>
      <c r="AN7" s="329"/>
      <c r="AO7" s="327"/>
      <c r="AP7" s="327"/>
      <c r="AQ7" s="327"/>
      <c r="AR7" s="327"/>
      <c r="AS7" s="327"/>
      <c r="AT7" s="327"/>
      <c r="AU7" s="327"/>
      <c r="AV7" s="327"/>
      <c r="AW7" s="328"/>
      <c r="AX7" s="310"/>
      <c r="AY7" s="308"/>
      <c r="AZ7" s="308"/>
      <c r="BA7" s="308"/>
      <c r="BB7" s="308"/>
      <c r="BC7" s="308"/>
      <c r="BD7" s="308"/>
      <c r="BE7" s="308"/>
      <c r="BF7" s="308"/>
      <c r="BG7" s="309"/>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row>
    <row r="8" spans="1:119" ht="15" customHeight="1" x14ac:dyDescent="0.35">
      <c r="A8" s="36"/>
      <c r="B8" s="193"/>
      <c r="C8" s="194"/>
      <c r="D8" s="195"/>
      <c r="E8" s="387"/>
      <c r="F8" s="388"/>
      <c r="G8" s="388"/>
      <c r="H8" s="388"/>
      <c r="I8" s="388"/>
      <c r="J8" s="329" t="str">
        <f>IF(AND('Mapa final'!$K$10="Muy Alta",'Mapa final'!$O$10="Leve"),CONCATENATE("R",'Mapa final'!$A$10),"")</f>
        <v/>
      </c>
      <c r="K8" s="327"/>
      <c r="L8" s="327" t="e">
        <f>IF(AND('Mapa final'!#REF!="Muy Alta",'Mapa final'!#REF!="Leve"),CONCATENATE("R",'Mapa final'!#REF!),"")</f>
        <v>#REF!</v>
      </c>
      <c r="M8" s="327"/>
      <c r="N8" s="327" t="e">
        <f>IF(AND('Mapa final'!#REF!="Muy Alta",'Mapa final'!#REF!="Leve"),CONCATENATE("R",'Mapa final'!#REF!),"")</f>
        <v>#REF!</v>
      </c>
      <c r="O8" s="327"/>
      <c r="P8" s="327" t="str">
        <f>IF(AND('Mapa final'!$K$13="Muy Alta",'Mapa final'!$O$13="Leve"),CONCATENATE("R",'Mapa final'!$A$13),"")</f>
        <v/>
      </c>
      <c r="Q8" s="327"/>
      <c r="R8" s="327" t="e">
        <f>IF(AND('Mapa final'!#REF!="Muy Alta",'Mapa final'!#REF!="Leve"),CONCATENATE("R",'Mapa final'!#REF!),"")</f>
        <v>#REF!</v>
      </c>
      <c r="S8" s="328"/>
      <c r="T8" s="329" t="str">
        <f>IF(AND('Mapa final'!$K$10="Muy Alta",'Mapa final'!$O$10="Menor"),CONCATENATE("R",'Mapa final'!$A$10),"")</f>
        <v/>
      </c>
      <c r="U8" s="327"/>
      <c r="V8" s="327" t="e">
        <f>IF(AND('Mapa final'!#REF!="Muy Alta",'Mapa final'!#REF!="Menor"),CONCATENATE("R",'Mapa final'!#REF!),"")</f>
        <v>#REF!</v>
      </c>
      <c r="W8" s="327"/>
      <c r="X8" s="327" t="e">
        <f>IF(AND('Mapa final'!#REF!="Muy Alta",'Mapa final'!#REF!="Menor"),CONCATENATE("R",'Mapa final'!#REF!),"")</f>
        <v>#REF!</v>
      </c>
      <c r="Y8" s="327"/>
      <c r="Z8" s="327" t="str">
        <f>IF(AND('Mapa final'!$K$13="Muy Alta",'Mapa final'!$O$13="Menor"),CONCATENATE("R",'Mapa final'!$A$13),"")</f>
        <v/>
      </c>
      <c r="AA8" s="327"/>
      <c r="AB8" s="327" t="e">
        <f>IF(AND('Mapa final'!#REF!="Muy Alta",'Mapa final'!#REF!="Menor"),CONCATENATE("R",'Mapa final'!#REF!),"")</f>
        <v>#REF!</v>
      </c>
      <c r="AC8" s="328"/>
      <c r="AD8" s="329" t="str">
        <f>IF(AND('Mapa final'!$K$10="Muy Alta",'Mapa final'!$O$10="Moderado"),CONCATENATE("R",'Mapa final'!$A$10),"")</f>
        <v/>
      </c>
      <c r="AE8" s="327"/>
      <c r="AF8" s="327" t="e">
        <f>IF(AND('Mapa final'!#REF!="Muy Alta",'Mapa final'!#REF!="Moderado"),CONCATENATE("R",'Mapa final'!#REF!),"")</f>
        <v>#REF!</v>
      </c>
      <c r="AG8" s="327"/>
      <c r="AH8" s="327" t="e">
        <f>IF(AND('Mapa final'!#REF!="Muy Alta",'Mapa final'!#REF!="Moderado"),CONCATENATE("R",'Mapa final'!#REF!),"")</f>
        <v>#REF!</v>
      </c>
      <c r="AI8" s="327"/>
      <c r="AJ8" s="327" t="str">
        <f>IF(AND('Mapa final'!$K$13="Muy Alta",'Mapa final'!$O$13="Moderado"),CONCATENATE("R",'Mapa final'!$A$13),"")</f>
        <v/>
      </c>
      <c r="AK8" s="327"/>
      <c r="AL8" s="327" t="e">
        <f>IF(AND('Mapa final'!#REF!="Muy Alta",'Mapa final'!#REF!="Moderado"),CONCATENATE("R",'Mapa final'!#REF!),"")</f>
        <v>#REF!</v>
      </c>
      <c r="AM8" s="328"/>
      <c r="AN8" s="329" t="str">
        <f>IF(AND('Mapa final'!$K$10="Muy Alta",'Mapa final'!$O$10="Mayor"),CONCATENATE("R",'Mapa final'!$A$10),"")</f>
        <v/>
      </c>
      <c r="AO8" s="327"/>
      <c r="AP8" s="327" t="e">
        <f>IF(AND('Mapa final'!#REF!="Muy Alta",'Mapa final'!#REF!="Mayor"),CONCATENATE("R",'Mapa final'!#REF!),"")</f>
        <v>#REF!</v>
      </c>
      <c r="AQ8" s="327"/>
      <c r="AR8" s="327" t="e">
        <f>IF(AND('Mapa final'!#REF!="Muy Alta",'Mapa final'!#REF!="Mayor"),CONCATENATE("R",'Mapa final'!#REF!),"")</f>
        <v>#REF!</v>
      </c>
      <c r="AS8" s="327"/>
      <c r="AT8" s="327" t="str">
        <f>IF(AND('Mapa final'!$K$13="Muy Alta",'Mapa final'!$O$13="Mayor"),CONCATENATE("R",'Mapa final'!$A$13),"")</f>
        <v/>
      </c>
      <c r="AU8" s="327"/>
      <c r="AV8" s="327" t="e">
        <f>IF(AND('Mapa final'!#REF!="Muy Alta",'Mapa final'!#REF!="Mayor"),CONCATENATE("R",'Mapa final'!#REF!),"")</f>
        <v>#REF!</v>
      </c>
      <c r="AW8" s="328"/>
      <c r="AX8" s="310" t="str">
        <f>IF(AND('Mapa final'!$K$10="Muy Alta",'Mapa final'!$O$10="Catastrófico"),CONCATENATE("R",'Mapa final'!$A$10),"")</f>
        <v/>
      </c>
      <c r="AY8" s="308"/>
      <c r="AZ8" s="308" t="e">
        <f>IF(AND('Mapa final'!#REF!="Muy Alta",'Mapa final'!#REF!="Catastrófico"),CONCATENATE("R",'Mapa final'!#REF!),"")</f>
        <v>#REF!</v>
      </c>
      <c r="BA8" s="308"/>
      <c r="BB8" s="308" t="e">
        <f>IF(AND('Mapa final'!#REF!="Muy Alta",'Mapa final'!#REF!="Catastrófico"),CONCATENATE("R",'Mapa final'!#REF!),"")</f>
        <v>#REF!</v>
      </c>
      <c r="BC8" s="308"/>
      <c r="BD8" s="308" t="str">
        <f>IF(AND('Mapa final'!$K$13="Muy Alta",'Mapa final'!$O$13="Catastrófico"),CONCATENATE("R",'Mapa final'!$A$13),"")</f>
        <v/>
      </c>
      <c r="BE8" s="308"/>
      <c r="BF8" s="308" t="e">
        <f>IF(AND('Mapa final'!#REF!="Muy Alta",'Mapa final'!#REF!="Catastrófico"),CONCATENATE("R",'Mapa final'!#REF!),"")</f>
        <v>#REF!</v>
      </c>
      <c r="BG8" s="309"/>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row>
    <row r="9" spans="1:119" ht="15" customHeight="1" x14ac:dyDescent="0.35">
      <c r="A9" s="36"/>
      <c r="B9" s="193"/>
      <c r="C9" s="194"/>
      <c r="D9" s="195"/>
      <c r="E9" s="387"/>
      <c r="F9" s="388"/>
      <c r="G9" s="388"/>
      <c r="H9" s="388"/>
      <c r="I9" s="388"/>
      <c r="J9" s="329"/>
      <c r="K9" s="327"/>
      <c r="L9" s="327"/>
      <c r="M9" s="327"/>
      <c r="N9" s="327"/>
      <c r="O9" s="327"/>
      <c r="P9" s="327"/>
      <c r="Q9" s="327"/>
      <c r="R9" s="327"/>
      <c r="S9" s="328"/>
      <c r="T9" s="329"/>
      <c r="U9" s="327"/>
      <c r="V9" s="327"/>
      <c r="W9" s="327"/>
      <c r="X9" s="327"/>
      <c r="Y9" s="327"/>
      <c r="Z9" s="327"/>
      <c r="AA9" s="327"/>
      <c r="AB9" s="327"/>
      <c r="AC9" s="328"/>
      <c r="AD9" s="329"/>
      <c r="AE9" s="327"/>
      <c r="AF9" s="327"/>
      <c r="AG9" s="327"/>
      <c r="AH9" s="327"/>
      <c r="AI9" s="327"/>
      <c r="AJ9" s="327"/>
      <c r="AK9" s="327"/>
      <c r="AL9" s="327"/>
      <c r="AM9" s="328"/>
      <c r="AN9" s="329"/>
      <c r="AO9" s="327"/>
      <c r="AP9" s="327"/>
      <c r="AQ9" s="327"/>
      <c r="AR9" s="327"/>
      <c r="AS9" s="327"/>
      <c r="AT9" s="327"/>
      <c r="AU9" s="327"/>
      <c r="AV9" s="327"/>
      <c r="AW9" s="328"/>
      <c r="AX9" s="310"/>
      <c r="AY9" s="308"/>
      <c r="AZ9" s="308"/>
      <c r="BA9" s="308"/>
      <c r="BB9" s="308"/>
      <c r="BC9" s="308"/>
      <c r="BD9" s="308"/>
      <c r="BE9" s="308"/>
      <c r="BF9" s="308"/>
      <c r="BG9" s="309"/>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row>
    <row r="10" spans="1:119" ht="15" customHeight="1" x14ac:dyDescent="0.35">
      <c r="A10" s="36"/>
      <c r="B10" s="193"/>
      <c r="C10" s="194"/>
      <c r="D10" s="195"/>
      <c r="E10" s="387"/>
      <c r="F10" s="388"/>
      <c r="G10" s="388"/>
      <c r="H10" s="388"/>
      <c r="I10" s="388"/>
      <c r="J10" s="329" t="e">
        <f>IF(AND('Mapa final'!#REF!="Muy Alta",'Mapa final'!#REF!="Leve"),CONCATENATE("R",'Mapa final'!#REF!),"")</f>
        <v>#REF!</v>
      </c>
      <c r="K10" s="327"/>
      <c r="L10" s="327" t="str">
        <f>IF(AND('Mapa final'!$K$16="Muy Alta",'Mapa final'!$O$16="Leve"),CONCATENATE("R",'Mapa final'!$A$16),"")</f>
        <v/>
      </c>
      <c r="M10" s="327"/>
      <c r="N10" s="327" t="e">
        <f>IF(AND('Mapa final'!#REF!="Muy Alta",'Mapa final'!#REF!="Leve"),CONCATENATE("R",'Mapa final'!#REF!),"")</f>
        <v>#REF!</v>
      </c>
      <c r="O10" s="327"/>
      <c r="P10" s="327" t="e">
        <f>IF(AND('Mapa final'!#REF!="Muy Alta",'Mapa final'!#REF!="Leve"),CONCATENATE("R",'Mapa final'!#REF!),"")</f>
        <v>#REF!</v>
      </c>
      <c r="Q10" s="327"/>
      <c r="R10" s="327" t="str">
        <f>IF(AND('Mapa final'!$K$20="Muy Alta",'Mapa final'!$O$20="Leve"),CONCATENATE("R",'Mapa final'!$A$20),"")</f>
        <v/>
      </c>
      <c r="S10" s="328"/>
      <c r="T10" s="329" t="e">
        <f>IF(AND('Mapa final'!#REF!="Muy Alta",'Mapa final'!#REF!="Menor"),CONCATENATE("R",'Mapa final'!#REF!),"")</f>
        <v>#REF!</v>
      </c>
      <c r="U10" s="327"/>
      <c r="V10" s="327" t="str">
        <f>IF(AND('Mapa final'!$K$16="Muy Alta",'Mapa final'!$O$16="Menor"),CONCATENATE("R",'Mapa final'!$A$16),"")</f>
        <v/>
      </c>
      <c r="W10" s="327"/>
      <c r="X10" s="327" t="e">
        <f>IF(AND('Mapa final'!#REF!="Muy Alta",'Mapa final'!#REF!="Menor"),CONCATENATE("R",'Mapa final'!#REF!),"")</f>
        <v>#REF!</v>
      </c>
      <c r="Y10" s="327"/>
      <c r="Z10" s="327" t="e">
        <f>IF(AND('Mapa final'!#REF!="Muy Alta",'Mapa final'!#REF!="Menor"),CONCATENATE("R",'Mapa final'!#REF!),"")</f>
        <v>#REF!</v>
      </c>
      <c r="AA10" s="327"/>
      <c r="AB10" s="327" t="str">
        <f>IF(AND('Mapa final'!$K$20="Muy Alta",'Mapa final'!$O$20="Menor"),CONCATENATE("R",'Mapa final'!$A$20),"")</f>
        <v/>
      </c>
      <c r="AC10" s="328"/>
      <c r="AD10" s="329" t="e">
        <f>IF(AND('Mapa final'!#REF!="Muy Alta",'Mapa final'!#REF!="Moderado"),CONCATENATE("R",'Mapa final'!#REF!),"")</f>
        <v>#REF!</v>
      </c>
      <c r="AE10" s="327"/>
      <c r="AF10" s="327" t="str">
        <f>IF(AND('Mapa final'!$K$16="Muy Alta",'Mapa final'!$O$16="Moderado"),CONCATENATE("R",'Mapa final'!$A$16),"")</f>
        <v/>
      </c>
      <c r="AG10" s="327"/>
      <c r="AH10" s="327" t="e">
        <f>IF(AND('Mapa final'!#REF!="Muy Alta",'Mapa final'!#REF!="Moderado"),CONCATENATE("R",'Mapa final'!#REF!),"")</f>
        <v>#REF!</v>
      </c>
      <c r="AI10" s="327"/>
      <c r="AJ10" s="327" t="e">
        <f>IF(AND('Mapa final'!#REF!="Muy Alta",'Mapa final'!#REF!="Moderado"),CONCATENATE("R",'Mapa final'!#REF!),"")</f>
        <v>#REF!</v>
      </c>
      <c r="AK10" s="327"/>
      <c r="AL10" s="327" t="str">
        <f>IF(AND('Mapa final'!$K$20="Muy Alta",'Mapa final'!$O$20="Moderado"),CONCATENATE("R",'Mapa final'!$A$20),"")</f>
        <v/>
      </c>
      <c r="AM10" s="328"/>
      <c r="AN10" s="329" t="e">
        <f>IF(AND('Mapa final'!#REF!="Muy Alta",'Mapa final'!#REF!="Mayor"),CONCATENATE("R",'Mapa final'!#REF!),"")</f>
        <v>#REF!</v>
      </c>
      <c r="AO10" s="327"/>
      <c r="AP10" s="327" t="str">
        <f>IF(AND('Mapa final'!$K$16="Muy Alta",'Mapa final'!$O$16="Mayor"),CONCATENATE("R",'Mapa final'!$A$16),"")</f>
        <v/>
      </c>
      <c r="AQ10" s="327"/>
      <c r="AR10" s="327" t="e">
        <f>IF(AND('Mapa final'!#REF!="Muy Alta",'Mapa final'!#REF!="Mayor"),CONCATENATE("R",'Mapa final'!#REF!),"")</f>
        <v>#REF!</v>
      </c>
      <c r="AS10" s="327"/>
      <c r="AT10" s="327" t="e">
        <f>IF(AND('Mapa final'!#REF!="Muy Alta",'Mapa final'!#REF!="Mayor"),CONCATENATE("R",'Mapa final'!#REF!),"")</f>
        <v>#REF!</v>
      </c>
      <c r="AU10" s="327"/>
      <c r="AV10" s="327" t="str">
        <f>IF(AND('Mapa final'!$K$20="Muy Alta",'Mapa final'!$O$20="Mayor"),CONCATENATE("R",'Mapa final'!$A$20),"")</f>
        <v/>
      </c>
      <c r="AW10" s="328"/>
      <c r="AX10" s="310" t="e">
        <f>IF(AND('Mapa final'!#REF!="Muy Alta",'Mapa final'!#REF!="Catastrófico"),CONCATENATE("R",'Mapa final'!#REF!),"")</f>
        <v>#REF!</v>
      </c>
      <c r="AY10" s="308"/>
      <c r="AZ10" s="308" t="str">
        <f>IF(AND('Mapa final'!$K$16="Muy Alta",'Mapa final'!$O$16="Catastrófico"),CONCATENATE("R",'Mapa final'!$A$16),"")</f>
        <v/>
      </c>
      <c r="BA10" s="308"/>
      <c r="BB10" s="308" t="e">
        <f>IF(AND('Mapa final'!#REF!="Muy Alta",'Mapa final'!#REF!="Catastrófico"),CONCATENATE("R",'Mapa final'!#REF!),"")</f>
        <v>#REF!</v>
      </c>
      <c r="BC10" s="308"/>
      <c r="BD10" s="308" t="e">
        <f>IF(AND('Mapa final'!#REF!="Muy Alta",'Mapa final'!#REF!="Catastrófico"),CONCATENATE("R",'Mapa final'!#REF!),"")</f>
        <v>#REF!</v>
      </c>
      <c r="BE10" s="308"/>
      <c r="BF10" s="308" t="str">
        <f>IF(AND('Mapa final'!$K$20="Muy Alta",'Mapa final'!$O$20="Catastrófico"),CONCATENATE("R",'Mapa final'!$A$20),"")</f>
        <v/>
      </c>
      <c r="BG10" s="309"/>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row>
    <row r="11" spans="1:119" ht="15" customHeight="1" x14ac:dyDescent="0.35">
      <c r="A11" s="36"/>
      <c r="B11" s="193"/>
      <c r="C11" s="194"/>
      <c r="D11" s="195"/>
      <c r="E11" s="387"/>
      <c r="F11" s="388"/>
      <c r="G11" s="388"/>
      <c r="H11" s="388"/>
      <c r="I11" s="388"/>
      <c r="J11" s="329"/>
      <c r="K11" s="327"/>
      <c r="L11" s="327"/>
      <c r="M11" s="327"/>
      <c r="N11" s="327"/>
      <c r="O11" s="327"/>
      <c r="P11" s="327"/>
      <c r="Q11" s="327"/>
      <c r="R11" s="327"/>
      <c r="S11" s="328"/>
      <c r="T11" s="329"/>
      <c r="U11" s="327"/>
      <c r="V11" s="327"/>
      <c r="W11" s="327"/>
      <c r="X11" s="327"/>
      <c r="Y11" s="327"/>
      <c r="Z11" s="327"/>
      <c r="AA11" s="327"/>
      <c r="AB11" s="327"/>
      <c r="AC11" s="328"/>
      <c r="AD11" s="329"/>
      <c r="AE11" s="327"/>
      <c r="AF11" s="327"/>
      <c r="AG11" s="327"/>
      <c r="AH11" s="327"/>
      <c r="AI11" s="327"/>
      <c r="AJ11" s="327"/>
      <c r="AK11" s="327"/>
      <c r="AL11" s="327"/>
      <c r="AM11" s="328"/>
      <c r="AN11" s="329"/>
      <c r="AO11" s="327"/>
      <c r="AP11" s="327"/>
      <c r="AQ11" s="327"/>
      <c r="AR11" s="327"/>
      <c r="AS11" s="327"/>
      <c r="AT11" s="327"/>
      <c r="AU11" s="327"/>
      <c r="AV11" s="327"/>
      <c r="AW11" s="328"/>
      <c r="AX11" s="310"/>
      <c r="AY11" s="308"/>
      <c r="AZ11" s="308"/>
      <c r="BA11" s="308"/>
      <c r="BB11" s="308"/>
      <c r="BC11" s="308"/>
      <c r="BD11" s="308"/>
      <c r="BE11" s="308"/>
      <c r="BF11" s="308"/>
      <c r="BG11" s="309"/>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row>
    <row r="12" spans="1:119" ht="15" customHeight="1" x14ac:dyDescent="0.35">
      <c r="A12" s="36"/>
      <c r="B12" s="193"/>
      <c r="C12" s="194"/>
      <c r="D12" s="195"/>
      <c r="E12" s="387"/>
      <c r="F12" s="388"/>
      <c r="G12" s="388"/>
      <c r="H12" s="388"/>
      <c r="I12" s="388"/>
      <c r="J12" s="329" t="e">
        <f>IF(AND('Mapa final'!#REF!="Muy Alta",'Mapa final'!#REF!="Leve"),CONCATENATE("R",'Mapa final'!#REF!),"")</f>
        <v>#REF!</v>
      </c>
      <c r="K12" s="327"/>
      <c r="L12" s="327" t="str">
        <f>IF(AND('Mapa final'!$K$23="Muy Alta",'Mapa final'!$O$23="Leve"),CONCATENATE("R",'Mapa final'!$A$23),"")</f>
        <v/>
      </c>
      <c r="M12" s="327"/>
      <c r="N12" s="327" t="e">
        <f>IF(AND('Mapa final'!#REF!="Muy Alta",'Mapa final'!#REF!="Leve"),CONCATENATE("R",'Mapa final'!#REF!),"")</f>
        <v>#REF!</v>
      </c>
      <c r="O12" s="327"/>
      <c r="P12" s="327" t="e">
        <f>IF(AND('Mapa final'!#REF!="Muy Alta",'Mapa final'!#REF!="Leve"),CONCATENATE("R",'Mapa final'!#REF!),"")</f>
        <v>#REF!</v>
      </c>
      <c r="Q12" s="327"/>
      <c r="R12" s="327" t="str">
        <f>IF(AND('Mapa final'!$K$26="Muy Alta",'Mapa final'!$O$26="Leve"),CONCATENATE("R",'Mapa final'!$A$26),"")</f>
        <v/>
      </c>
      <c r="S12" s="328"/>
      <c r="T12" s="329" t="e">
        <f>IF(AND('Mapa final'!#REF!="Muy Alta",'Mapa final'!#REF!="Menor"),CONCATENATE("R",'Mapa final'!#REF!),"")</f>
        <v>#REF!</v>
      </c>
      <c r="U12" s="327"/>
      <c r="V12" s="327" t="str">
        <f>IF(AND('Mapa final'!$K$23="Muy Alta",'Mapa final'!$O$23="Menor"),CONCATENATE("R",'Mapa final'!$A$23),"")</f>
        <v/>
      </c>
      <c r="W12" s="327"/>
      <c r="X12" s="327" t="e">
        <f>IF(AND('Mapa final'!#REF!="Muy Alta",'Mapa final'!#REF!="Menor"),CONCATENATE("R",'Mapa final'!#REF!),"")</f>
        <v>#REF!</v>
      </c>
      <c r="Y12" s="327"/>
      <c r="Z12" s="327" t="e">
        <f>IF(AND('Mapa final'!#REF!="Muy Alta",'Mapa final'!#REF!="Menor"),CONCATENATE("R",'Mapa final'!#REF!),"")</f>
        <v>#REF!</v>
      </c>
      <c r="AA12" s="327"/>
      <c r="AB12" s="327" t="str">
        <f>IF(AND('Mapa final'!$K$26="Muy Alta",'Mapa final'!$O$26="Menor"),CONCATENATE("R",'Mapa final'!$A$26),"")</f>
        <v/>
      </c>
      <c r="AC12" s="328"/>
      <c r="AD12" s="329" t="e">
        <f>IF(AND('Mapa final'!#REF!="Muy Alta",'Mapa final'!#REF!="Moderado"),CONCATENATE("R",'Mapa final'!#REF!),"")</f>
        <v>#REF!</v>
      </c>
      <c r="AE12" s="327"/>
      <c r="AF12" s="327" t="str">
        <f>IF(AND('Mapa final'!$K$23="Muy Alta",'Mapa final'!$O$23="Moderado"),CONCATENATE("R",'Mapa final'!$A$23),"")</f>
        <v/>
      </c>
      <c r="AG12" s="327"/>
      <c r="AH12" s="327" t="e">
        <f>IF(AND('Mapa final'!#REF!="Muy Alta",'Mapa final'!#REF!="Moderado"),CONCATENATE("R",'Mapa final'!#REF!),"")</f>
        <v>#REF!</v>
      </c>
      <c r="AI12" s="327"/>
      <c r="AJ12" s="327" t="e">
        <f>IF(AND('Mapa final'!#REF!="Muy Alta",'Mapa final'!#REF!="Moderado"),CONCATENATE("R",'Mapa final'!#REF!),"")</f>
        <v>#REF!</v>
      </c>
      <c r="AK12" s="327"/>
      <c r="AL12" s="327" t="str">
        <f>IF(AND('Mapa final'!$K$26="Muy Alta",'Mapa final'!$O$26="Moderado"),CONCATENATE("R",'Mapa final'!$A$26),"")</f>
        <v/>
      </c>
      <c r="AM12" s="328"/>
      <c r="AN12" s="329" t="e">
        <f>IF(AND('Mapa final'!#REF!="Muy Alta",'Mapa final'!#REF!="Mayor"),CONCATENATE("R",'Mapa final'!#REF!),"")</f>
        <v>#REF!</v>
      </c>
      <c r="AO12" s="327"/>
      <c r="AP12" s="327" t="str">
        <f>IF(AND('Mapa final'!$K$23="Muy Alta",'Mapa final'!$O$23="Mayor"),CONCATENATE("R",'Mapa final'!$A$23),"")</f>
        <v/>
      </c>
      <c r="AQ12" s="327"/>
      <c r="AR12" s="327" t="e">
        <f>IF(AND('Mapa final'!#REF!="Muy Alta",'Mapa final'!#REF!="Mayor"),CONCATENATE("R",'Mapa final'!#REF!),"")</f>
        <v>#REF!</v>
      </c>
      <c r="AS12" s="327"/>
      <c r="AT12" s="327" t="e">
        <f>IF(AND('Mapa final'!#REF!="Muy Alta",'Mapa final'!#REF!="Mayor"),CONCATENATE("R",'Mapa final'!#REF!),"")</f>
        <v>#REF!</v>
      </c>
      <c r="AU12" s="327"/>
      <c r="AV12" s="327" t="str">
        <f>IF(AND('Mapa final'!$K$26="Muy Alta",'Mapa final'!$O$26="Mayor"),CONCATENATE("R",'Mapa final'!$A$26),"")</f>
        <v/>
      </c>
      <c r="AW12" s="328"/>
      <c r="AX12" s="310" t="e">
        <f>IF(AND('Mapa final'!#REF!="Muy Alta",'Mapa final'!#REF!="Catastrófico"),CONCATENATE("R",'Mapa final'!#REF!),"")</f>
        <v>#REF!</v>
      </c>
      <c r="AY12" s="308"/>
      <c r="AZ12" s="308" t="str">
        <f>IF(AND('Mapa final'!$K$23="Muy Alta",'Mapa final'!$O$23="Catastrófico"),CONCATENATE("R",'Mapa final'!$A$23),"")</f>
        <v/>
      </c>
      <c r="BA12" s="308"/>
      <c r="BB12" s="308" t="e">
        <f>IF(AND('Mapa final'!#REF!="Muy Alta",'Mapa final'!#REF!="Catastrófico"),CONCATENATE("R",'Mapa final'!#REF!),"")</f>
        <v>#REF!</v>
      </c>
      <c r="BC12" s="308"/>
      <c r="BD12" s="308" t="e">
        <f>IF(AND('Mapa final'!#REF!="Muy Alta",'Mapa final'!#REF!="Catastrófico"),CONCATENATE("R",'Mapa final'!#REF!),"")</f>
        <v>#REF!</v>
      </c>
      <c r="BE12" s="308"/>
      <c r="BF12" s="308" t="str">
        <f>IF(AND('Mapa final'!$K$26="Muy Alta",'Mapa final'!$O$26="Catastrófico"),CONCATENATE("R",'Mapa final'!$A$26),"")</f>
        <v/>
      </c>
      <c r="BG12" s="309"/>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row>
    <row r="13" spans="1:119" ht="15" customHeight="1" thickBot="1" x14ac:dyDescent="0.4">
      <c r="A13" s="36"/>
      <c r="B13" s="193"/>
      <c r="C13" s="194"/>
      <c r="D13" s="195"/>
      <c r="E13" s="387"/>
      <c r="F13" s="388"/>
      <c r="G13" s="388"/>
      <c r="H13" s="388"/>
      <c r="I13" s="388"/>
      <c r="J13" s="329"/>
      <c r="K13" s="327"/>
      <c r="L13" s="327"/>
      <c r="M13" s="327"/>
      <c r="N13" s="327"/>
      <c r="O13" s="327"/>
      <c r="P13" s="327"/>
      <c r="Q13" s="327"/>
      <c r="R13" s="327"/>
      <c r="S13" s="328"/>
      <c r="T13" s="329"/>
      <c r="U13" s="327"/>
      <c r="V13" s="327"/>
      <c r="W13" s="327"/>
      <c r="X13" s="327"/>
      <c r="Y13" s="327"/>
      <c r="Z13" s="327"/>
      <c r="AA13" s="327"/>
      <c r="AB13" s="327"/>
      <c r="AC13" s="328"/>
      <c r="AD13" s="329"/>
      <c r="AE13" s="327"/>
      <c r="AF13" s="327"/>
      <c r="AG13" s="327"/>
      <c r="AH13" s="327"/>
      <c r="AI13" s="327"/>
      <c r="AJ13" s="327"/>
      <c r="AK13" s="327"/>
      <c r="AL13" s="327"/>
      <c r="AM13" s="328"/>
      <c r="AN13" s="329"/>
      <c r="AO13" s="327"/>
      <c r="AP13" s="327"/>
      <c r="AQ13" s="327"/>
      <c r="AR13" s="327"/>
      <c r="AS13" s="327"/>
      <c r="AT13" s="327"/>
      <c r="AU13" s="327"/>
      <c r="AV13" s="327"/>
      <c r="AW13" s="328"/>
      <c r="AX13" s="310"/>
      <c r="AY13" s="308"/>
      <c r="AZ13" s="308"/>
      <c r="BA13" s="308"/>
      <c r="BB13" s="308"/>
      <c r="BC13" s="308"/>
      <c r="BD13" s="308"/>
      <c r="BE13" s="308"/>
      <c r="BF13" s="308"/>
      <c r="BG13" s="309"/>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row>
    <row r="14" spans="1:119" ht="15" customHeight="1" x14ac:dyDescent="0.35">
      <c r="A14" s="36"/>
      <c r="B14" s="193"/>
      <c r="C14" s="194"/>
      <c r="D14" s="195"/>
      <c r="E14" s="387"/>
      <c r="F14" s="388"/>
      <c r="G14" s="388"/>
      <c r="H14" s="388"/>
      <c r="I14" s="388"/>
      <c r="J14" s="329" t="str">
        <f>IF(AND('Mapa final'!$K$29="Muy Alta",'Mapa final'!$O$29="Leve"),CONCATENATE("R",'Mapa final'!$A$29),"")</f>
        <v/>
      </c>
      <c r="K14" s="327"/>
      <c r="L14" s="327" t="e">
        <f>IF(AND('Mapa final'!#REF!="Muy Alta",'Mapa final'!#REF!="Leve"),CONCATENATE("R",'Mapa final'!#REF!),"")</f>
        <v>#REF!</v>
      </c>
      <c r="M14" s="327"/>
      <c r="N14" s="327" t="e">
        <f>IF(AND('Mapa final'!#REF!="Muy Alta",'Mapa final'!#REF!="Leve"),CONCATENATE("R",'Mapa final'!#REF!),"")</f>
        <v>#REF!</v>
      </c>
      <c r="O14" s="327"/>
      <c r="P14" s="327" t="e">
        <f>IF(AND('Mapa final'!#REF!="Muy Alta",'Mapa final'!#REF!="Leve"),CONCATENATE("R",'Mapa final'!#REF!),"")</f>
        <v>#REF!</v>
      </c>
      <c r="Q14" s="327"/>
      <c r="R14" s="327" t="e">
        <f>IF(AND('Mapa final'!#REF!="Muy Alta",'Mapa final'!#REF!="Leve"),CONCATENATE("R",'Mapa final'!#REF!),"")</f>
        <v>#REF!</v>
      </c>
      <c r="S14" s="328"/>
      <c r="T14" s="329" t="str">
        <f>IF(AND('Mapa final'!$K$29="Muy Alta",'Mapa final'!$O$29="Menor"),CONCATENATE("R",'Mapa final'!$A$29),"")</f>
        <v/>
      </c>
      <c r="U14" s="327"/>
      <c r="V14" s="327" t="e">
        <f>IF(AND('Mapa final'!#REF!="Muy Alta",'Mapa final'!#REF!="Menor"),CONCATENATE("R",'Mapa final'!#REF!),"")</f>
        <v>#REF!</v>
      </c>
      <c r="W14" s="327"/>
      <c r="X14" s="327" t="e">
        <f>IF(AND('Mapa final'!#REF!="Muy Alta",'Mapa final'!#REF!="Menor"),CONCATENATE("R",'Mapa final'!#REF!),"")</f>
        <v>#REF!</v>
      </c>
      <c r="Y14" s="327"/>
      <c r="Z14" s="327" t="e">
        <f>IF(AND('Mapa final'!#REF!="Muy Alta",'Mapa final'!#REF!="Menor"),CONCATENATE("R",'Mapa final'!#REF!),"")</f>
        <v>#REF!</v>
      </c>
      <c r="AA14" s="327"/>
      <c r="AB14" s="327" t="e">
        <f>IF(AND('Mapa final'!#REF!="Muy Alta",'Mapa final'!#REF!="Menor"),CONCATENATE("R",'Mapa final'!#REF!),"")</f>
        <v>#REF!</v>
      </c>
      <c r="AC14" s="328"/>
      <c r="AD14" s="329" t="str">
        <f>IF(AND('Mapa final'!$K$29="Muy Alta",'Mapa final'!$O$29="Moderado"),CONCATENATE("R",'Mapa final'!$A$29),"")</f>
        <v/>
      </c>
      <c r="AE14" s="327"/>
      <c r="AF14" s="327" t="e">
        <f>IF(AND('Mapa final'!#REF!="Muy Alta",'Mapa final'!#REF!="Moderado"),CONCATENATE("R",'Mapa final'!#REF!),"")</f>
        <v>#REF!</v>
      </c>
      <c r="AG14" s="327"/>
      <c r="AH14" s="327" t="e">
        <f>IF(AND('Mapa final'!#REF!="Muy Alta",'Mapa final'!#REF!="Moderado"),CONCATENATE("R",'Mapa final'!#REF!),"")</f>
        <v>#REF!</v>
      </c>
      <c r="AI14" s="327"/>
      <c r="AJ14" s="327" t="e">
        <f>IF(AND('Mapa final'!#REF!="Muy Alta",'Mapa final'!#REF!="Moderado"),CONCATENATE("R",'Mapa final'!#REF!),"")</f>
        <v>#REF!</v>
      </c>
      <c r="AK14" s="327"/>
      <c r="AL14" s="327" t="e">
        <f>IF(AND('Mapa final'!#REF!="Muy Alta",'Mapa final'!#REF!="Moderado"),CONCATENATE("R",'Mapa final'!#REF!),"")</f>
        <v>#REF!</v>
      </c>
      <c r="AM14" s="328"/>
      <c r="AN14" s="329" t="str">
        <f>IF(AND('Mapa final'!$K$29="Muy Alta",'Mapa final'!$O$29="Mayor"),CONCATENATE("R",'Mapa final'!$A$29),"")</f>
        <v/>
      </c>
      <c r="AO14" s="327"/>
      <c r="AP14" s="327" t="e">
        <f>IF(AND('Mapa final'!#REF!="Muy Alta",'Mapa final'!#REF!="Mayor"),CONCATENATE("R",'Mapa final'!#REF!),"")</f>
        <v>#REF!</v>
      </c>
      <c r="AQ14" s="327"/>
      <c r="AR14" s="327" t="e">
        <f>IF(AND('Mapa final'!#REF!="Muy Alta",'Mapa final'!#REF!="Mayor"),CONCATENATE("R",'Mapa final'!#REF!),"")</f>
        <v>#REF!</v>
      </c>
      <c r="AS14" s="327"/>
      <c r="AT14" s="327" t="e">
        <f>IF(AND('Mapa final'!#REF!="Muy Alta",'Mapa final'!#REF!="Mayor"),CONCATENATE("R",'Mapa final'!#REF!),"")</f>
        <v>#REF!</v>
      </c>
      <c r="AU14" s="327"/>
      <c r="AV14" s="327" t="e">
        <f>IF(AND('Mapa final'!#REF!="Muy Alta",'Mapa final'!#REF!="Mayor"),CONCATENATE("R",'Mapa final'!#REF!),"")</f>
        <v>#REF!</v>
      </c>
      <c r="AW14" s="328"/>
      <c r="AX14" s="310" t="str">
        <f>IF(AND('Mapa final'!$K$29="Muy Alta",'Mapa final'!$O$29="Catastrófico"),CONCATENATE("R",'Mapa final'!$A$29),"")</f>
        <v/>
      </c>
      <c r="AY14" s="308"/>
      <c r="AZ14" s="308" t="e">
        <f>IF(AND('Mapa final'!#REF!="Muy Alta",'Mapa final'!#REF!="Catastrófico"),CONCATENATE("R",'Mapa final'!#REF!),"")</f>
        <v>#REF!</v>
      </c>
      <c r="BA14" s="308"/>
      <c r="BB14" s="308" t="e">
        <f>IF(AND('Mapa final'!#REF!="Muy Alta",'Mapa final'!#REF!="Catastrófico"),CONCATENATE("R",'Mapa final'!#REF!),"")</f>
        <v>#REF!</v>
      </c>
      <c r="BC14" s="308"/>
      <c r="BD14" s="308" t="e">
        <f>IF(AND('Mapa final'!#REF!="Muy Alta",'Mapa final'!#REF!="Catastrófico"),CONCATENATE("R",'Mapa final'!#REF!),"")</f>
        <v>#REF!</v>
      </c>
      <c r="BE14" s="308"/>
      <c r="BF14" s="308" t="e">
        <f>IF(AND('Mapa final'!#REF!="Muy Alta",'Mapa final'!#REF!="Catastrófico"),CONCATENATE("R",'Mapa final'!#REF!),"")</f>
        <v>#REF!</v>
      </c>
      <c r="BG14" s="309"/>
      <c r="BH14" s="36"/>
      <c r="BI14" s="349" t="s">
        <v>66</v>
      </c>
      <c r="BJ14" s="350"/>
      <c r="BK14" s="350"/>
      <c r="BL14" s="350"/>
      <c r="BM14" s="350"/>
      <c r="BN14" s="351"/>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row>
    <row r="15" spans="1:119" ht="15" customHeight="1" x14ac:dyDescent="0.35">
      <c r="A15" s="36"/>
      <c r="B15" s="193"/>
      <c r="C15" s="194"/>
      <c r="D15" s="195"/>
      <c r="E15" s="387"/>
      <c r="F15" s="388"/>
      <c r="G15" s="388"/>
      <c r="H15" s="388"/>
      <c r="I15" s="388"/>
      <c r="J15" s="329"/>
      <c r="K15" s="327"/>
      <c r="L15" s="327"/>
      <c r="M15" s="327"/>
      <c r="N15" s="327"/>
      <c r="O15" s="327"/>
      <c r="P15" s="327"/>
      <c r="Q15" s="327"/>
      <c r="R15" s="327"/>
      <c r="S15" s="328"/>
      <c r="T15" s="329"/>
      <c r="U15" s="327"/>
      <c r="V15" s="327"/>
      <c r="W15" s="327"/>
      <c r="X15" s="327"/>
      <c r="Y15" s="327"/>
      <c r="Z15" s="327"/>
      <c r="AA15" s="327"/>
      <c r="AB15" s="327"/>
      <c r="AC15" s="328"/>
      <c r="AD15" s="329"/>
      <c r="AE15" s="327"/>
      <c r="AF15" s="327"/>
      <c r="AG15" s="327"/>
      <c r="AH15" s="327"/>
      <c r="AI15" s="327"/>
      <c r="AJ15" s="327"/>
      <c r="AK15" s="327"/>
      <c r="AL15" s="327"/>
      <c r="AM15" s="328"/>
      <c r="AN15" s="329"/>
      <c r="AO15" s="327"/>
      <c r="AP15" s="327"/>
      <c r="AQ15" s="327"/>
      <c r="AR15" s="327"/>
      <c r="AS15" s="327"/>
      <c r="AT15" s="327"/>
      <c r="AU15" s="327"/>
      <c r="AV15" s="327"/>
      <c r="AW15" s="328"/>
      <c r="AX15" s="310"/>
      <c r="AY15" s="308"/>
      <c r="AZ15" s="308"/>
      <c r="BA15" s="308"/>
      <c r="BB15" s="308"/>
      <c r="BC15" s="308"/>
      <c r="BD15" s="308"/>
      <c r="BE15" s="308"/>
      <c r="BF15" s="308"/>
      <c r="BG15" s="309"/>
      <c r="BH15" s="36"/>
      <c r="BI15" s="352"/>
      <c r="BJ15" s="353"/>
      <c r="BK15" s="353"/>
      <c r="BL15" s="353"/>
      <c r="BM15" s="353"/>
      <c r="BN15" s="354"/>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row>
    <row r="16" spans="1:119" ht="15" customHeight="1" x14ac:dyDescent="0.35">
      <c r="A16" s="36"/>
      <c r="B16" s="193"/>
      <c r="C16" s="194"/>
      <c r="D16" s="195"/>
      <c r="E16" s="387"/>
      <c r="F16" s="388"/>
      <c r="G16" s="388"/>
      <c r="H16" s="388"/>
      <c r="I16" s="388"/>
      <c r="J16" s="329" t="e">
        <f>IF(AND('Mapa final'!#REF!="Muy Alta",'Mapa final'!#REF!="Leve"),CONCATENATE("R",'Mapa final'!#REF!),"")</f>
        <v>#REF!</v>
      </c>
      <c r="K16" s="327"/>
      <c r="L16" s="327" t="e">
        <f>IF(AND('Mapa final'!#REF!="Muy Alta",'Mapa final'!#REF!="Leve"),CONCATENATE("R",'Mapa final'!#REF!),"")</f>
        <v>#REF!</v>
      </c>
      <c r="M16" s="327"/>
      <c r="N16" s="327" t="e">
        <f>IF(AND('Mapa final'!#REF!="Muy Alta",'Mapa final'!#REF!="Leve"),CONCATENATE("R",'Mapa final'!#REF!),"")</f>
        <v>#REF!</v>
      </c>
      <c r="O16" s="327"/>
      <c r="P16" s="327" t="e">
        <f>IF(AND('Mapa final'!#REF!="Muy Alta",'Mapa final'!#REF!="Leve"),CONCATENATE("R",'Mapa final'!#REF!),"")</f>
        <v>#REF!</v>
      </c>
      <c r="Q16" s="327"/>
      <c r="R16" s="327" t="str">
        <f>IF(AND('Mapa final'!$K$32="Muy Alta",'Mapa final'!$O$32="Leve"),CONCATENATE("R",'Mapa final'!$A$32),"")</f>
        <v/>
      </c>
      <c r="S16" s="328"/>
      <c r="T16" s="329" t="e">
        <f>IF(AND('Mapa final'!#REF!="Muy Alta",'Mapa final'!#REF!="Menor"),CONCATENATE("R",'Mapa final'!#REF!),"")</f>
        <v>#REF!</v>
      </c>
      <c r="U16" s="327"/>
      <c r="V16" s="327" t="e">
        <f>IF(AND('Mapa final'!#REF!="Muy Alta",'Mapa final'!#REF!="Menor"),CONCATENATE("R",'Mapa final'!#REF!),"")</f>
        <v>#REF!</v>
      </c>
      <c r="W16" s="327"/>
      <c r="X16" s="327" t="e">
        <f>IF(AND('Mapa final'!#REF!="Muy Alta",'Mapa final'!#REF!="Menor"),CONCATENATE("R",'Mapa final'!#REF!),"")</f>
        <v>#REF!</v>
      </c>
      <c r="Y16" s="327"/>
      <c r="Z16" s="327" t="e">
        <f>IF(AND('Mapa final'!#REF!="Muy Alta",'Mapa final'!#REF!="Menor"),CONCATENATE("R",'Mapa final'!#REF!),"")</f>
        <v>#REF!</v>
      </c>
      <c r="AA16" s="327"/>
      <c r="AB16" s="327" t="str">
        <f>IF(AND('Mapa final'!$K$32="Muy Alta",'Mapa final'!$O$32="Menor"),CONCATENATE("R",'Mapa final'!$A$32),"")</f>
        <v/>
      </c>
      <c r="AC16" s="328"/>
      <c r="AD16" s="329" t="e">
        <f>IF(AND('Mapa final'!#REF!="Muy Alta",'Mapa final'!#REF!="Moderado"),CONCATENATE("R",'Mapa final'!#REF!),"")</f>
        <v>#REF!</v>
      </c>
      <c r="AE16" s="327"/>
      <c r="AF16" s="327" t="e">
        <f>IF(AND('Mapa final'!#REF!="Muy Alta",'Mapa final'!#REF!="Moderado"),CONCATENATE("R",'Mapa final'!#REF!),"")</f>
        <v>#REF!</v>
      </c>
      <c r="AG16" s="327"/>
      <c r="AH16" s="327" t="e">
        <f>IF(AND('Mapa final'!#REF!="Muy Alta",'Mapa final'!#REF!="Moderado"),CONCATENATE("R",'Mapa final'!#REF!),"")</f>
        <v>#REF!</v>
      </c>
      <c r="AI16" s="327"/>
      <c r="AJ16" s="327" t="e">
        <f>IF(AND('Mapa final'!#REF!="Muy Alta",'Mapa final'!#REF!="Moderado"),CONCATENATE("R",'Mapa final'!#REF!),"")</f>
        <v>#REF!</v>
      </c>
      <c r="AK16" s="327"/>
      <c r="AL16" s="327" t="str">
        <f>IF(AND('Mapa final'!$K$32="Muy Alta",'Mapa final'!$O$32="Moderado"),CONCATENATE("R",'Mapa final'!$A$32),"")</f>
        <v/>
      </c>
      <c r="AM16" s="328"/>
      <c r="AN16" s="329" t="e">
        <f>IF(AND('Mapa final'!#REF!="Muy Alta",'Mapa final'!#REF!="Mayor"),CONCATENATE("R",'Mapa final'!#REF!),"")</f>
        <v>#REF!</v>
      </c>
      <c r="AO16" s="327"/>
      <c r="AP16" s="327" t="e">
        <f>IF(AND('Mapa final'!#REF!="Muy Alta",'Mapa final'!#REF!="Mayor"),CONCATENATE("R",'Mapa final'!#REF!),"")</f>
        <v>#REF!</v>
      </c>
      <c r="AQ16" s="327"/>
      <c r="AR16" s="327" t="e">
        <f>IF(AND('Mapa final'!#REF!="Muy Alta",'Mapa final'!#REF!="Mayor"),CONCATENATE("R",'Mapa final'!#REF!),"")</f>
        <v>#REF!</v>
      </c>
      <c r="AS16" s="327"/>
      <c r="AT16" s="327" t="e">
        <f>IF(AND('Mapa final'!#REF!="Muy Alta",'Mapa final'!#REF!="Mayor"),CONCATENATE("R",'Mapa final'!#REF!),"")</f>
        <v>#REF!</v>
      </c>
      <c r="AU16" s="327"/>
      <c r="AV16" s="327" t="str">
        <f>IF(AND('Mapa final'!$K$32="Muy Alta",'Mapa final'!$O$32="Mayor"),CONCATENATE("R",'Mapa final'!$A$32),"")</f>
        <v/>
      </c>
      <c r="AW16" s="328"/>
      <c r="AX16" s="310" t="e">
        <f>IF(AND('Mapa final'!#REF!="Muy Alta",'Mapa final'!#REF!="Catastrófico"),CONCATENATE("R",'Mapa final'!#REF!),"")</f>
        <v>#REF!</v>
      </c>
      <c r="AY16" s="308"/>
      <c r="AZ16" s="308" t="e">
        <f>IF(AND('Mapa final'!#REF!="Muy Alta",'Mapa final'!#REF!="Catastrófico"),CONCATENATE("R",'Mapa final'!#REF!),"")</f>
        <v>#REF!</v>
      </c>
      <c r="BA16" s="308"/>
      <c r="BB16" s="308" t="e">
        <f>IF(AND('Mapa final'!#REF!="Muy Alta",'Mapa final'!#REF!="Catastrófico"),CONCATENATE("R",'Mapa final'!#REF!),"")</f>
        <v>#REF!</v>
      </c>
      <c r="BC16" s="308"/>
      <c r="BD16" s="308" t="e">
        <f>IF(AND('Mapa final'!#REF!="Muy Alta",'Mapa final'!#REF!="Catastrófico"),CONCATENATE("R",'Mapa final'!#REF!),"")</f>
        <v>#REF!</v>
      </c>
      <c r="BE16" s="308"/>
      <c r="BF16" s="308" t="str">
        <f>IF(AND('Mapa final'!$K$32="Muy Alta",'Mapa final'!$O$32="Catastrófico"),CONCATENATE("R",'Mapa final'!$A$32),"")</f>
        <v/>
      </c>
      <c r="BG16" s="309"/>
      <c r="BH16" s="36"/>
      <c r="BI16" s="352"/>
      <c r="BJ16" s="353"/>
      <c r="BK16" s="353"/>
      <c r="BL16" s="353"/>
      <c r="BM16" s="353"/>
      <c r="BN16" s="354"/>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row>
    <row r="17" spans="1:100" ht="15" customHeight="1" x14ac:dyDescent="0.35">
      <c r="A17" s="36"/>
      <c r="B17" s="193"/>
      <c r="C17" s="194"/>
      <c r="D17" s="195"/>
      <c r="E17" s="387"/>
      <c r="F17" s="388"/>
      <c r="G17" s="388"/>
      <c r="H17" s="388"/>
      <c r="I17" s="388"/>
      <c r="J17" s="329"/>
      <c r="K17" s="327"/>
      <c r="L17" s="327"/>
      <c r="M17" s="327"/>
      <c r="N17" s="327"/>
      <c r="O17" s="327"/>
      <c r="P17" s="327"/>
      <c r="Q17" s="327"/>
      <c r="R17" s="327"/>
      <c r="S17" s="328"/>
      <c r="T17" s="329"/>
      <c r="U17" s="327"/>
      <c r="V17" s="327"/>
      <c r="W17" s="327"/>
      <c r="X17" s="327"/>
      <c r="Y17" s="327"/>
      <c r="Z17" s="327"/>
      <c r="AA17" s="327"/>
      <c r="AB17" s="327"/>
      <c r="AC17" s="328"/>
      <c r="AD17" s="329"/>
      <c r="AE17" s="327"/>
      <c r="AF17" s="327"/>
      <c r="AG17" s="327"/>
      <c r="AH17" s="327"/>
      <c r="AI17" s="327"/>
      <c r="AJ17" s="327"/>
      <c r="AK17" s="327"/>
      <c r="AL17" s="327"/>
      <c r="AM17" s="328"/>
      <c r="AN17" s="329"/>
      <c r="AO17" s="327"/>
      <c r="AP17" s="327"/>
      <c r="AQ17" s="327"/>
      <c r="AR17" s="327"/>
      <c r="AS17" s="327"/>
      <c r="AT17" s="327"/>
      <c r="AU17" s="327"/>
      <c r="AV17" s="327"/>
      <c r="AW17" s="328"/>
      <c r="AX17" s="310"/>
      <c r="AY17" s="308"/>
      <c r="AZ17" s="308"/>
      <c r="BA17" s="308"/>
      <c r="BB17" s="308"/>
      <c r="BC17" s="308"/>
      <c r="BD17" s="308"/>
      <c r="BE17" s="308"/>
      <c r="BF17" s="308"/>
      <c r="BG17" s="309"/>
      <c r="BH17" s="36"/>
      <c r="BI17" s="352"/>
      <c r="BJ17" s="353"/>
      <c r="BK17" s="353"/>
      <c r="BL17" s="353"/>
      <c r="BM17" s="353"/>
      <c r="BN17" s="354"/>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row>
    <row r="18" spans="1:100" ht="15" customHeight="1" x14ac:dyDescent="0.35">
      <c r="A18" s="36"/>
      <c r="B18" s="193"/>
      <c r="C18" s="194"/>
      <c r="D18" s="195"/>
      <c r="E18" s="387"/>
      <c r="F18" s="388"/>
      <c r="G18" s="388"/>
      <c r="H18" s="388"/>
      <c r="I18" s="388"/>
      <c r="J18" s="329" t="str">
        <f>IF(AND('Mapa final'!$K$35="Muy Alta",'Mapa final'!$O$35="Leve"),CONCATENATE("R",'Mapa final'!$A$35),"")</f>
        <v/>
      </c>
      <c r="K18" s="327"/>
      <c r="L18" s="327" t="e">
        <f>IF(AND('Mapa final'!#REF!="Muy Alta",'Mapa final'!#REF!="Leve"),CONCATENATE("R",'Mapa final'!#REF!),"")</f>
        <v>#REF!</v>
      </c>
      <c r="M18" s="327"/>
      <c r="N18" s="327" t="e">
        <f>IF(AND('Mapa final'!#REF!="Muy Alta",'Mapa final'!#REF!="Leve"),CONCATENATE("R",'Mapa final'!#REF!),"")</f>
        <v>#REF!</v>
      </c>
      <c r="O18" s="327"/>
      <c r="P18" s="327" t="e">
        <f>IF(AND('Mapa final'!#REF!="Muy Alta",'Mapa final'!#REF!="Leve"),CONCATENATE("R",'Mapa final'!#REF!),"")</f>
        <v>#REF!</v>
      </c>
      <c r="Q18" s="327"/>
      <c r="R18" s="327" t="e">
        <f>IF(AND('Mapa final'!#REF!="Muy Alta",'Mapa final'!#REF!="Leve"),CONCATENATE("R",'Mapa final'!#REF!),"")</f>
        <v>#REF!</v>
      </c>
      <c r="S18" s="327"/>
      <c r="T18" s="329" t="str">
        <f>IF(AND('Mapa final'!$K$35="Muy Alta",'Mapa final'!$O$35="Menor"),CONCATENATE("R",'Mapa final'!$A$35),"")</f>
        <v/>
      </c>
      <c r="U18" s="327"/>
      <c r="V18" s="327" t="e">
        <f>IF(AND('Mapa final'!#REF!="Muy Alta",'Mapa final'!#REF!="Menor"),CONCATENATE("R",'Mapa final'!#REF!),"")</f>
        <v>#REF!</v>
      </c>
      <c r="W18" s="327"/>
      <c r="X18" s="327" t="e">
        <f>IF(AND('Mapa final'!#REF!="Muy Alta",'Mapa final'!#REF!="Menor"),CONCATENATE("R",'Mapa final'!#REF!),"")</f>
        <v>#REF!</v>
      </c>
      <c r="Y18" s="327"/>
      <c r="Z18" s="327" t="e">
        <f>IF(AND('Mapa final'!#REF!="Muy Alta",'Mapa final'!#REF!="Menor"),CONCATENATE("R",'Mapa final'!#REF!),"")</f>
        <v>#REF!</v>
      </c>
      <c r="AA18" s="327"/>
      <c r="AB18" s="327" t="e">
        <f>IF(AND('Mapa final'!#REF!="Muy Alta",'Mapa final'!#REF!="Menor"),CONCATENATE("R",'Mapa final'!#REF!),"")</f>
        <v>#REF!</v>
      </c>
      <c r="AC18" s="327"/>
      <c r="AD18" s="329" t="str">
        <f>IF(AND('Mapa final'!$K$35="Muy Alta",'Mapa final'!$O$35="Moderado"),CONCATENATE("R",'Mapa final'!$A$35),"")</f>
        <v/>
      </c>
      <c r="AE18" s="327"/>
      <c r="AF18" s="327" t="e">
        <f>IF(AND('Mapa final'!#REF!="Muy Alta",'Mapa final'!#REF!="Moderado"),CONCATENATE("R",'Mapa final'!#REF!),"")</f>
        <v>#REF!</v>
      </c>
      <c r="AG18" s="327"/>
      <c r="AH18" s="327" t="e">
        <f>IF(AND('Mapa final'!#REF!="Muy Alta",'Mapa final'!#REF!="Moderado"),CONCATENATE("R",'Mapa final'!#REF!),"")</f>
        <v>#REF!</v>
      </c>
      <c r="AI18" s="327"/>
      <c r="AJ18" s="327" t="e">
        <f>IF(AND('Mapa final'!#REF!="Muy Alta",'Mapa final'!#REF!="Moderado"),CONCATENATE("R",'Mapa final'!#REF!),"")</f>
        <v>#REF!</v>
      </c>
      <c r="AK18" s="327"/>
      <c r="AL18" s="327" t="e">
        <f>IF(AND('Mapa final'!#REF!="Muy Alta",'Mapa final'!#REF!="Moderado"),CONCATENATE("R",'Mapa final'!#REF!),"")</f>
        <v>#REF!</v>
      </c>
      <c r="AM18" s="327"/>
      <c r="AN18" s="329" t="str">
        <f>IF(AND('Mapa final'!$K$35="Muy Alta",'Mapa final'!$O$35="Mayor"),CONCATENATE("R",'Mapa final'!$A$35),"")</f>
        <v/>
      </c>
      <c r="AO18" s="327"/>
      <c r="AP18" s="327" t="e">
        <f>IF(AND('Mapa final'!#REF!="Muy Alta",'Mapa final'!#REF!="Mayor"),CONCATENATE("R",'Mapa final'!#REF!),"")</f>
        <v>#REF!</v>
      </c>
      <c r="AQ18" s="327"/>
      <c r="AR18" s="327" t="e">
        <f>IF(AND('Mapa final'!#REF!="Muy Alta",'Mapa final'!#REF!="Mayor"),CONCATENATE("R",'Mapa final'!#REF!),"")</f>
        <v>#REF!</v>
      </c>
      <c r="AS18" s="327"/>
      <c r="AT18" s="327" t="e">
        <f>IF(AND('Mapa final'!#REF!="Muy Alta",'Mapa final'!#REF!="Mayor"),CONCATENATE("R",'Mapa final'!#REF!),"")</f>
        <v>#REF!</v>
      </c>
      <c r="AU18" s="327"/>
      <c r="AV18" s="327" t="e">
        <f>IF(AND('Mapa final'!#REF!="Muy Alta",'Mapa final'!#REF!="Mayor"),CONCATENATE("R",'Mapa final'!#REF!),"")</f>
        <v>#REF!</v>
      </c>
      <c r="AW18" s="327"/>
      <c r="AX18" s="310" t="str">
        <f>IF(AND('Mapa final'!$K$35="Muy Alta",'Mapa final'!$O$35="Catastrófico"),CONCATENATE("R",'Mapa final'!$A$35),"")</f>
        <v/>
      </c>
      <c r="AY18" s="308"/>
      <c r="AZ18" s="308" t="e">
        <f>IF(AND('Mapa final'!#REF!="Muy Alta",'Mapa final'!#REF!="Catastrófico"),CONCATENATE("R",'Mapa final'!#REF!),"")</f>
        <v>#REF!</v>
      </c>
      <c r="BA18" s="308"/>
      <c r="BB18" s="308" t="e">
        <f>IF(AND('Mapa final'!#REF!="Muy Alta",'Mapa final'!#REF!="Catastrófico"),CONCATENATE("R",'Mapa final'!#REF!),"")</f>
        <v>#REF!</v>
      </c>
      <c r="BC18" s="308"/>
      <c r="BD18" s="308" t="e">
        <f>IF(AND('Mapa final'!#REF!="Muy Alta",'Mapa final'!#REF!="Catastrófico"),CONCATENATE("R",'Mapa final'!#REF!),"")</f>
        <v>#REF!</v>
      </c>
      <c r="BE18" s="308"/>
      <c r="BF18" s="308" t="e">
        <f>IF(AND('Mapa final'!#REF!="Muy Alta",'Mapa final'!#REF!="Catastrófico"),CONCATENATE("R",'Mapa final'!#REF!),"")</f>
        <v>#REF!</v>
      </c>
      <c r="BG18" s="309"/>
      <c r="BH18" s="36"/>
      <c r="BI18" s="352"/>
      <c r="BJ18" s="353"/>
      <c r="BK18" s="353"/>
      <c r="BL18" s="353"/>
      <c r="BM18" s="353"/>
      <c r="BN18" s="354"/>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row>
    <row r="19" spans="1:100" ht="15" customHeight="1" x14ac:dyDescent="0.35">
      <c r="A19" s="36"/>
      <c r="B19" s="193"/>
      <c r="C19" s="194"/>
      <c r="D19" s="195"/>
      <c r="E19" s="387"/>
      <c r="F19" s="388"/>
      <c r="G19" s="388"/>
      <c r="H19" s="388"/>
      <c r="I19" s="388"/>
      <c r="J19" s="329"/>
      <c r="K19" s="327"/>
      <c r="L19" s="327"/>
      <c r="M19" s="327"/>
      <c r="N19" s="327"/>
      <c r="O19" s="327"/>
      <c r="P19" s="327"/>
      <c r="Q19" s="327"/>
      <c r="R19" s="327"/>
      <c r="S19" s="327"/>
      <c r="T19" s="329"/>
      <c r="U19" s="327"/>
      <c r="V19" s="327"/>
      <c r="W19" s="327"/>
      <c r="X19" s="327"/>
      <c r="Y19" s="327"/>
      <c r="Z19" s="327"/>
      <c r="AA19" s="327"/>
      <c r="AB19" s="327"/>
      <c r="AC19" s="327"/>
      <c r="AD19" s="329"/>
      <c r="AE19" s="327"/>
      <c r="AF19" s="327"/>
      <c r="AG19" s="327"/>
      <c r="AH19" s="327"/>
      <c r="AI19" s="327"/>
      <c r="AJ19" s="327"/>
      <c r="AK19" s="327"/>
      <c r="AL19" s="327"/>
      <c r="AM19" s="327"/>
      <c r="AN19" s="329"/>
      <c r="AO19" s="327"/>
      <c r="AP19" s="327"/>
      <c r="AQ19" s="327"/>
      <c r="AR19" s="327"/>
      <c r="AS19" s="327"/>
      <c r="AT19" s="327"/>
      <c r="AU19" s="327"/>
      <c r="AV19" s="327"/>
      <c r="AW19" s="327"/>
      <c r="AX19" s="310"/>
      <c r="AY19" s="308"/>
      <c r="AZ19" s="308"/>
      <c r="BA19" s="308"/>
      <c r="BB19" s="308"/>
      <c r="BC19" s="308"/>
      <c r="BD19" s="308"/>
      <c r="BE19" s="308"/>
      <c r="BF19" s="308"/>
      <c r="BG19" s="309"/>
      <c r="BH19" s="36"/>
      <c r="BI19" s="352"/>
      <c r="BJ19" s="353"/>
      <c r="BK19" s="353"/>
      <c r="BL19" s="353"/>
      <c r="BM19" s="353"/>
      <c r="BN19" s="354"/>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row>
    <row r="20" spans="1:100" ht="15" customHeight="1" x14ac:dyDescent="0.35">
      <c r="A20" s="36"/>
      <c r="B20" s="193"/>
      <c r="C20" s="194"/>
      <c r="D20" s="195"/>
      <c r="E20" s="387"/>
      <c r="F20" s="388"/>
      <c r="G20" s="388"/>
      <c r="H20" s="388"/>
      <c r="I20" s="388"/>
      <c r="J20" s="329" t="e">
        <f>IF(AND('Mapa final'!#REF!="Muy Alta",'Mapa final'!#REF!="Leve"),CONCATENATE("R",'Mapa final'!#REF!),"")</f>
        <v>#REF!</v>
      </c>
      <c r="K20" s="327"/>
      <c r="L20" s="327" t="e">
        <f>IF(AND('Mapa final'!#REF!="Muy Alta",'Mapa final'!#REF!="Leve"),CONCATENATE("R",'Mapa final'!#REF!),"")</f>
        <v>#REF!</v>
      </c>
      <c r="M20" s="327"/>
      <c r="N20" s="327" t="str">
        <f>IF(AND('Mapa final'!$K$38="Muy Alta",'Mapa final'!$O$38="Leve"),CONCATENATE("R",'Mapa final'!$A$38),"")</f>
        <v/>
      </c>
      <c r="O20" s="327"/>
      <c r="P20" s="327" t="e">
        <f>IF(AND('Mapa final'!#REF!="Muy Alta",'Mapa final'!#REF!="Leve"),CONCATENATE("R",'Mapa final'!#REF!),"")</f>
        <v>#REF!</v>
      </c>
      <c r="Q20" s="327"/>
      <c r="R20" s="327" t="e">
        <f>IF(AND('Mapa final'!#REF!="Muy Alta",'Mapa final'!#REF!="Leve"),CONCATENATE("R",'Mapa final'!#REF!),"")</f>
        <v>#REF!</v>
      </c>
      <c r="S20" s="327"/>
      <c r="T20" s="329" t="e">
        <f>IF(AND('Mapa final'!#REF!="Muy Alta",'Mapa final'!#REF!="Menor"),CONCATENATE("R",'Mapa final'!#REF!),"")</f>
        <v>#REF!</v>
      </c>
      <c r="U20" s="327"/>
      <c r="V20" s="327" t="e">
        <f>IF(AND('Mapa final'!#REF!="Muy Alta",'Mapa final'!#REF!="Menor"),CONCATENATE("R",'Mapa final'!#REF!),"")</f>
        <v>#REF!</v>
      </c>
      <c r="W20" s="327"/>
      <c r="X20" s="327" t="str">
        <f>IF(AND('Mapa final'!$K$38="Muy Alta",'Mapa final'!$O$38="Menor"),CONCATENATE("R",'Mapa final'!$A$38),"")</f>
        <v/>
      </c>
      <c r="Y20" s="327"/>
      <c r="Z20" s="327" t="e">
        <f>IF(AND('Mapa final'!#REF!="Muy Alta",'Mapa final'!#REF!="Menor"),CONCATENATE("R",'Mapa final'!#REF!),"")</f>
        <v>#REF!</v>
      </c>
      <c r="AA20" s="327"/>
      <c r="AB20" s="327" t="e">
        <f>IF(AND('Mapa final'!#REF!="Muy Alta",'Mapa final'!#REF!="Menor"),CONCATENATE("R",'Mapa final'!#REF!),"")</f>
        <v>#REF!</v>
      </c>
      <c r="AC20" s="327"/>
      <c r="AD20" s="329" t="e">
        <f>IF(AND('Mapa final'!#REF!="Muy Alta",'Mapa final'!#REF!="Moderado"),CONCATENATE("R",'Mapa final'!#REF!),"")</f>
        <v>#REF!</v>
      </c>
      <c r="AE20" s="327"/>
      <c r="AF20" s="327" t="e">
        <f>IF(AND('Mapa final'!#REF!="Muy Alta",'Mapa final'!#REF!="Moderado"),CONCATENATE("R",'Mapa final'!#REF!),"")</f>
        <v>#REF!</v>
      </c>
      <c r="AG20" s="327"/>
      <c r="AH20" s="327" t="str">
        <f>IF(AND('Mapa final'!$K$38="Muy Alta",'Mapa final'!$O$38="Moderado"),CONCATENATE("R",'Mapa final'!$A$38),"")</f>
        <v/>
      </c>
      <c r="AI20" s="327"/>
      <c r="AJ20" s="327" t="e">
        <f>IF(AND('Mapa final'!#REF!="Muy Alta",'Mapa final'!#REF!="Moderado"),CONCATENATE("R",'Mapa final'!#REF!),"")</f>
        <v>#REF!</v>
      </c>
      <c r="AK20" s="327"/>
      <c r="AL20" s="327" t="e">
        <f>IF(AND('Mapa final'!#REF!="Muy Alta",'Mapa final'!#REF!="Moderado"),CONCATENATE("R",'Mapa final'!#REF!),"")</f>
        <v>#REF!</v>
      </c>
      <c r="AM20" s="327"/>
      <c r="AN20" s="329" t="e">
        <f>IF(AND('Mapa final'!#REF!="Muy Alta",'Mapa final'!#REF!="Mayor"),CONCATENATE("R",'Mapa final'!#REF!),"")</f>
        <v>#REF!</v>
      </c>
      <c r="AO20" s="327"/>
      <c r="AP20" s="327" t="e">
        <f>IF(AND('Mapa final'!#REF!="Muy Alta",'Mapa final'!#REF!="Mayor"),CONCATENATE("R",'Mapa final'!#REF!),"")</f>
        <v>#REF!</v>
      </c>
      <c r="AQ20" s="327"/>
      <c r="AR20" s="327" t="str">
        <f>IF(AND('Mapa final'!$K$38="Muy Alta",'Mapa final'!$O$38="Mayor"),CONCATENATE("R",'Mapa final'!$A$38),"")</f>
        <v/>
      </c>
      <c r="AS20" s="327"/>
      <c r="AT20" s="327" t="e">
        <f>IF(AND('Mapa final'!#REF!="Muy Alta",'Mapa final'!#REF!="Mayor"),CONCATENATE("R",'Mapa final'!#REF!),"")</f>
        <v>#REF!</v>
      </c>
      <c r="AU20" s="327"/>
      <c r="AV20" s="327" t="e">
        <f>IF(AND('Mapa final'!#REF!="Muy Alta",'Mapa final'!#REF!="Mayor"),CONCATENATE("R",'Mapa final'!#REF!),"")</f>
        <v>#REF!</v>
      </c>
      <c r="AW20" s="327"/>
      <c r="AX20" s="310" t="e">
        <f>IF(AND('Mapa final'!#REF!="Muy Alta",'Mapa final'!#REF!="Catastrófico"),CONCATENATE("R",'Mapa final'!#REF!),"")</f>
        <v>#REF!</v>
      </c>
      <c r="AY20" s="308"/>
      <c r="AZ20" s="308" t="e">
        <f>IF(AND('Mapa final'!#REF!="Muy Alta",'Mapa final'!#REF!="Catastrófico"),CONCATENATE("R",'Mapa final'!#REF!),"")</f>
        <v>#REF!</v>
      </c>
      <c r="BA20" s="308"/>
      <c r="BB20" s="308" t="str">
        <f>IF(AND('Mapa final'!$K$38="Muy Alta",'Mapa final'!$O$38="Catastrófico"),CONCATENATE("R",'Mapa final'!$A$38),"")</f>
        <v/>
      </c>
      <c r="BC20" s="308"/>
      <c r="BD20" s="308" t="e">
        <f>IF(AND('Mapa final'!#REF!="Muy Alta",'Mapa final'!#REF!="Catastrófico"),CONCATENATE("R",'Mapa final'!#REF!),"")</f>
        <v>#REF!</v>
      </c>
      <c r="BE20" s="308"/>
      <c r="BF20" s="308" t="e">
        <f>IF(AND('Mapa final'!#REF!="Muy Alta",'Mapa final'!#REF!="Catastrófico"),CONCATENATE("R",'Mapa final'!#REF!),"")</f>
        <v>#REF!</v>
      </c>
      <c r="BG20" s="309"/>
      <c r="BH20" s="36"/>
      <c r="BI20" s="352"/>
      <c r="BJ20" s="353"/>
      <c r="BK20" s="353"/>
      <c r="BL20" s="353"/>
      <c r="BM20" s="353"/>
      <c r="BN20" s="354"/>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row>
    <row r="21" spans="1:100" ht="15" customHeight="1" x14ac:dyDescent="0.35">
      <c r="A21" s="36"/>
      <c r="B21" s="193"/>
      <c r="C21" s="194"/>
      <c r="D21" s="195"/>
      <c r="E21" s="387"/>
      <c r="F21" s="388"/>
      <c r="G21" s="388"/>
      <c r="H21" s="388"/>
      <c r="I21" s="388"/>
      <c r="J21" s="329"/>
      <c r="K21" s="327"/>
      <c r="L21" s="327"/>
      <c r="M21" s="327"/>
      <c r="N21" s="327"/>
      <c r="O21" s="327"/>
      <c r="P21" s="327"/>
      <c r="Q21" s="327"/>
      <c r="R21" s="327"/>
      <c r="S21" s="327"/>
      <c r="T21" s="329"/>
      <c r="U21" s="327"/>
      <c r="V21" s="327"/>
      <c r="W21" s="327"/>
      <c r="X21" s="327"/>
      <c r="Y21" s="327"/>
      <c r="Z21" s="327"/>
      <c r="AA21" s="327"/>
      <c r="AB21" s="327"/>
      <c r="AC21" s="327"/>
      <c r="AD21" s="329"/>
      <c r="AE21" s="327"/>
      <c r="AF21" s="327"/>
      <c r="AG21" s="327"/>
      <c r="AH21" s="327"/>
      <c r="AI21" s="327"/>
      <c r="AJ21" s="327"/>
      <c r="AK21" s="327"/>
      <c r="AL21" s="327"/>
      <c r="AM21" s="327"/>
      <c r="AN21" s="329"/>
      <c r="AO21" s="327"/>
      <c r="AP21" s="327"/>
      <c r="AQ21" s="327"/>
      <c r="AR21" s="327"/>
      <c r="AS21" s="327"/>
      <c r="AT21" s="327"/>
      <c r="AU21" s="327"/>
      <c r="AV21" s="327"/>
      <c r="AW21" s="327"/>
      <c r="AX21" s="310"/>
      <c r="AY21" s="308"/>
      <c r="AZ21" s="308"/>
      <c r="BA21" s="308"/>
      <c r="BB21" s="308"/>
      <c r="BC21" s="308"/>
      <c r="BD21" s="308"/>
      <c r="BE21" s="308"/>
      <c r="BF21" s="308"/>
      <c r="BG21" s="309"/>
      <c r="BH21" s="36"/>
      <c r="BI21" s="352"/>
      <c r="BJ21" s="353"/>
      <c r="BK21" s="353"/>
      <c r="BL21" s="353"/>
      <c r="BM21" s="353"/>
      <c r="BN21" s="354"/>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row>
    <row r="22" spans="1:100" ht="15" customHeight="1" x14ac:dyDescent="0.35">
      <c r="A22" s="36"/>
      <c r="B22" s="193"/>
      <c r="C22" s="194"/>
      <c r="D22" s="195"/>
      <c r="E22" s="387"/>
      <c r="F22" s="388"/>
      <c r="G22" s="388"/>
      <c r="H22" s="388"/>
      <c r="I22" s="388"/>
      <c r="J22" s="329" t="str">
        <f>IF(AND('Mapa final'!$K$41="Muy Alta",'Mapa final'!$O$41="Leve"),CONCATENATE("R",'Mapa final'!$A$41),"")</f>
        <v/>
      </c>
      <c r="K22" s="327"/>
      <c r="L22" s="327" t="e">
        <f>IF(AND('Mapa final'!#REF!="Muy Alta",'Mapa final'!#REF!="Leve"),CONCATENATE("R",'Mapa final'!#REF!),"")</f>
        <v>#REF!</v>
      </c>
      <c r="M22" s="327"/>
      <c r="N22" s="327" t="str">
        <f>IF(AND('Mapa final'!$K$44="Muy Alta",'Mapa final'!$O$44="Leve"),CONCATENATE("R",'Mapa final'!$A$44),"")</f>
        <v/>
      </c>
      <c r="O22" s="327"/>
      <c r="P22" s="327" t="str">
        <f>IF(AND('Mapa final'!$K$47="Muy Alta",'Mapa final'!$O$47="Leve"),CONCATENATE("R",'Mapa final'!$A$47),"")</f>
        <v/>
      </c>
      <c r="Q22" s="327"/>
      <c r="R22" s="327" t="str">
        <f>IF(AND('Mapa final'!$K$50="Muy Alta",'Mapa final'!$O$50="Leve"),CONCATENATE("R",'Mapa final'!$A$50),"")</f>
        <v/>
      </c>
      <c r="S22" s="328"/>
      <c r="T22" s="329" t="str">
        <f>IF(AND('Mapa final'!$K$41="Muy Alta",'Mapa final'!$O$41="Menor"),CONCATENATE("R",'Mapa final'!$A$41),"")</f>
        <v/>
      </c>
      <c r="U22" s="327"/>
      <c r="V22" s="327" t="e">
        <f>IF(AND('Mapa final'!#REF!="Muy Alta",'Mapa final'!#REF!="Menor"),CONCATENATE("R",'Mapa final'!#REF!),"")</f>
        <v>#REF!</v>
      </c>
      <c r="W22" s="327"/>
      <c r="X22" s="327" t="str">
        <f>IF(AND('Mapa final'!$K$44="Muy Alta",'Mapa final'!$O$44="Menor"),CONCATENATE("R",'Mapa final'!$A$44),"")</f>
        <v/>
      </c>
      <c r="Y22" s="327"/>
      <c r="Z22" s="327" t="str">
        <f>IF(AND('Mapa final'!$K$47="Muy Alta",'Mapa final'!$O$47="Menor"),CONCATENATE("R",'Mapa final'!$A$47),"")</f>
        <v/>
      </c>
      <c r="AA22" s="327"/>
      <c r="AB22" s="327" t="str">
        <f>IF(AND('Mapa final'!$K$50="Muy Alta",'Mapa final'!$O$50="Menor"),CONCATENATE("R",'Mapa final'!$A$50),"")</f>
        <v/>
      </c>
      <c r="AC22" s="328"/>
      <c r="AD22" s="329" t="str">
        <f>IF(AND('Mapa final'!$K$41="Muy Alta",'Mapa final'!$O$41="Moderado"),CONCATENATE("R",'Mapa final'!$A$41),"")</f>
        <v/>
      </c>
      <c r="AE22" s="327"/>
      <c r="AF22" s="327" t="e">
        <f>IF(AND('Mapa final'!#REF!="Muy Alta",'Mapa final'!#REF!="Moderado"),CONCATENATE("R",'Mapa final'!#REF!),"")</f>
        <v>#REF!</v>
      </c>
      <c r="AG22" s="327"/>
      <c r="AH22" s="327" t="str">
        <f>IF(AND('Mapa final'!$K$44="Muy Alta",'Mapa final'!$O$44="Moderado"),CONCATENATE("R",'Mapa final'!$A$44),"")</f>
        <v/>
      </c>
      <c r="AI22" s="327"/>
      <c r="AJ22" s="327" t="str">
        <f>IF(AND('Mapa final'!$K$47="Muy Alta",'Mapa final'!$O$47="Moderado"),CONCATENATE("R",'Mapa final'!$A$47),"")</f>
        <v/>
      </c>
      <c r="AK22" s="327"/>
      <c r="AL22" s="327" t="str">
        <f>IF(AND('Mapa final'!$K$50="Muy Alta",'Mapa final'!$O$50="Moderado"),CONCATENATE("R",'Mapa final'!$A$50),"")</f>
        <v/>
      </c>
      <c r="AM22" s="328"/>
      <c r="AN22" s="329" t="str">
        <f>IF(AND('Mapa final'!$K$41="Muy Alta",'Mapa final'!$O$41="Mayor"),CONCATENATE("R",'Mapa final'!$A$41),"")</f>
        <v/>
      </c>
      <c r="AO22" s="327"/>
      <c r="AP22" s="327" t="e">
        <f>IF(AND('Mapa final'!#REF!="Muy Alta",'Mapa final'!#REF!="Mayor"),CONCATENATE("R",'Mapa final'!#REF!),"")</f>
        <v>#REF!</v>
      </c>
      <c r="AQ22" s="327"/>
      <c r="AR22" s="327" t="str">
        <f>IF(AND('Mapa final'!$K$44="Muy Alta",'Mapa final'!$O$44="Mayor"),CONCATENATE("R",'Mapa final'!$A$44),"")</f>
        <v/>
      </c>
      <c r="AS22" s="327"/>
      <c r="AT22" s="327" t="str">
        <f>IF(AND('Mapa final'!$K$47="Muy Alta",'Mapa final'!$O$47="Mayor"),CONCATENATE("R",'Mapa final'!$A$47),"")</f>
        <v/>
      </c>
      <c r="AU22" s="327"/>
      <c r="AV22" s="327" t="str">
        <f>IF(AND('Mapa final'!$K$50="Muy Alta",'Mapa final'!$O$50="Mayor"),CONCATENATE("R",'Mapa final'!$A$50),"")</f>
        <v/>
      </c>
      <c r="AW22" s="328"/>
      <c r="AX22" s="310" t="str">
        <f>IF(AND('Mapa final'!$K$41="Muy Alta",'Mapa final'!$O$41="Catastrófico"),CONCATENATE("R",'Mapa final'!$A$41),"")</f>
        <v/>
      </c>
      <c r="AY22" s="308"/>
      <c r="AZ22" s="308" t="e">
        <f>IF(AND('Mapa final'!#REF!="Muy Alta",'Mapa final'!#REF!="Catastrófico"),CONCATENATE("R",'Mapa final'!#REF!),"")</f>
        <v>#REF!</v>
      </c>
      <c r="BA22" s="308"/>
      <c r="BB22" s="308" t="str">
        <f>IF(AND('Mapa final'!$K$44="Muy Alta",'Mapa final'!$O$44="Catastrófico"),CONCATENATE("R",'Mapa final'!$A$44),"")</f>
        <v/>
      </c>
      <c r="BC22" s="308"/>
      <c r="BD22" s="308" t="str">
        <f>IF(AND('Mapa final'!$K$47="Muy Alta",'Mapa final'!$O$47="Catastrófico"),CONCATENATE("R",'Mapa final'!$A$47),"")</f>
        <v/>
      </c>
      <c r="BE22" s="308"/>
      <c r="BF22" s="308" t="str">
        <f>IF(AND('Mapa final'!$K$50="Muy Alta",'Mapa final'!$O$50="Catastrófico"),CONCATENATE("R",'Mapa final'!$A$50),"")</f>
        <v/>
      </c>
      <c r="BG22" s="309"/>
      <c r="BH22" s="36"/>
      <c r="BI22" s="352"/>
      <c r="BJ22" s="353"/>
      <c r="BK22" s="353"/>
      <c r="BL22" s="353"/>
      <c r="BM22" s="353"/>
      <c r="BN22" s="354"/>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row>
    <row r="23" spans="1:100" ht="15" customHeight="1" thickBot="1" x14ac:dyDescent="0.4">
      <c r="A23" s="36"/>
      <c r="B23" s="193"/>
      <c r="C23" s="194"/>
      <c r="D23" s="195"/>
      <c r="E23" s="387"/>
      <c r="F23" s="388"/>
      <c r="G23" s="388"/>
      <c r="H23" s="388"/>
      <c r="I23" s="388"/>
      <c r="J23" s="329"/>
      <c r="K23" s="327"/>
      <c r="L23" s="327"/>
      <c r="M23" s="327"/>
      <c r="N23" s="327"/>
      <c r="O23" s="327"/>
      <c r="P23" s="327"/>
      <c r="Q23" s="327"/>
      <c r="R23" s="327"/>
      <c r="S23" s="328"/>
      <c r="T23" s="329"/>
      <c r="U23" s="327"/>
      <c r="V23" s="327"/>
      <c r="W23" s="327"/>
      <c r="X23" s="327"/>
      <c r="Y23" s="327"/>
      <c r="Z23" s="327"/>
      <c r="AA23" s="327"/>
      <c r="AB23" s="327"/>
      <c r="AC23" s="328"/>
      <c r="AD23" s="329"/>
      <c r="AE23" s="327"/>
      <c r="AF23" s="327"/>
      <c r="AG23" s="327"/>
      <c r="AH23" s="327"/>
      <c r="AI23" s="327"/>
      <c r="AJ23" s="327"/>
      <c r="AK23" s="327"/>
      <c r="AL23" s="327"/>
      <c r="AM23" s="328"/>
      <c r="AN23" s="329"/>
      <c r="AO23" s="327"/>
      <c r="AP23" s="327"/>
      <c r="AQ23" s="327"/>
      <c r="AR23" s="327"/>
      <c r="AS23" s="327"/>
      <c r="AT23" s="327"/>
      <c r="AU23" s="327"/>
      <c r="AV23" s="327"/>
      <c r="AW23" s="328"/>
      <c r="AX23" s="345"/>
      <c r="AY23" s="333"/>
      <c r="AZ23" s="333"/>
      <c r="BA23" s="333"/>
      <c r="BB23" s="333"/>
      <c r="BC23" s="333"/>
      <c r="BD23" s="333"/>
      <c r="BE23" s="333"/>
      <c r="BF23" s="333"/>
      <c r="BG23" s="334"/>
      <c r="BH23" s="36"/>
      <c r="BI23" s="352"/>
      <c r="BJ23" s="353"/>
      <c r="BK23" s="353"/>
      <c r="BL23" s="353"/>
      <c r="BM23" s="353"/>
      <c r="BN23" s="354"/>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row>
    <row r="24" spans="1:100" ht="15" customHeight="1" x14ac:dyDescent="0.35">
      <c r="A24" s="36"/>
      <c r="B24" s="193"/>
      <c r="C24" s="194"/>
      <c r="D24" s="195"/>
      <c r="E24" s="385" t="s">
        <v>99</v>
      </c>
      <c r="F24" s="386"/>
      <c r="G24" s="386"/>
      <c r="H24" s="386"/>
      <c r="I24" s="386"/>
      <c r="J24" s="322" t="str">
        <f>IF(AND('Mapa final'!$K$7="Alta",'Mapa final'!$O$7="Leve"),CONCATENATE("R",'Mapa final'!$A$7),"")</f>
        <v/>
      </c>
      <c r="K24" s="323"/>
      <c r="L24" s="323" t="e">
        <f>IF(AND('Mapa final'!#REF!="Alta",'Mapa final'!#REF!="Leve"),CONCATENATE("R",'Mapa final'!#REF!),"")</f>
        <v>#REF!</v>
      </c>
      <c r="M24" s="323"/>
      <c r="N24" s="323" t="e">
        <f>IF(AND('Mapa final'!#REF!="Alta",'Mapa final'!#REF!="Leve"),CONCATENATE("R",'Mapa final'!#REF!),"")</f>
        <v>#REF!</v>
      </c>
      <c r="O24" s="323"/>
      <c r="P24" s="323" t="e">
        <f>IF(AND('Mapa final'!#REF!="Alta",'Mapa final'!#REF!="Leve"),CONCATENATE("R",'Mapa final'!#REF!),"")</f>
        <v>#REF!</v>
      </c>
      <c r="Q24" s="323"/>
      <c r="R24" s="323" t="e">
        <f>IF(AND('Mapa final'!#REF!="Alta",'Mapa final'!#REF!="Leve"),CONCATENATE("R",'Mapa final'!#REF!),"")</f>
        <v>#REF!</v>
      </c>
      <c r="S24" s="324"/>
      <c r="T24" s="322" t="str">
        <f>IF(AND('Mapa final'!$K$7="Alta",'Mapa final'!$O$7="Menor"),CONCATENATE("R",'Mapa final'!$A$7),"")</f>
        <v/>
      </c>
      <c r="U24" s="323"/>
      <c r="V24" s="323" t="e">
        <f>IF(AND('Mapa final'!#REF!="Alta",'Mapa final'!#REF!="Menor"),CONCATENATE("R",'Mapa final'!#REF!),"")</f>
        <v>#REF!</v>
      </c>
      <c r="W24" s="323"/>
      <c r="X24" s="323" t="e">
        <f>IF(AND('Mapa final'!#REF!="Alta",'Mapa final'!#REF!="Menor"),CONCATENATE("R",'Mapa final'!#REF!),"")</f>
        <v>#REF!</v>
      </c>
      <c r="Y24" s="323"/>
      <c r="Z24" s="323" t="e">
        <f>IF(AND('Mapa final'!#REF!="Alta",'Mapa final'!#REF!="Menor"),CONCATENATE("R",'Mapa final'!#REF!),"")</f>
        <v>#REF!</v>
      </c>
      <c r="AA24" s="323"/>
      <c r="AB24" s="323" t="e">
        <f>IF(AND('Mapa final'!#REF!="Alta",'Mapa final'!#REF!="Menor"),CONCATENATE("R",'Mapa final'!#REF!),"")</f>
        <v>#REF!</v>
      </c>
      <c r="AC24" s="324"/>
      <c r="AD24" s="325" t="str">
        <f>IF(AND('Mapa final'!$K$7="Alta",'Mapa final'!$O$7="Moderado"),CONCATENATE("R",'Mapa final'!$A$7),"")</f>
        <v/>
      </c>
      <c r="AE24" s="326"/>
      <c r="AF24" s="326" t="e">
        <f>IF(AND('Mapa final'!#REF!="Alta",'Mapa final'!#REF!="Moderado"),CONCATENATE("R",'Mapa final'!#REF!),"")</f>
        <v>#REF!</v>
      </c>
      <c r="AG24" s="326"/>
      <c r="AH24" s="326" t="e">
        <f>IF(AND('Mapa final'!#REF!="Alta",'Mapa final'!#REF!="Moderado"),CONCATENATE("R",'Mapa final'!#REF!),"")</f>
        <v>#REF!</v>
      </c>
      <c r="AI24" s="326"/>
      <c r="AJ24" s="326" t="e">
        <f>IF(AND('Mapa final'!#REF!="Alta",'Mapa final'!#REF!="Moderado"),CONCATENATE("R",'Mapa final'!#REF!),"")</f>
        <v>#REF!</v>
      </c>
      <c r="AK24" s="326"/>
      <c r="AL24" s="326" t="e">
        <f>IF(AND('Mapa final'!#REF!="Alta",'Mapa final'!#REF!="Moderado"),CONCATENATE("R",'Mapa final'!#REF!),"")</f>
        <v>#REF!</v>
      </c>
      <c r="AM24" s="330"/>
      <c r="AN24" s="325" t="str">
        <f>IF(AND('Mapa final'!$K$7="Alta",'Mapa final'!$O$7="Mayor"),CONCATENATE("R",'Mapa final'!$A$7),"")</f>
        <v/>
      </c>
      <c r="AO24" s="326"/>
      <c r="AP24" s="326" t="e">
        <f>IF(AND('Mapa final'!#REF!="Alta",'Mapa final'!#REF!="Mayor"),CONCATENATE("R",'Mapa final'!#REF!),"")</f>
        <v>#REF!</v>
      </c>
      <c r="AQ24" s="326"/>
      <c r="AR24" s="326" t="e">
        <f>IF(AND('Mapa final'!#REF!="Alta",'Mapa final'!#REF!="Mayor"),CONCATENATE("R",'Mapa final'!#REF!),"")</f>
        <v>#REF!</v>
      </c>
      <c r="AS24" s="326"/>
      <c r="AT24" s="326" t="e">
        <f>IF(AND('Mapa final'!#REF!="Alta",'Mapa final'!#REF!="Mayor"),CONCATENATE("R",'Mapa final'!#REF!),"")</f>
        <v>#REF!</v>
      </c>
      <c r="AU24" s="326"/>
      <c r="AV24" s="326" t="e">
        <f>IF(AND('Mapa final'!#REF!="Alta",'Mapa final'!#REF!="Mayor"),CONCATENATE("R",'Mapa final'!#REF!),"")</f>
        <v>#REF!</v>
      </c>
      <c r="AW24" s="330"/>
      <c r="AX24" s="343" t="str">
        <f>IF(AND('Mapa final'!$K$7="Alta",'Mapa final'!$O$7="Catastrófico"),CONCATENATE("R",'Mapa final'!$A$7),"")</f>
        <v/>
      </c>
      <c r="AY24" s="331"/>
      <c r="AZ24" s="331" t="e">
        <f>IF(AND('Mapa final'!#REF!="Alta",'Mapa final'!#REF!="Catastrófico"),CONCATENATE("R",'Mapa final'!#REF!),"")</f>
        <v>#REF!</v>
      </c>
      <c r="BA24" s="331"/>
      <c r="BB24" s="331" t="e">
        <f>IF(AND('Mapa final'!#REF!="Alta",'Mapa final'!#REF!="Catastrófico"),CONCATENATE("R",'Mapa final'!#REF!),"")</f>
        <v>#REF!</v>
      </c>
      <c r="BC24" s="331"/>
      <c r="BD24" s="331" t="e">
        <f>IF(AND('Mapa final'!#REF!="Alta",'Mapa final'!#REF!="Catastrófico"),CONCATENATE("R",'Mapa final'!#REF!),"")</f>
        <v>#REF!</v>
      </c>
      <c r="BE24" s="331"/>
      <c r="BF24" s="331" t="e">
        <f>IF(AND('Mapa final'!#REF!="Alta",'Mapa final'!#REF!="Catastrófico"),CONCATENATE("R",'Mapa final'!#REF!),"")</f>
        <v>#REF!</v>
      </c>
      <c r="BG24" s="344"/>
      <c r="BH24" s="36"/>
      <c r="BI24" s="352"/>
      <c r="BJ24" s="353"/>
      <c r="BK24" s="353"/>
      <c r="BL24" s="353"/>
      <c r="BM24" s="353"/>
      <c r="BN24" s="354"/>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row>
    <row r="25" spans="1:100" ht="15" customHeight="1" x14ac:dyDescent="0.35">
      <c r="A25" s="36"/>
      <c r="B25" s="193"/>
      <c r="C25" s="194"/>
      <c r="D25" s="195"/>
      <c r="E25" s="387"/>
      <c r="F25" s="388"/>
      <c r="G25" s="388"/>
      <c r="H25" s="388"/>
      <c r="I25" s="388"/>
      <c r="J25" s="313"/>
      <c r="K25" s="320"/>
      <c r="L25" s="320"/>
      <c r="M25" s="320"/>
      <c r="N25" s="320"/>
      <c r="O25" s="320"/>
      <c r="P25" s="320"/>
      <c r="Q25" s="320"/>
      <c r="R25" s="320"/>
      <c r="S25" s="312"/>
      <c r="T25" s="313"/>
      <c r="U25" s="320"/>
      <c r="V25" s="320"/>
      <c r="W25" s="320"/>
      <c r="X25" s="320"/>
      <c r="Y25" s="320"/>
      <c r="Z25" s="320"/>
      <c r="AA25" s="320"/>
      <c r="AB25" s="320"/>
      <c r="AC25" s="312"/>
      <c r="AD25" s="316"/>
      <c r="AE25" s="317"/>
      <c r="AF25" s="317"/>
      <c r="AG25" s="317"/>
      <c r="AH25" s="317"/>
      <c r="AI25" s="317"/>
      <c r="AJ25" s="317"/>
      <c r="AK25" s="317"/>
      <c r="AL25" s="317"/>
      <c r="AM25" s="321"/>
      <c r="AN25" s="316"/>
      <c r="AO25" s="317"/>
      <c r="AP25" s="317"/>
      <c r="AQ25" s="317"/>
      <c r="AR25" s="317"/>
      <c r="AS25" s="317"/>
      <c r="AT25" s="317"/>
      <c r="AU25" s="317"/>
      <c r="AV25" s="317"/>
      <c r="AW25" s="321"/>
      <c r="AX25" s="310"/>
      <c r="AY25" s="308"/>
      <c r="AZ25" s="308"/>
      <c r="BA25" s="308"/>
      <c r="BB25" s="308"/>
      <c r="BC25" s="308"/>
      <c r="BD25" s="308"/>
      <c r="BE25" s="308"/>
      <c r="BF25" s="308"/>
      <c r="BG25" s="309"/>
      <c r="BH25" s="36"/>
      <c r="BI25" s="352"/>
      <c r="BJ25" s="353"/>
      <c r="BK25" s="353"/>
      <c r="BL25" s="353"/>
      <c r="BM25" s="353"/>
      <c r="BN25" s="354"/>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row>
    <row r="26" spans="1:100" ht="15" customHeight="1" x14ac:dyDescent="0.35">
      <c r="A26" s="36"/>
      <c r="B26" s="193"/>
      <c r="C26" s="194"/>
      <c r="D26" s="195"/>
      <c r="E26" s="387"/>
      <c r="F26" s="388"/>
      <c r="G26" s="388"/>
      <c r="H26" s="388"/>
      <c r="I26" s="388"/>
      <c r="J26" s="313" t="str">
        <f>IF(AND('Mapa final'!$K$10="Alta",'Mapa final'!$O$10="Leve"),CONCATENATE("R",'Mapa final'!$A$10),"")</f>
        <v/>
      </c>
      <c r="K26" s="320"/>
      <c r="L26" s="320" t="e">
        <f>IF(AND('Mapa final'!#REF!="Alta",'Mapa final'!#REF!="Leve"),CONCATENATE("R",'Mapa final'!#REF!),"")</f>
        <v>#REF!</v>
      </c>
      <c r="M26" s="320"/>
      <c r="N26" s="320" t="e">
        <f>IF(AND('Mapa final'!#REF!="Alta",'Mapa final'!#REF!="Leve"),CONCATENATE("R",'Mapa final'!#REF!),"")</f>
        <v>#REF!</v>
      </c>
      <c r="O26" s="320"/>
      <c r="P26" s="320" t="str">
        <f>IF(AND('Mapa final'!$K$13="Alta",'Mapa final'!$O$13="Leve"),CONCATENATE("R",'Mapa final'!$A$13),"")</f>
        <v/>
      </c>
      <c r="Q26" s="320"/>
      <c r="R26" s="320" t="e">
        <f>IF(AND('Mapa final'!#REF!="Alta",'Mapa final'!#REF!="Leve"),CONCATENATE("R",'Mapa final'!#REF!),"")</f>
        <v>#REF!</v>
      </c>
      <c r="S26" s="312"/>
      <c r="T26" s="313" t="str">
        <f>IF(AND('Mapa final'!$K$10="Alta",'Mapa final'!$O$10="Menor"),CONCATENATE("R",'Mapa final'!$A$10),"")</f>
        <v/>
      </c>
      <c r="U26" s="320"/>
      <c r="V26" s="320" t="e">
        <f>IF(AND('Mapa final'!#REF!="Alta",'Mapa final'!#REF!="Menor"),CONCATENATE("R",'Mapa final'!#REF!),"")</f>
        <v>#REF!</v>
      </c>
      <c r="W26" s="320"/>
      <c r="X26" s="320" t="e">
        <f>IF(AND('Mapa final'!#REF!="Alta",'Mapa final'!#REF!="Menor"),CONCATENATE("R",'Mapa final'!#REF!),"")</f>
        <v>#REF!</v>
      </c>
      <c r="Y26" s="320"/>
      <c r="Z26" s="320" t="str">
        <f>IF(AND('Mapa final'!$K$13="Alta",'Mapa final'!$O$13="Menor"),CONCATENATE("R",'Mapa final'!$A$13),"")</f>
        <v/>
      </c>
      <c r="AA26" s="320"/>
      <c r="AB26" s="320" t="e">
        <f>IF(AND('Mapa final'!#REF!="Alta",'Mapa final'!#REF!="Menor"),CONCATENATE("R",'Mapa final'!#REF!),"")</f>
        <v>#REF!</v>
      </c>
      <c r="AC26" s="312"/>
      <c r="AD26" s="316" t="str">
        <f>IF(AND('Mapa final'!$K$10="Alta",'Mapa final'!$O$10="Moderado"),CONCATENATE("R",'Mapa final'!$A$10),"")</f>
        <v>R2</v>
      </c>
      <c r="AE26" s="317"/>
      <c r="AF26" s="317" t="e">
        <f>IF(AND('Mapa final'!#REF!="Alta",'Mapa final'!#REF!="Moderado"),CONCATENATE("R",'Mapa final'!#REF!),"")</f>
        <v>#REF!</v>
      </c>
      <c r="AG26" s="317"/>
      <c r="AH26" s="317" t="e">
        <f>IF(AND('Mapa final'!#REF!="Alta",'Mapa final'!#REF!="Moderado"),CONCATENATE("R",'Mapa final'!#REF!),"")</f>
        <v>#REF!</v>
      </c>
      <c r="AI26" s="317"/>
      <c r="AJ26" s="317" t="str">
        <f>IF(AND('Mapa final'!$K$13="Alta",'Mapa final'!$O$13="Moderado"),CONCATENATE("R",'Mapa final'!$A$13),"")</f>
        <v/>
      </c>
      <c r="AK26" s="317"/>
      <c r="AL26" s="317" t="e">
        <f>IF(AND('Mapa final'!#REF!="Alta",'Mapa final'!#REF!="Moderado"),CONCATENATE("R",'Mapa final'!#REF!),"")</f>
        <v>#REF!</v>
      </c>
      <c r="AM26" s="321"/>
      <c r="AN26" s="316" t="str">
        <f>IF(AND('Mapa final'!$K$10="Alta",'Mapa final'!$O$10="Mayor"),CONCATENATE("R",'Mapa final'!$A$10),"")</f>
        <v/>
      </c>
      <c r="AO26" s="317"/>
      <c r="AP26" s="317" t="e">
        <f>IF(AND('Mapa final'!#REF!="Alta",'Mapa final'!#REF!="Mayor"),CONCATENATE("R",'Mapa final'!#REF!),"")</f>
        <v>#REF!</v>
      </c>
      <c r="AQ26" s="317"/>
      <c r="AR26" s="317" t="e">
        <f>IF(AND('Mapa final'!#REF!="Alta",'Mapa final'!#REF!="Mayor"),CONCATENATE("R",'Mapa final'!#REF!),"")</f>
        <v>#REF!</v>
      </c>
      <c r="AS26" s="317"/>
      <c r="AT26" s="317" t="str">
        <f>IF(AND('Mapa final'!$K$13="Alta",'Mapa final'!$O$13="Mayor"),CONCATENATE("R",'Mapa final'!$A$13),"")</f>
        <v/>
      </c>
      <c r="AU26" s="317"/>
      <c r="AV26" s="317" t="e">
        <f>IF(AND('Mapa final'!#REF!="Alta",'Mapa final'!#REF!="Mayor"),CONCATENATE("R",'Mapa final'!#REF!),"")</f>
        <v>#REF!</v>
      </c>
      <c r="AW26" s="321"/>
      <c r="AX26" s="310" t="str">
        <f>IF(AND('Mapa final'!$K$10="Alta",'Mapa final'!$O$10="Catastrófico"),CONCATENATE("R",'Mapa final'!$A$10),"")</f>
        <v/>
      </c>
      <c r="AY26" s="308"/>
      <c r="AZ26" s="308" t="e">
        <f>IF(AND('Mapa final'!#REF!="Alta",'Mapa final'!#REF!="Catastrófico"),CONCATENATE("R",'Mapa final'!#REF!),"")</f>
        <v>#REF!</v>
      </c>
      <c r="BA26" s="308"/>
      <c r="BB26" s="308" t="e">
        <f>IF(AND('Mapa final'!#REF!="Alta",'Mapa final'!#REF!="Catastrófico"),CONCATENATE("R",'Mapa final'!#REF!),"")</f>
        <v>#REF!</v>
      </c>
      <c r="BC26" s="308"/>
      <c r="BD26" s="308" t="str">
        <f>IF(AND('Mapa final'!$K$13="Alta",'Mapa final'!$O$13="Catastrófico"),CONCATENATE("R",'Mapa final'!$A$13),"")</f>
        <v/>
      </c>
      <c r="BE26" s="308"/>
      <c r="BF26" s="308" t="e">
        <f>IF(AND('Mapa final'!#REF!="Alta",'Mapa final'!#REF!="Catastrófico"),CONCATENATE("R",'Mapa final'!#REF!),"")</f>
        <v>#REF!</v>
      </c>
      <c r="BG26" s="309"/>
      <c r="BH26" s="36"/>
      <c r="BI26" s="352"/>
      <c r="BJ26" s="353"/>
      <c r="BK26" s="353"/>
      <c r="BL26" s="353"/>
      <c r="BM26" s="353"/>
      <c r="BN26" s="354"/>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row>
    <row r="27" spans="1:100" ht="15" customHeight="1" x14ac:dyDescent="0.35">
      <c r="A27" s="36"/>
      <c r="B27" s="193"/>
      <c r="C27" s="194"/>
      <c r="D27" s="195"/>
      <c r="E27" s="387"/>
      <c r="F27" s="388"/>
      <c r="G27" s="388"/>
      <c r="H27" s="388"/>
      <c r="I27" s="388"/>
      <c r="J27" s="313"/>
      <c r="K27" s="320"/>
      <c r="L27" s="320"/>
      <c r="M27" s="320"/>
      <c r="N27" s="320"/>
      <c r="O27" s="320"/>
      <c r="P27" s="320"/>
      <c r="Q27" s="320"/>
      <c r="R27" s="320"/>
      <c r="S27" s="312"/>
      <c r="T27" s="313"/>
      <c r="U27" s="320"/>
      <c r="V27" s="320"/>
      <c r="W27" s="320"/>
      <c r="X27" s="320"/>
      <c r="Y27" s="320"/>
      <c r="Z27" s="320"/>
      <c r="AA27" s="320"/>
      <c r="AB27" s="320"/>
      <c r="AC27" s="312"/>
      <c r="AD27" s="316"/>
      <c r="AE27" s="317"/>
      <c r="AF27" s="317"/>
      <c r="AG27" s="317"/>
      <c r="AH27" s="317"/>
      <c r="AI27" s="317"/>
      <c r="AJ27" s="317"/>
      <c r="AK27" s="317"/>
      <c r="AL27" s="317"/>
      <c r="AM27" s="321"/>
      <c r="AN27" s="316"/>
      <c r="AO27" s="317"/>
      <c r="AP27" s="317"/>
      <c r="AQ27" s="317"/>
      <c r="AR27" s="317"/>
      <c r="AS27" s="317"/>
      <c r="AT27" s="317"/>
      <c r="AU27" s="317"/>
      <c r="AV27" s="317"/>
      <c r="AW27" s="321"/>
      <c r="AX27" s="310"/>
      <c r="AY27" s="308"/>
      <c r="AZ27" s="308"/>
      <c r="BA27" s="308"/>
      <c r="BB27" s="308"/>
      <c r="BC27" s="308"/>
      <c r="BD27" s="308"/>
      <c r="BE27" s="308"/>
      <c r="BF27" s="308"/>
      <c r="BG27" s="309"/>
      <c r="BH27" s="36"/>
      <c r="BI27" s="352"/>
      <c r="BJ27" s="353"/>
      <c r="BK27" s="353"/>
      <c r="BL27" s="353"/>
      <c r="BM27" s="353"/>
      <c r="BN27" s="354"/>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row>
    <row r="28" spans="1:100" ht="15" customHeight="1" x14ac:dyDescent="0.35">
      <c r="A28" s="36"/>
      <c r="B28" s="193"/>
      <c r="C28" s="194"/>
      <c r="D28" s="195"/>
      <c r="E28" s="387"/>
      <c r="F28" s="388"/>
      <c r="G28" s="388"/>
      <c r="H28" s="388"/>
      <c r="I28" s="388"/>
      <c r="J28" s="313" t="e">
        <f>IF(AND('Mapa final'!#REF!="Alta",'Mapa final'!#REF!="Leve"),CONCATENATE("R",'Mapa final'!#REF!),"")</f>
        <v>#REF!</v>
      </c>
      <c r="K28" s="320"/>
      <c r="L28" s="320" t="str">
        <f>IF(AND('Mapa final'!$K$16="Alta",'Mapa final'!$O$16="Leve"),CONCATENATE("R",'Mapa final'!$A$16),"")</f>
        <v/>
      </c>
      <c r="M28" s="320"/>
      <c r="N28" s="320" t="e">
        <f>IF(AND('Mapa final'!#REF!="Alta",'Mapa final'!#REF!="Leve"),CONCATENATE("R",'Mapa final'!#REF!),"")</f>
        <v>#REF!</v>
      </c>
      <c r="O28" s="320"/>
      <c r="P28" s="320" t="e">
        <f>IF(AND('Mapa final'!#REF!="Alta",'Mapa final'!#REF!="Leve"),CONCATENATE("R",'Mapa final'!#REF!),"")</f>
        <v>#REF!</v>
      </c>
      <c r="Q28" s="320"/>
      <c r="R28" s="320" t="str">
        <f>IF(AND('Mapa final'!$K$20="Alta",'Mapa final'!$O$20="Leve"),CONCATENATE("R",'Mapa final'!$A$20),"")</f>
        <v/>
      </c>
      <c r="S28" s="312"/>
      <c r="T28" s="313" t="e">
        <f>IF(AND('Mapa final'!#REF!="Alta",'Mapa final'!#REF!="Menor"),CONCATENATE("R",'Mapa final'!#REF!),"")</f>
        <v>#REF!</v>
      </c>
      <c r="U28" s="320"/>
      <c r="V28" s="320" t="str">
        <f>IF(AND('Mapa final'!$K$16="Alta",'Mapa final'!$O$16="Menor"),CONCATENATE("R",'Mapa final'!$A$16),"")</f>
        <v/>
      </c>
      <c r="W28" s="320"/>
      <c r="X28" s="320" t="e">
        <f>IF(AND('Mapa final'!#REF!="Alta",'Mapa final'!#REF!="Menor"),CONCATENATE("R",'Mapa final'!#REF!),"")</f>
        <v>#REF!</v>
      </c>
      <c r="Y28" s="320"/>
      <c r="Z28" s="320" t="e">
        <f>IF(AND('Mapa final'!#REF!="Alta",'Mapa final'!#REF!="Menor"),CONCATENATE("R",'Mapa final'!#REF!),"")</f>
        <v>#REF!</v>
      </c>
      <c r="AA28" s="320"/>
      <c r="AB28" s="320" t="str">
        <f>IF(AND('Mapa final'!$K$20="Alta",'Mapa final'!$O$20="Menor"),CONCATENATE("R",'Mapa final'!$A$20),"")</f>
        <v/>
      </c>
      <c r="AC28" s="312"/>
      <c r="AD28" s="316" t="e">
        <f>IF(AND('Mapa final'!#REF!="Alta",'Mapa final'!#REF!="Moderado"),CONCATENATE("R",'Mapa final'!#REF!),"")</f>
        <v>#REF!</v>
      </c>
      <c r="AE28" s="317"/>
      <c r="AF28" s="317" t="str">
        <f>IF(AND('Mapa final'!$K$16="Alta",'Mapa final'!$O$16="Moderado"),CONCATENATE("R",'Mapa final'!$A$16),"")</f>
        <v/>
      </c>
      <c r="AG28" s="317"/>
      <c r="AH28" s="317" t="e">
        <f>IF(AND('Mapa final'!#REF!="Alta",'Mapa final'!#REF!="Moderado"),CONCATENATE("R",'Mapa final'!#REF!),"")</f>
        <v>#REF!</v>
      </c>
      <c r="AI28" s="317"/>
      <c r="AJ28" s="317" t="e">
        <f>IF(AND('Mapa final'!#REF!="Alta",'Mapa final'!#REF!="Moderado"),CONCATENATE("R",'Mapa final'!#REF!),"")</f>
        <v>#REF!</v>
      </c>
      <c r="AK28" s="317"/>
      <c r="AL28" s="317" t="str">
        <f>IF(AND('Mapa final'!$K$20="Alta",'Mapa final'!$O$20="Moderado"),CONCATENATE("R",'Mapa final'!$A$20),"")</f>
        <v/>
      </c>
      <c r="AM28" s="321"/>
      <c r="AN28" s="316" t="e">
        <f>IF(AND('Mapa final'!#REF!="Alta",'Mapa final'!#REF!="Mayor"),CONCATENATE("R",'Mapa final'!#REF!),"")</f>
        <v>#REF!</v>
      </c>
      <c r="AO28" s="317"/>
      <c r="AP28" s="317" t="str">
        <f>IF(AND('Mapa final'!$K$16="Alta",'Mapa final'!$O$16="Mayor"),CONCATENATE("R",'Mapa final'!$A$16),"")</f>
        <v/>
      </c>
      <c r="AQ28" s="317"/>
      <c r="AR28" s="317" t="e">
        <f>IF(AND('Mapa final'!#REF!="Alta",'Mapa final'!#REF!="Mayor"),CONCATENATE("R",'Mapa final'!#REF!),"")</f>
        <v>#REF!</v>
      </c>
      <c r="AS28" s="317"/>
      <c r="AT28" s="317" t="e">
        <f>IF(AND('Mapa final'!#REF!="Alta",'Mapa final'!#REF!="Mayor"),CONCATENATE("R",'Mapa final'!#REF!),"")</f>
        <v>#REF!</v>
      </c>
      <c r="AU28" s="317"/>
      <c r="AV28" s="317" t="str">
        <f>IF(AND('Mapa final'!$K$20="Alta",'Mapa final'!$O$20="Mayor"),CONCATENATE("R",'Mapa final'!$A$20),"")</f>
        <v/>
      </c>
      <c r="AW28" s="321"/>
      <c r="AX28" s="310" t="e">
        <f>IF(AND('Mapa final'!#REF!="Alta",'Mapa final'!#REF!="Catastrófico"),CONCATENATE("R",'Mapa final'!#REF!),"")</f>
        <v>#REF!</v>
      </c>
      <c r="AY28" s="308"/>
      <c r="AZ28" s="308" t="str">
        <f>IF(AND('Mapa final'!$K$16="Alta",'Mapa final'!$O$16="Catastrófico"),CONCATENATE("R",'Mapa final'!$A$16),"")</f>
        <v/>
      </c>
      <c r="BA28" s="308"/>
      <c r="BB28" s="308" t="e">
        <f>IF(AND('Mapa final'!#REF!="Alta",'Mapa final'!#REF!="Catastrófico"),CONCATENATE("R",'Mapa final'!#REF!),"")</f>
        <v>#REF!</v>
      </c>
      <c r="BC28" s="308"/>
      <c r="BD28" s="308" t="e">
        <f>IF(AND('Mapa final'!#REF!="Alta",'Mapa final'!#REF!="Catastrófico"),CONCATENATE("R",'Mapa final'!#REF!),"")</f>
        <v>#REF!</v>
      </c>
      <c r="BE28" s="308"/>
      <c r="BF28" s="308" t="str">
        <f>IF(AND('Mapa final'!$K$20="Alta",'Mapa final'!$O$20="Catastrófico"),CONCATENATE("R",'Mapa final'!$A$20),"")</f>
        <v/>
      </c>
      <c r="BG28" s="309"/>
      <c r="BH28" s="36"/>
      <c r="BI28" s="352"/>
      <c r="BJ28" s="353"/>
      <c r="BK28" s="353"/>
      <c r="BL28" s="353"/>
      <c r="BM28" s="353"/>
      <c r="BN28" s="354"/>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row>
    <row r="29" spans="1:100" ht="15" customHeight="1" x14ac:dyDescent="0.35">
      <c r="A29" s="36"/>
      <c r="B29" s="193"/>
      <c r="C29" s="194"/>
      <c r="D29" s="195"/>
      <c r="E29" s="387"/>
      <c r="F29" s="388"/>
      <c r="G29" s="388"/>
      <c r="H29" s="388"/>
      <c r="I29" s="388"/>
      <c r="J29" s="313"/>
      <c r="K29" s="320"/>
      <c r="L29" s="320"/>
      <c r="M29" s="320"/>
      <c r="N29" s="320"/>
      <c r="O29" s="320"/>
      <c r="P29" s="320"/>
      <c r="Q29" s="320"/>
      <c r="R29" s="320"/>
      <c r="S29" s="312"/>
      <c r="T29" s="313"/>
      <c r="U29" s="320"/>
      <c r="V29" s="320"/>
      <c r="W29" s="320"/>
      <c r="X29" s="320"/>
      <c r="Y29" s="320"/>
      <c r="Z29" s="320"/>
      <c r="AA29" s="320"/>
      <c r="AB29" s="320"/>
      <c r="AC29" s="312"/>
      <c r="AD29" s="316"/>
      <c r="AE29" s="317"/>
      <c r="AF29" s="317"/>
      <c r="AG29" s="317"/>
      <c r="AH29" s="317"/>
      <c r="AI29" s="317"/>
      <c r="AJ29" s="317"/>
      <c r="AK29" s="317"/>
      <c r="AL29" s="317"/>
      <c r="AM29" s="321"/>
      <c r="AN29" s="316"/>
      <c r="AO29" s="317"/>
      <c r="AP29" s="317"/>
      <c r="AQ29" s="317"/>
      <c r="AR29" s="317"/>
      <c r="AS29" s="317"/>
      <c r="AT29" s="317"/>
      <c r="AU29" s="317"/>
      <c r="AV29" s="317"/>
      <c r="AW29" s="321"/>
      <c r="AX29" s="310"/>
      <c r="AY29" s="308"/>
      <c r="AZ29" s="308"/>
      <c r="BA29" s="308"/>
      <c r="BB29" s="308"/>
      <c r="BC29" s="308"/>
      <c r="BD29" s="308"/>
      <c r="BE29" s="308"/>
      <c r="BF29" s="308"/>
      <c r="BG29" s="309"/>
      <c r="BH29" s="36"/>
      <c r="BI29" s="352"/>
      <c r="BJ29" s="353"/>
      <c r="BK29" s="353"/>
      <c r="BL29" s="353"/>
      <c r="BM29" s="353"/>
      <c r="BN29" s="354"/>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row>
    <row r="30" spans="1:100" ht="15" customHeight="1" x14ac:dyDescent="0.35">
      <c r="A30" s="36"/>
      <c r="B30" s="193"/>
      <c r="C30" s="194"/>
      <c r="D30" s="195"/>
      <c r="E30" s="387"/>
      <c r="F30" s="388"/>
      <c r="G30" s="388"/>
      <c r="H30" s="388"/>
      <c r="I30" s="388"/>
      <c r="J30" s="313" t="e">
        <f>IF(AND('Mapa final'!#REF!="Alta",'Mapa final'!#REF!="Leve"),CONCATENATE("R",'Mapa final'!#REF!),"")</f>
        <v>#REF!</v>
      </c>
      <c r="K30" s="320"/>
      <c r="L30" s="320" t="str">
        <f>IF(AND('Mapa final'!$K$23="Alta",'Mapa final'!$O$23="Leve"),CONCATENATE("R",'Mapa final'!$A$23),"")</f>
        <v/>
      </c>
      <c r="M30" s="320"/>
      <c r="N30" s="320" t="e">
        <f>IF(AND('Mapa final'!#REF!="Alta",'Mapa final'!#REF!="Leve"),CONCATENATE("R",'Mapa final'!#REF!),"")</f>
        <v>#REF!</v>
      </c>
      <c r="O30" s="320"/>
      <c r="P30" s="320" t="e">
        <f>IF(AND('Mapa final'!#REF!="Alta",'Mapa final'!#REF!="Leve"),CONCATENATE("R",'Mapa final'!#REF!),"")</f>
        <v>#REF!</v>
      </c>
      <c r="Q30" s="320"/>
      <c r="R30" s="320" t="str">
        <f>IF(AND('Mapa final'!$K$26="Alta",'Mapa final'!$O$26="Leve"),CONCATENATE("R",'Mapa final'!$A$26),"")</f>
        <v/>
      </c>
      <c r="S30" s="312"/>
      <c r="T30" s="313" t="e">
        <f>IF(AND('Mapa final'!#REF!="Alta",'Mapa final'!#REF!="Menor"),CONCATENATE("R",'Mapa final'!#REF!),"")</f>
        <v>#REF!</v>
      </c>
      <c r="U30" s="320"/>
      <c r="V30" s="320" t="str">
        <f>IF(AND('Mapa final'!$K$23="Alta",'Mapa final'!$O$23="Menor"),CONCATENATE("R",'Mapa final'!$A$23),"")</f>
        <v/>
      </c>
      <c r="W30" s="320"/>
      <c r="X30" s="320" t="e">
        <f>IF(AND('Mapa final'!#REF!="Alta",'Mapa final'!#REF!="Menor"),CONCATENATE("R",'Mapa final'!#REF!),"")</f>
        <v>#REF!</v>
      </c>
      <c r="Y30" s="320"/>
      <c r="Z30" s="320" t="e">
        <f>IF(AND('Mapa final'!#REF!="Alta",'Mapa final'!#REF!="Menor"),CONCATENATE("R",'Mapa final'!#REF!),"")</f>
        <v>#REF!</v>
      </c>
      <c r="AA30" s="320"/>
      <c r="AB30" s="320" t="str">
        <f>IF(AND('Mapa final'!$K$26="Alta",'Mapa final'!$O$26="Menor"),CONCATENATE("R",'Mapa final'!$A$26),"")</f>
        <v/>
      </c>
      <c r="AC30" s="312"/>
      <c r="AD30" s="316" t="e">
        <f>IF(AND('Mapa final'!#REF!="Alta",'Mapa final'!#REF!="Moderado"),CONCATENATE("R",'Mapa final'!#REF!),"")</f>
        <v>#REF!</v>
      </c>
      <c r="AE30" s="317"/>
      <c r="AF30" s="317" t="str">
        <f>IF(AND('Mapa final'!$K$23="Alta",'Mapa final'!$O$23="Moderado"),CONCATENATE("R",'Mapa final'!$A$23),"")</f>
        <v/>
      </c>
      <c r="AG30" s="317"/>
      <c r="AH30" s="317" t="e">
        <f>IF(AND('Mapa final'!#REF!="Alta",'Mapa final'!#REF!="Moderado"),CONCATENATE("R",'Mapa final'!#REF!),"")</f>
        <v>#REF!</v>
      </c>
      <c r="AI30" s="317"/>
      <c r="AJ30" s="317" t="e">
        <f>IF(AND('Mapa final'!#REF!="Alta",'Mapa final'!#REF!="Moderado"),CONCATENATE("R",'Mapa final'!#REF!),"")</f>
        <v>#REF!</v>
      </c>
      <c r="AK30" s="317"/>
      <c r="AL30" s="317" t="str">
        <f>IF(AND('Mapa final'!$K$26="Alta",'Mapa final'!$O$26="Moderado"),CONCATENATE("R",'Mapa final'!$A$26),"")</f>
        <v/>
      </c>
      <c r="AM30" s="321"/>
      <c r="AN30" s="316" t="e">
        <f>IF(AND('Mapa final'!#REF!="Alta",'Mapa final'!#REF!="Mayor"),CONCATENATE("R",'Mapa final'!#REF!),"")</f>
        <v>#REF!</v>
      </c>
      <c r="AO30" s="317"/>
      <c r="AP30" s="317" t="str">
        <f>IF(AND('Mapa final'!$K$23="Alta",'Mapa final'!$O$23="Mayor"),CONCATENATE("R",'Mapa final'!$A$23),"")</f>
        <v/>
      </c>
      <c r="AQ30" s="317"/>
      <c r="AR30" s="317" t="e">
        <f>IF(AND('Mapa final'!#REF!="Alta",'Mapa final'!#REF!="Mayor"),CONCATENATE("R",'Mapa final'!#REF!),"")</f>
        <v>#REF!</v>
      </c>
      <c r="AS30" s="317"/>
      <c r="AT30" s="317" t="e">
        <f>IF(AND('Mapa final'!#REF!="Alta",'Mapa final'!#REF!="Mayor"),CONCATENATE("R",'Mapa final'!#REF!),"")</f>
        <v>#REF!</v>
      </c>
      <c r="AU30" s="317"/>
      <c r="AV30" s="317" t="str">
        <f>IF(AND('Mapa final'!$K$26="Alta",'Mapa final'!$O$26="Mayor"),CONCATENATE("R",'Mapa final'!$A$26),"")</f>
        <v/>
      </c>
      <c r="AW30" s="321"/>
      <c r="AX30" s="310" t="e">
        <f>IF(AND('Mapa final'!#REF!="Alta",'Mapa final'!#REF!="Catastrófico"),CONCATENATE("R",'Mapa final'!#REF!),"")</f>
        <v>#REF!</v>
      </c>
      <c r="AY30" s="308"/>
      <c r="AZ30" s="308" t="str">
        <f>IF(AND('Mapa final'!$K$23="Alta",'Mapa final'!$O$23="Catastrófico"),CONCATENATE("R",'Mapa final'!$A$23),"")</f>
        <v/>
      </c>
      <c r="BA30" s="308"/>
      <c r="BB30" s="308" t="e">
        <f>IF(AND('Mapa final'!#REF!="Alta",'Mapa final'!#REF!="Catastrófico"),CONCATENATE("R",'Mapa final'!#REF!),"")</f>
        <v>#REF!</v>
      </c>
      <c r="BC30" s="308"/>
      <c r="BD30" s="308" t="e">
        <f>IF(AND('Mapa final'!#REF!="Alta",'Mapa final'!#REF!="Catastrófico"),CONCATENATE("R",'Mapa final'!#REF!),"")</f>
        <v>#REF!</v>
      </c>
      <c r="BE30" s="308"/>
      <c r="BF30" s="308" t="str">
        <f>IF(AND('Mapa final'!$K$26="Alta",'Mapa final'!$O$26="Catastrófico"),CONCATENATE("R",'Mapa final'!$A$26),"")</f>
        <v/>
      </c>
      <c r="BG30" s="309"/>
      <c r="BH30" s="36"/>
      <c r="BI30" s="352"/>
      <c r="BJ30" s="353"/>
      <c r="BK30" s="353"/>
      <c r="BL30" s="353"/>
      <c r="BM30" s="353"/>
      <c r="BN30" s="354"/>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row>
    <row r="31" spans="1:100" ht="15" customHeight="1" thickBot="1" x14ac:dyDescent="0.4">
      <c r="A31" s="36"/>
      <c r="B31" s="193"/>
      <c r="C31" s="194"/>
      <c r="D31" s="195"/>
      <c r="E31" s="387"/>
      <c r="F31" s="388"/>
      <c r="G31" s="388"/>
      <c r="H31" s="388"/>
      <c r="I31" s="388"/>
      <c r="J31" s="313"/>
      <c r="K31" s="320"/>
      <c r="L31" s="320"/>
      <c r="M31" s="320"/>
      <c r="N31" s="320"/>
      <c r="O31" s="320"/>
      <c r="P31" s="320"/>
      <c r="Q31" s="320"/>
      <c r="R31" s="320"/>
      <c r="S31" s="312"/>
      <c r="T31" s="313"/>
      <c r="U31" s="320"/>
      <c r="V31" s="320"/>
      <c r="W31" s="320"/>
      <c r="X31" s="320"/>
      <c r="Y31" s="320"/>
      <c r="Z31" s="320"/>
      <c r="AA31" s="320"/>
      <c r="AB31" s="320"/>
      <c r="AC31" s="312"/>
      <c r="AD31" s="316"/>
      <c r="AE31" s="317"/>
      <c r="AF31" s="317"/>
      <c r="AG31" s="317"/>
      <c r="AH31" s="317"/>
      <c r="AI31" s="317"/>
      <c r="AJ31" s="317"/>
      <c r="AK31" s="317"/>
      <c r="AL31" s="317"/>
      <c r="AM31" s="321"/>
      <c r="AN31" s="316"/>
      <c r="AO31" s="317"/>
      <c r="AP31" s="317"/>
      <c r="AQ31" s="317"/>
      <c r="AR31" s="317"/>
      <c r="AS31" s="317"/>
      <c r="AT31" s="317"/>
      <c r="AU31" s="317"/>
      <c r="AV31" s="317"/>
      <c r="AW31" s="321"/>
      <c r="AX31" s="310"/>
      <c r="AY31" s="308"/>
      <c r="AZ31" s="308"/>
      <c r="BA31" s="308"/>
      <c r="BB31" s="308"/>
      <c r="BC31" s="308"/>
      <c r="BD31" s="308"/>
      <c r="BE31" s="308"/>
      <c r="BF31" s="308"/>
      <c r="BG31" s="309"/>
      <c r="BH31" s="36"/>
      <c r="BI31" s="355"/>
      <c r="BJ31" s="356"/>
      <c r="BK31" s="356"/>
      <c r="BL31" s="356"/>
      <c r="BM31" s="356"/>
      <c r="BN31" s="357"/>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row>
    <row r="32" spans="1:100" ht="15" customHeight="1" x14ac:dyDescent="0.35">
      <c r="A32" s="36"/>
      <c r="B32" s="193"/>
      <c r="C32" s="194"/>
      <c r="D32" s="195"/>
      <c r="E32" s="387"/>
      <c r="F32" s="388"/>
      <c r="G32" s="388"/>
      <c r="H32" s="388"/>
      <c r="I32" s="388"/>
      <c r="J32" s="313" t="str">
        <f>IF(AND('Mapa final'!$K$29="Alta",'Mapa final'!$O$29="Leve"),CONCATENATE("R",'Mapa final'!$A$29),"")</f>
        <v/>
      </c>
      <c r="K32" s="320"/>
      <c r="L32" s="320" t="e">
        <f>IF(AND('Mapa final'!#REF!="Alta",'Mapa final'!#REF!="Leve"),CONCATENATE("R",'Mapa final'!#REF!),"")</f>
        <v>#REF!</v>
      </c>
      <c r="M32" s="320"/>
      <c r="N32" s="320" t="e">
        <f>IF(AND('Mapa final'!#REF!="Alta",'Mapa final'!#REF!="Leve"),CONCATENATE("R",'Mapa final'!#REF!),"")</f>
        <v>#REF!</v>
      </c>
      <c r="O32" s="320"/>
      <c r="P32" s="320" t="e">
        <f>IF(AND('Mapa final'!#REF!="Alta",'Mapa final'!#REF!="Leve"),CONCATENATE("R",'Mapa final'!#REF!),"")</f>
        <v>#REF!</v>
      </c>
      <c r="Q32" s="320"/>
      <c r="R32" s="320" t="e">
        <f>IF(AND('Mapa final'!#REF!="Alta",'Mapa final'!#REF!="Leve"),CONCATENATE("R",'Mapa final'!#REF!),"")</f>
        <v>#REF!</v>
      </c>
      <c r="S32" s="312"/>
      <c r="T32" s="313" t="str">
        <f>IF(AND('Mapa final'!$K$29="Alta",'Mapa final'!$O$29="Menor"),CONCATENATE("R",'Mapa final'!$A$29),"")</f>
        <v/>
      </c>
      <c r="U32" s="320"/>
      <c r="V32" s="320" t="e">
        <f>IF(AND('Mapa final'!#REF!="Alta",'Mapa final'!#REF!="Menor"),CONCATENATE("R",'Mapa final'!#REF!),"")</f>
        <v>#REF!</v>
      </c>
      <c r="W32" s="320"/>
      <c r="X32" s="320" t="e">
        <f>IF(AND('Mapa final'!#REF!="Alta",'Mapa final'!#REF!="Menor"),CONCATENATE("R",'Mapa final'!#REF!),"")</f>
        <v>#REF!</v>
      </c>
      <c r="Y32" s="320"/>
      <c r="Z32" s="320" t="e">
        <f>IF(AND('Mapa final'!#REF!="Alta",'Mapa final'!#REF!="Menor"),CONCATENATE("R",'Mapa final'!#REF!),"")</f>
        <v>#REF!</v>
      </c>
      <c r="AA32" s="320"/>
      <c r="AB32" s="320" t="e">
        <f>IF(AND('Mapa final'!#REF!="Alta",'Mapa final'!#REF!="Menor"),CONCATENATE("R",'Mapa final'!#REF!),"")</f>
        <v>#REF!</v>
      </c>
      <c r="AC32" s="312"/>
      <c r="AD32" s="316" t="str">
        <f>IF(AND('Mapa final'!$K$29="Alta",'Mapa final'!$O$29="Moderado"),CONCATENATE("R",'Mapa final'!$A$29),"")</f>
        <v>R8</v>
      </c>
      <c r="AE32" s="317"/>
      <c r="AF32" s="317" t="e">
        <f>IF(AND('Mapa final'!#REF!="Alta",'Mapa final'!#REF!="Moderado"),CONCATENATE("R",'Mapa final'!#REF!),"")</f>
        <v>#REF!</v>
      </c>
      <c r="AG32" s="317"/>
      <c r="AH32" s="317" t="e">
        <f>IF(AND('Mapa final'!#REF!="Alta",'Mapa final'!#REF!="Moderado"),CONCATENATE("R",'Mapa final'!#REF!),"")</f>
        <v>#REF!</v>
      </c>
      <c r="AI32" s="317"/>
      <c r="AJ32" s="317" t="e">
        <f>IF(AND('Mapa final'!#REF!="Alta",'Mapa final'!#REF!="Moderado"),CONCATENATE("R",'Mapa final'!#REF!),"")</f>
        <v>#REF!</v>
      </c>
      <c r="AK32" s="317"/>
      <c r="AL32" s="317" t="e">
        <f>IF(AND('Mapa final'!#REF!="Alta",'Mapa final'!#REF!="Moderado"),CONCATENATE("R",'Mapa final'!#REF!),"")</f>
        <v>#REF!</v>
      </c>
      <c r="AM32" s="321"/>
      <c r="AN32" s="316" t="str">
        <f>IF(AND('Mapa final'!$K$29="Alta",'Mapa final'!$O$29="Mayor"),CONCATENATE("R",'Mapa final'!$A$29),"")</f>
        <v/>
      </c>
      <c r="AO32" s="317"/>
      <c r="AP32" s="317" t="e">
        <f>IF(AND('Mapa final'!#REF!="Alta",'Mapa final'!#REF!="Mayor"),CONCATENATE("R",'Mapa final'!#REF!),"")</f>
        <v>#REF!</v>
      </c>
      <c r="AQ32" s="317"/>
      <c r="AR32" s="317" t="e">
        <f>IF(AND('Mapa final'!#REF!="Alta",'Mapa final'!#REF!="Mayor"),CONCATENATE("R",'Mapa final'!#REF!),"")</f>
        <v>#REF!</v>
      </c>
      <c r="AS32" s="317"/>
      <c r="AT32" s="317" t="e">
        <f>IF(AND('Mapa final'!#REF!="Alta",'Mapa final'!#REF!="Mayor"),CONCATENATE("R",'Mapa final'!#REF!),"")</f>
        <v>#REF!</v>
      </c>
      <c r="AU32" s="317"/>
      <c r="AV32" s="317" t="e">
        <f>IF(AND('Mapa final'!#REF!="Alta",'Mapa final'!#REF!="Mayor"),CONCATENATE("R",'Mapa final'!#REF!),"")</f>
        <v>#REF!</v>
      </c>
      <c r="AW32" s="321"/>
      <c r="AX32" s="310" t="str">
        <f>IF(AND('Mapa final'!$K$29="Alta",'Mapa final'!$O$29="Catastrófico"),CONCATENATE("R",'Mapa final'!$A$29),"")</f>
        <v/>
      </c>
      <c r="AY32" s="308"/>
      <c r="AZ32" s="308" t="e">
        <f>IF(AND('Mapa final'!#REF!="Alta",'Mapa final'!#REF!="Catastrófico"),CONCATENATE("R",'Mapa final'!#REF!),"")</f>
        <v>#REF!</v>
      </c>
      <c r="BA32" s="308"/>
      <c r="BB32" s="308" t="e">
        <f>IF(AND('Mapa final'!#REF!="Alta",'Mapa final'!#REF!="Catastrófico"),CONCATENATE("R",'Mapa final'!#REF!),"")</f>
        <v>#REF!</v>
      </c>
      <c r="BC32" s="308"/>
      <c r="BD32" s="308" t="e">
        <f>IF(AND('Mapa final'!#REF!="Alta",'Mapa final'!#REF!="Catastrófico"),CONCATENATE("R",'Mapa final'!#REF!),"")</f>
        <v>#REF!</v>
      </c>
      <c r="BE32" s="308"/>
      <c r="BF32" s="308" t="e">
        <f>IF(AND('Mapa final'!#REF!="Alta",'Mapa final'!#REF!="Catastrófico"),CONCATENATE("R",'Mapa final'!#REF!),"")</f>
        <v>#REF!</v>
      </c>
      <c r="BG32" s="309"/>
      <c r="BH32" s="36"/>
      <c r="BI32" s="358" t="s">
        <v>67</v>
      </c>
      <c r="BJ32" s="359"/>
      <c r="BK32" s="359"/>
      <c r="BL32" s="359"/>
      <c r="BM32" s="359"/>
      <c r="BN32" s="360"/>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row>
    <row r="33" spans="1:100" ht="15" customHeight="1" x14ac:dyDescent="0.35">
      <c r="A33" s="36"/>
      <c r="B33" s="193"/>
      <c r="C33" s="194"/>
      <c r="D33" s="195"/>
      <c r="E33" s="387"/>
      <c r="F33" s="388"/>
      <c r="G33" s="388"/>
      <c r="H33" s="388"/>
      <c r="I33" s="388"/>
      <c r="J33" s="313"/>
      <c r="K33" s="320"/>
      <c r="L33" s="320"/>
      <c r="M33" s="320"/>
      <c r="N33" s="320"/>
      <c r="O33" s="320"/>
      <c r="P33" s="320"/>
      <c r="Q33" s="320"/>
      <c r="R33" s="320"/>
      <c r="S33" s="312"/>
      <c r="T33" s="313"/>
      <c r="U33" s="320"/>
      <c r="V33" s="320"/>
      <c r="W33" s="320"/>
      <c r="X33" s="320"/>
      <c r="Y33" s="320"/>
      <c r="Z33" s="320"/>
      <c r="AA33" s="320"/>
      <c r="AB33" s="320"/>
      <c r="AC33" s="312"/>
      <c r="AD33" s="316"/>
      <c r="AE33" s="317"/>
      <c r="AF33" s="317"/>
      <c r="AG33" s="317"/>
      <c r="AH33" s="317"/>
      <c r="AI33" s="317"/>
      <c r="AJ33" s="317"/>
      <c r="AK33" s="317"/>
      <c r="AL33" s="317"/>
      <c r="AM33" s="321"/>
      <c r="AN33" s="316"/>
      <c r="AO33" s="317"/>
      <c r="AP33" s="317"/>
      <c r="AQ33" s="317"/>
      <c r="AR33" s="317"/>
      <c r="AS33" s="317"/>
      <c r="AT33" s="317"/>
      <c r="AU33" s="317"/>
      <c r="AV33" s="317"/>
      <c r="AW33" s="321"/>
      <c r="AX33" s="310"/>
      <c r="AY33" s="308"/>
      <c r="AZ33" s="308"/>
      <c r="BA33" s="308"/>
      <c r="BB33" s="308"/>
      <c r="BC33" s="308"/>
      <c r="BD33" s="308"/>
      <c r="BE33" s="308"/>
      <c r="BF33" s="308"/>
      <c r="BG33" s="309"/>
      <c r="BH33" s="36"/>
      <c r="BI33" s="361"/>
      <c r="BJ33" s="362"/>
      <c r="BK33" s="362"/>
      <c r="BL33" s="362"/>
      <c r="BM33" s="362"/>
      <c r="BN33" s="363"/>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row>
    <row r="34" spans="1:100" ht="15" customHeight="1" x14ac:dyDescent="0.35">
      <c r="A34" s="36"/>
      <c r="B34" s="193"/>
      <c r="C34" s="194"/>
      <c r="D34" s="195"/>
      <c r="E34" s="387"/>
      <c r="F34" s="388"/>
      <c r="G34" s="388"/>
      <c r="H34" s="388"/>
      <c r="I34" s="388"/>
      <c r="J34" s="313" t="e">
        <f>IF(AND('Mapa final'!#REF!="Alta",'Mapa final'!#REF!="Leve"),CONCATENATE("R",'Mapa final'!#REF!),"")</f>
        <v>#REF!</v>
      </c>
      <c r="K34" s="320"/>
      <c r="L34" s="320" t="e">
        <f>IF(AND('Mapa final'!#REF!="Alta",'Mapa final'!#REF!="Leve"),CONCATENATE("R",'Mapa final'!#REF!),"")</f>
        <v>#REF!</v>
      </c>
      <c r="M34" s="320"/>
      <c r="N34" s="320" t="e">
        <f>IF(AND('Mapa final'!#REF!="Alta",'Mapa final'!#REF!="Leve"),CONCATENATE("R",'Mapa final'!#REF!),"")</f>
        <v>#REF!</v>
      </c>
      <c r="O34" s="320"/>
      <c r="P34" s="320" t="e">
        <f>IF(AND('Mapa final'!#REF!="Alta",'Mapa final'!#REF!="Leve"),CONCATENATE("R",'Mapa final'!#REF!),"")</f>
        <v>#REF!</v>
      </c>
      <c r="Q34" s="320"/>
      <c r="R34" s="320" t="str">
        <f>IF(AND('Mapa final'!$K$32="Alta",'Mapa final'!$O$32="Leve"),CONCATENATE("R",'Mapa final'!$A$32),"")</f>
        <v/>
      </c>
      <c r="S34" s="312"/>
      <c r="T34" s="313" t="e">
        <f>IF(AND('Mapa final'!#REF!="Alta",'Mapa final'!#REF!="Menor"),CONCATENATE("R",'Mapa final'!#REF!),"")</f>
        <v>#REF!</v>
      </c>
      <c r="U34" s="320"/>
      <c r="V34" s="320" t="e">
        <f>IF(AND('Mapa final'!#REF!="Alta",'Mapa final'!#REF!="Menor"),CONCATENATE("R",'Mapa final'!#REF!),"")</f>
        <v>#REF!</v>
      </c>
      <c r="W34" s="320"/>
      <c r="X34" s="320" t="e">
        <f>IF(AND('Mapa final'!#REF!="Alta",'Mapa final'!#REF!="Menor"),CONCATENATE("R",'Mapa final'!#REF!),"")</f>
        <v>#REF!</v>
      </c>
      <c r="Y34" s="320"/>
      <c r="Z34" s="320" t="e">
        <f>IF(AND('Mapa final'!#REF!="Alta",'Mapa final'!#REF!="Menor"),CONCATENATE("R",'Mapa final'!#REF!),"")</f>
        <v>#REF!</v>
      </c>
      <c r="AA34" s="320"/>
      <c r="AB34" s="320" t="str">
        <f>IF(AND('Mapa final'!$K$32="Alta",'Mapa final'!$O$32="Menor"),CONCATENATE("R",'Mapa final'!$A$32),"")</f>
        <v/>
      </c>
      <c r="AC34" s="312"/>
      <c r="AD34" s="316" t="e">
        <f>IF(AND('Mapa final'!#REF!="Alta",'Mapa final'!#REF!="Moderado"),CONCATENATE("R",'Mapa final'!#REF!),"")</f>
        <v>#REF!</v>
      </c>
      <c r="AE34" s="317"/>
      <c r="AF34" s="317" t="e">
        <f>IF(AND('Mapa final'!#REF!="Alta",'Mapa final'!#REF!="Moderado"),CONCATENATE("R",'Mapa final'!#REF!),"")</f>
        <v>#REF!</v>
      </c>
      <c r="AG34" s="317"/>
      <c r="AH34" s="317" t="e">
        <f>IF(AND('Mapa final'!#REF!="Alta",'Mapa final'!#REF!="Moderado"),CONCATENATE("R",'Mapa final'!#REF!),"")</f>
        <v>#REF!</v>
      </c>
      <c r="AI34" s="317"/>
      <c r="AJ34" s="317" t="e">
        <f>IF(AND('Mapa final'!#REF!="Alta",'Mapa final'!#REF!="Moderado"),CONCATENATE("R",'Mapa final'!#REF!),"")</f>
        <v>#REF!</v>
      </c>
      <c r="AK34" s="317"/>
      <c r="AL34" s="317" t="str">
        <f>IF(AND('Mapa final'!$K$32="Alta",'Mapa final'!$O$32="Moderado"),CONCATENATE("R",'Mapa final'!$A$32),"")</f>
        <v/>
      </c>
      <c r="AM34" s="321"/>
      <c r="AN34" s="316" t="e">
        <f>IF(AND('Mapa final'!#REF!="Alta",'Mapa final'!#REF!="Mayor"),CONCATENATE("R",'Mapa final'!#REF!),"")</f>
        <v>#REF!</v>
      </c>
      <c r="AO34" s="317"/>
      <c r="AP34" s="317" t="e">
        <f>IF(AND('Mapa final'!#REF!="Alta",'Mapa final'!#REF!="Mayor"),CONCATENATE("R",'Mapa final'!#REF!),"")</f>
        <v>#REF!</v>
      </c>
      <c r="AQ34" s="317"/>
      <c r="AR34" s="317" t="e">
        <f>IF(AND('Mapa final'!#REF!="Alta",'Mapa final'!#REF!="Mayor"),CONCATENATE("R",'Mapa final'!#REF!),"")</f>
        <v>#REF!</v>
      </c>
      <c r="AS34" s="317"/>
      <c r="AT34" s="317" t="e">
        <f>IF(AND('Mapa final'!#REF!="Alta",'Mapa final'!#REF!="Mayor"),CONCATENATE("R",'Mapa final'!#REF!),"")</f>
        <v>#REF!</v>
      </c>
      <c r="AU34" s="317"/>
      <c r="AV34" s="317" t="str">
        <f>IF(AND('Mapa final'!$K$32="Alta",'Mapa final'!$O$32="Mayor"),CONCATENATE("R",'Mapa final'!$A$32),"")</f>
        <v/>
      </c>
      <c r="AW34" s="321"/>
      <c r="AX34" s="310" t="e">
        <f>IF(AND('Mapa final'!#REF!="Alta",'Mapa final'!#REF!="Catastrófico"),CONCATENATE("R",'Mapa final'!#REF!),"")</f>
        <v>#REF!</v>
      </c>
      <c r="AY34" s="308"/>
      <c r="AZ34" s="308" t="e">
        <f>IF(AND('Mapa final'!#REF!="Alta",'Mapa final'!#REF!="Catastrófico"),CONCATENATE("R",'Mapa final'!#REF!),"")</f>
        <v>#REF!</v>
      </c>
      <c r="BA34" s="308"/>
      <c r="BB34" s="308" t="e">
        <f>IF(AND('Mapa final'!#REF!="Alta",'Mapa final'!#REF!="Catastrófico"),CONCATENATE("R",'Mapa final'!#REF!),"")</f>
        <v>#REF!</v>
      </c>
      <c r="BC34" s="308"/>
      <c r="BD34" s="308" t="e">
        <f>IF(AND('Mapa final'!#REF!="Alta",'Mapa final'!#REF!="Catastrófico"),CONCATENATE("R",'Mapa final'!#REF!),"")</f>
        <v>#REF!</v>
      </c>
      <c r="BE34" s="308"/>
      <c r="BF34" s="308" t="str">
        <f>IF(AND('Mapa final'!$K$32="Alta",'Mapa final'!$O$32="Catastrófico"),CONCATENATE("R",'Mapa final'!$A$32),"")</f>
        <v/>
      </c>
      <c r="BG34" s="309"/>
      <c r="BH34" s="36"/>
      <c r="BI34" s="361"/>
      <c r="BJ34" s="362"/>
      <c r="BK34" s="362"/>
      <c r="BL34" s="362"/>
      <c r="BM34" s="362"/>
      <c r="BN34" s="363"/>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row>
    <row r="35" spans="1:100" ht="15" customHeight="1" x14ac:dyDescent="0.35">
      <c r="A35" s="36"/>
      <c r="B35" s="193"/>
      <c r="C35" s="194"/>
      <c r="D35" s="195"/>
      <c r="E35" s="387"/>
      <c r="F35" s="388"/>
      <c r="G35" s="388"/>
      <c r="H35" s="388"/>
      <c r="I35" s="388"/>
      <c r="J35" s="313"/>
      <c r="K35" s="320"/>
      <c r="L35" s="320"/>
      <c r="M35" s="320"/>
      <c r="N35" s="320"/>
      <c r="O35" s="320"/>
      <c r="P35" s="320"/>
      <c r="Q35" s="320"/>
      <c r="R35" s="320"/>
      <c r="S35" s="312"/>
      <c r="T35" s="313"/>
      <c r="U35" s="320"/>
      <c r="V35" s="320"/>
      <c r="W35" s="320"/>
      <c r="X35" s="320"/>
      <c r="Y35" s="320"/>
      <c r="Z35" s="320"/>
      <c r="AA35" s="320"/>
      <c r="AB35" s="320"/>
      <c r="AC35" s="312"/>
      <c r="AD35" s="316"/>
      <c r="AE35" s="317"/>
      <c r="AF35" s="317"/>
      <c r="AG35" s="317"/>
      <c r="AH35" s="317"/>
      <c r="AI35" s="317"/>
      <c r="AJ35" s="317"/>
      <c r="AK35" s="317"/>
      <c r="AL35" s="317"/>
      <c r="AM35" s="321"/>
      <c r="AN35" s="316"/>
      <c r="AO35" s="317"/>
      <c r="AP35" s="317"/>
      <c r="AQ35" s="317"/>
      <c r="AR35" s="317"/>
      <c r="AS35" s="317"/>
      <c r="AT35" s="317"/>
      <c r="AU35" s="317"/>
      <c r="AV35" s="317"/>
      <c r="AW35" s="321"/>
      <c r="AX35" s="310"/>
      <c r="AY35" s="308"/>
      <c r="AZ35" s="308"/>
      <c r="BA35" s="308"/>
      <c r="BB35" s="308"/>
      <c r="BC35" s="308"/>
      <c r="BD35" s="308"/>
      <c r="BE35" s="308"/>
      <c r="BF35" s="308"/>
      <c r="BG35" s="309"/>
      <c r="BH35" s="36"/>
      <c r="BI35" s="361"/>
      <c r="BJ35" s="362"/>
      <c r="BK35" s="362"/>
      <c r="BL35" s="362"/>
      <c r="BM35" s="362"/>
      <c r="BN35" s="363"/>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row>
    <row r="36" spans="1:100" ht="15" customHeight="1" x14ac:dyDescent="0.35">
      <c r="A36" s="36"/>
      <c r="B36" s="193"/>
      <c r="C36" s="194"/>
      <c r="D36" s="195"/>
      <c r="E36" s="387"/>
      <c r="F36" s="388"/>
      <c r="G36" s="388"/>
      <c r="H36" s="388"/>
      <c r="I36" s="388"/>
      <c r="J36" s="313" t="str">
        <f>IF(AND('Mapa final'!$K$35="Alta",'Mapa final'!$O$35="Leve"),CONCATENATE("R",'Mapa final'!$A$35),"")</f>
        <v/>
      </c>
      <c r="K36" s="320"/>
      <c r="L36" s="320" t="e">
        <f>IF(AND('Mapa final'!#REF!="Alta",'Mapa final'!#REF!="Leve"),CONCATENATE("R",'Mapa final'!#REF!),"")</f>
        <v>#REF!</v>
      </c>
      <c r="M36" s="320"/>
      <c r="N36" s="320" t="e">
        <f>IF(AND('Mapa final'!#REF!="Alta",'Mapa final'!#REF!="Leve"),CONCATENATE("R",'Mapa final'!#REF!),"")</f>
        <v>#REF!</v>
      </c>
      <c r="O36" s="320"/>
      <c r="P36" s="320" t="e">
        <f>IF(AND('Mapa final'!#REF!="Alta",'Mapa final'!#REF!="Leve"),CONCATENATE("R",'Mapa final'!#REF!),"")</f>
        <v>#REF!</v>
      </c>
      <c r="Q36" s="320"/>
      <c r="R36" s="320" t="e">
        <f>IF(AND('Mapa final'!#REF!="Alta",'Mapa final'!#REF!="Leve"),CONCATENATE("R",'Mapa final'!#REF!),"")</f>
        <v>#REF!</v>
      </c>
      <c r="S36" s="320"/>
      <c r="T36" s="313" t="str">
        <f>IF(AND('Mapa final'!$K$35="Alta",'Mapa final'!$O$35="Menor"),CONCATENATE("R",'Mapa final'!$A$35),"")</f>
        <v/>
      </c>
      <c r="U36" s="320"/>
      <c r="V36" s="320" t="e">
        <f>IF(AND('Mapa final'!#REF!="Alta",'Mapa final'!#REF!="Menor"),CONCATENATE("R",'Mapa final'!#REF!),"")</f>
        <v>#REF!</v>
      </c>
      <c r="W36" s="320"/>
      <c r="X36" s="320" t="e">
        <f>IF(AND('Mapa final'!#REF!="Alta",'Mapa final'!#REF!="Menor"),CONCATENATE("R",'Mapa final'!#REF!),"")</f>
        <v>#REF!</v>
      </c>
      <c r="Y36" s="320"/>
      <c r="Z36" s="320" t="e">
        <f>IF(AND('Mapa final'!#REF!="Alta",'Mapa final'!#REF!="Menor"),CONCATENATE("R",'Mapa final'!#REF!),"")</f>
        <v>#REF!</v>
      </c>
      <c r="AA36" s="320"/>
      <c r="AB36" s="320" t="e">
        <f>IF(AND('Mapa final'!#REF!="Alta",'Mapa final'!#REF!="Menor"),CONCATENATE("R",'Mapa final'!#REF!),"")</f>
        <v>#REF!</v>
      </c>
      <c r="AC36" s="320"/>
      <c r="AD36" s="316" t="str">
        <f>IF(AND('Mapa final'!$K$35="Alta",'Mapa final'!$O$35="Moderado"),CONCATENATE("R",'Mapa final'!$A$35),"")</f>
        <v/>
      </c>
      <c r="AE36" s="317"/>
      <c r="AF36" s="317" t="e">
        <f>IF(AND('Mapa final'!#REF!="Alta",'Mapa final'!#REF!="Moderado"),CONCATENATE("R",'Mapa final'!#REF!),"")</f>
        <v>#REF!</v>
      </c>
      <c r="AG36" s="317"/>
      <c r="AH36" s="317" t="e">
        <f>IF(AND('Mapa final'!#REF!="Alta",'Mapa final'!#REF!="Moderado"),CONCATENATE("R",'Mapa final'!#REF!),"")</f>
        <v>#REF!</v>
      </c>
      <c r="AI36" s="317"/>
      <c r="AJ36" s="317" t="e">
        <f>IF(AND('Mapa final'!#REF!="Alta",'Mapa final'!#REF!="Moderado"),CONCATENATE("R",'Mapa final'!#REF!),"")</f>
        <v>#REF!</v>
      </c>
      <c r="AK36" s="317"/>
      <c r="AL36" s="317" t="e">
        <f>IF(AND('Mapa final'!#REF!="Alta",'Mapa final'!#REF!="Moderado"),CONCATENATE("R",'Mapa final'!#REF!),"")</f>
        <v>#REF!</v>
      </c>
      <c r="AM36" s="317"/>
      <c r="AN36" s="316" t="str">
        <f>IF(AND('Mapa final'!$K$35="Alta",'Mapa final'!$O$35="Mayor"),CONCATENATE("R",'Mapa final'!$A$35),"")</f>
        <v/>
      </c>
      <c r="AO36" s="317"/>
      <c r="AP36" s="317" t="e">
        <f>IF(AND('Mapa final'!#REF!="Alta",'Mapa final'!#REF!="Mayor"),CONCATENATE("R",'Mapa final'!#REF!),"")</f>
        <v>#REF!</v>
      </c>
      <c r="AQ36" s="317"/>
      <c r="AR36" s="317" t="e">
        <f>IF(AND('Mapa final'!#REF!="Alta",'Mapa final'!#REF!="Mayor"),CONCATENATE("R",'Mapa final'!#REF!),"")</f>
        <v>#REF!</v>
      </c>
      <c r="AS36" s="317"/>
      <c r="AT36" s="317" t="e">
        <f>IF(AND('Mapa final'!#REF!="Alta",'Mapa final'!#REF!="Mayor"),CONCATENATE("R",'Mapa final'!#REF!),"")</f>
        <v>#REF!</v>
      </c>
      <c r="AU36" s="317"/>
      <c r="AV36" s="317" t="e">
        <f>IF(AND('Mapa final'!#REF!="Alta",'Mapa final'!#REF!="Mayor"),CONCATENATE("R",'Mapa final'!#REF!),"")</f>
        <v>#REF!</v>
      </c>
      <c r="AW36" s="317"/>
      <c r="AX36" s="310" t="str">
        <f>IF(AND('Mapa final'!$K$35="Alta",'Mapa final'!$O$35="Catastrófico"),CONCATENATE("R",'Mapa final'!$A$35),"")</f>
        <v/>
      </c>
      <c r="AY36" s="308"/>
      <c r="AZ36" s="308" t="e">
        <f>IF(AND('Mapa final'!#REF!="Alta",'Mapa final'!#REF!="Catastrófico"),CONCATENATE("R",'Mapa final'!#REF!),"")</f>
        <v>#REF!</v>
      </c>
      <c r="BA36" s="308"/>
      <c r="BB36" s="308" t="e">
        <f>IF(AND('Mapa final'!#REF!="Alta",'Mapa final'!#REF!="Catastrófico"),CONCATENATE("R",'Mapa final'!#REF!),"")</f>
        <v>#REF!</v>
      </c>
      <c r="BC36" s="308"/>
      <c r="BD36" s="308" t="e">
        <f>IF(AND('Mapa final'!#REF!="Alta",'Mapa final'!#REF!="Catastrófico"),CONCATENATE("R",'Mapa final'!#REF!),"")</f>
        <v>#REF!</v>
      </c>
      <c r="BE36" s="308"/>
      <c r="BF36" s="308" t="e">
        <f>IF(AND('Mapa final'!#REF!="Alta",'Mapa final'!#REF!="Catastrófico"),CONCATENATE("R",'Mapa final'!#REF!),"")</f>
        <v>#REF!</v>
      </c>
      <c r="BG36" s="309"/>
      <c r="BH36" s="36"/>
      <c r="BI36" s="361"/>
      <c r="BJ36" s="362"/>
      <c r="BK36" s="362"/>
      <c r="BL36" s="362"/>
      <c r="BM36" s="362"/>
      <c r="BN36" s="363"/>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row>
    <row r="37" spans="1:100" ht="15" customHeight="1" x14ac:dyDescent="0.35">
      <c r="A37" s="36"/>
      <c r="B37" s="193"/>
      <c r="C37" s="194"/>
      <c r="D37" s="195"/>
      <c r="E37" s="387"/>
      <c r="F37" s="388"/>
      <c r="G37" s="388"/>
      <c r="H37" s="388"/>
      <c r="I37" s="388"/>
      <c r="J37" s="313"/>
      <c r="K37" s="320"/>
      <c r="L37" s="320"/>
      <c r="M37" s="320"/>
      <c r="N37" s="320"/>
      <c r="O37" s="320"/>
      <c r="P37" s="320"/>
      <c r="Q37" s="320"/>
      <c r="R37" s="320"/>
      <c r="S37" s="320"/>
      <c r="T37" s="313"/>
      <c r="U37" s="320"/>
      <c r="V37" s="320"/>
      <c r="W37" s="320"/>
      <c r="X37" s="320"/>
      <c r="Y37" s="320"/>
      <c r="Z37" s="320"/>
      <c r="AA37" s="320"/>
      <c r="AB37" s="320"/>
      <c r="AC37" s="320"/>
      <c r="AD37" s="316"/>
      <c r="AE37" s="317"/>
      <c r="AF37" s="317"/>
      <c r="AG37" s="317"/>
      <c r="AH37" s="317"/>
      <c r="AI37" s="317"/>
      <c r="AJ37" s="317"/>
      <c r="AK37" s="317"/>
      <c r="AL37" s="317"/>
      <c r="AM37" s="317"/>
      <c r="AN37" s="316"/>
      <c r="AO37" s="317"/>
      <c r="AP37" s="317"/>
      <c r="AQ37" s="317"/>
      <c r="AR37" s="317"/>
      <c r="AS37" s="317"/>
      <c r="AT37" s="317"/>
      <c r="AU37" s="317"/>
      <c r="AV37" s="317"/>
      <c r="AW37" s="317"/>
      <c r="AX37" s="310"/>
      <c r="AY37" s="308"/>
      <c r="AZ37" s="308"/>
      <c r="BA37" s="308"/>
      <c r="BB37" s="308"/>
      <c r="BC37" s="308"/>
      <c r="BD37" s="308"/>
      <c r="BE37" s="308"/>
      <c r="BF37" s="308"/>
      <c r="BG37" s="309"/>
      <c r="BH37" s="36"/>
      <c r="BI37" s="361"/>
      <c r="BJ37" s="362"/>
      <c r="BK37" s="362"/>
      <c r="BL37" s="362"/>
      <c r="BM37" s="362"/>
      <c r="BN37" s="363"/>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row>
    <row r="38" spans="1:100" ht="15" customHeight="1" x14ac:dyDescent="0.35">
      <c r="A38" s="36"/>
      <c r="B38" s="193"/>
      <c r="C38" s="194"/>
      <c r="D38" s="195"/>
      <c r="E38" s="387"/>
      <c r="F38" s="388"/>
      <c r="G38" s="388"/>
      <c r="H38" s="388"/>
      <c r="I38" s="388"/>
      <c r="J38" s="313" t="e">
        <f>IF(AND('Mapa final'!#REF!="Alta",'Mapa final'!#REF!="Leve"),CONCATENATE("R",'Mapa final'!#REF!),"")</f>
        <v>#REF!</v>
      </c>
      <c r="K38" s="320"/>
      <c r="L38" s="320" t="e">
        <f>IF(AND('Mapa final'!#REF!="Alta",'Mapa final'!#REF!="Leve"),CONCATENATE("R",'Mapa final'!#REF!),"")</f>
        <v>#REF!</v>
      </c>
      <c r="M38" s="320"/>
      <c r="N38" s="320" t="str">
        <f>IF(AND('Mapa final'!$K$38="Alta",'Mapa final'!$O$38="Leve"),CONCATENATE("R",'Mapa final'!$A$38),"")</f>
        <v/>
      </c>
      <c r="O38" s="320"/>
      <c r="P38" s="320" t="e">
        <f>IF(AND('Mapa final'!#REF!="Alta",'Mapa final'!#REF!="Leve"),CONCATENATE("R",'Mapa final'!#REF!),"")</f>
        <v>#REF!</v>
      </c>
      <c r="Q38" s="320"/>
      <c r="R38" s="320" t="e">
        <f>IF(AND('Mapa final'!#REF!="Alta",'Mapa final'!#REF!="Leve"),CONCATENATE("R",'Mapa final'!#REF!),"")</f>
        <v>#REF!</v>
      </c>
      <c r="S38" s="320"/>
      <c r="T38" s="313" t="e">
        <f>IF(AND('Mapa final'!#REF!="Alta",'Mapa final'!#REF!="Menor"),CONCATENATE("R",'Mapa final'!#REF!),"")</f>
        <v>#REF!</v>
      </c>
      <c r="U38" s="320"/>
      <c r="V38" s="320" t="e">
        <f>IF(AND('Mapa final'!#REF!="Alta",'Mapa final'!#REF!="Menor"),CONCATENATE("R",'Mapa final'!#REF!),"")</f>
        <v>#REF!</v>
      </c>
      <c r="W38" s="320"/>
      <c r="X38" s="320" t="str">
        <f>IF(AND('Mapa final'!$K$38="Alta",'Mapa final'!$O$38="Menor"),CONCATENATE("R",'Mapa final'!$A$38),"")</f>
        <v/>
      </c>
      <c r="Y38" s="320"/>
      <c r="Z38" s="320" t="e">
        <f>IF(AND('Mapa final'!#REF!="Alta",'Mapa final'!#REF!="Menor"),CONCATENATE("R",'Mapa final'!#REF!),"")</f>
        <v>#REF!</v>
      </c>
      <c r="AA38" s="320"/>
      <c r="AB38" s="320" t="e">
        <f>IF(AND('Mapa final'!#REF!="Alta",'Mapa final'!#REF!="Menor"),CONCATENATE("R",'Mapa final'!#REF!),"")</f>
        <v>#REF!</v>
      </c>
      <c r="AC38" s="320"/>
      <c r="AD38" s="316" t="e">
        <f>IF(AND('Mapa final'!#REF!="Alta",'Mapa final'!#REF!="Moderado"),CONCATENATE("R",'Mapa final'!#REF!),"")</f>
        <v>#REF!</v>
      </c>
      <c r="AE38" s="317"/>
      <c r="AF38" s="317" t="e">
        <f>IF(AND('Mapa final'!#REF!="Alta",'Mapa final'!#REF!="Moderado"),CONCATENATE("R",'Mapa final'!#REF!),"")</f>
        <v>#REF!</v>
      </c>
      <c r="AG38" s="317"/>
      <c r="AH38" s="317" t="str">
        <f>IF(AND('Mapa final'!$K$38="Alta",'Mapa final'!$O$38="Moderado"),CONCATENATE("R",'Mapa final'!$A$38),"")</f>
        <v/>
      </c>
      <c r="AI38" s="317"/>
      <c r="AJ38" s="317" t="e">
        <f>IF(AND('Mapa final'!#REF!="Alta",'Mapa final'!#REF!="Moderado"),CONCATENATE("R",'Mapa final'!#REF!),"")</f>
        <v>#REF!</v>
      </c>
      <c r="AK38" s="317"/>
      <c r="AL38" s="317" t="e">
        <f>IF(AND('Mapa final'!#REF!="Alta",'Mapa final'!#REF!="Moderado"),CONCATENATE("R",'Mapa final'!#REF!),"")</f>
        <v>#REF!</v>
      </c>
      <c r="AM38" s="317"/>
      <c r="AN38" s="316" t="e">
        <f>IF(AND('Mapa final'!#REF!="Alta",'Mapa final'!#REF!="Mayor"),CONCATENATE("R",'Mapa final'!#REF!),"")</f>
        <v>#REF!</v>
      </c>
      <c r="AO38" s="317"/>
      <c r="AP38" s="317" t="e">
        <f>IF(AND('Mapa final'!#REF!="Alta",'Mapa final'!#REF!="Mayor"),CONCATENATE("R",'Mapa final'!#REF!),"")</f>
        <v>#REF!</v>
      </c>
      <c r="AQ38" s="317"/>
      <c r="AR38" s="317" t="str">
        <f>IF(AND('Mapa final'!$K$38="Alta",'Mapa final'!$O$38="Mayor"),CONCATENATE("R",'Mapa final'!$A$38),"")</f>
        <v/>
      </c>
      <c r="AS38" s="317"/>
      <c r="AT38" s="317" t="e">
        <f>IF(AND('Mapa final'!#REF!="Alta",'Mapa final'!#REF!="Mayor"),CONCATENATE("R",'Mapa final'!#REF!),"")</f>
        <v>#REF!</v>
      </c>
      <c r="AU38" s="317"/>
      <c r="AV38" s="317" t="e">
        <f>IF(AND('Mapa final'!#REF!="Alta",'Mapa final'!#REF!="Mayor"),CONCATENATE("R",'Mapa final'!#REF!),"")</f>
        <v>#REF!</v>
      </c>
      <c r="AW38" s="317"/>
      <c r="AX38" s="310" t="e">
        <f>IF(AND('Mapa final'!#REF!="Alta",'Mapa final'!#REF!="Catastrófico"),CONCATENATE("R",'Mapa final'!#REF!),"")</f>
        <v>#REF!</v>
      </c>
      <c r="AY38" s="308"/>
      <c r="AZ38" s="308" t="e">
        <f>IF(AND('Mapa final'!#REF!="Alta",'Mapa final'!#REF!="Catastrófico"),CONCATENATE("R",'Mapa final'!#REF!),"")</f>
        <v>#REF!</v>
      </c>
      <c r="BA38" s="308"/>
      <c r="BB38" s="308" t="str">
        <f>IF(AND('Mapa final'!$K$38="Alta",'Mapa final'!$O$38="Catastrófico"),CONCATENATE("R",'Mapa final'!$A$38),"")</f>
        <v/>
      </c>
      <c r="BC38" s="308"/>
      <c r="BD38" s="308" t="e">
        <f>IF(AND('Mapa final'!#REF!="Alta",'Mapa final'!#REF!="Catastrófico"),CONCATENATE("R",'Mapa final'!#REF!),"")</f>
        <v>#REF!</v>
      </c>
      <c r="BE38" s="308"/>
      <c r="BF38" s="308" t="e">
        <f>IF(AND('Mapa final'!#REF!="Alta",'Mapa final'!#REF!="Catastrófico"),CONCATENATE("R",'Mapa final'!#REF!),"")</f>
        <v>#REF!</v>
      </c>
      <c r="BG38" s="309"/>
      <c r="BH38" s="36"/>
      <c r="BI38" s="361"/>
      <c r="BJ38" s="362"/>
      <c r="BK38" s="362"/>
      <c r="BL38" s="362"/>
      <c r="BM38" s="362"/>
      <c r="BN38" s="363"/>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row>
    <row r="39" spans="1:100" ht="15" customHeight="1" x14ac:dyDescent="0.35">
      <c r="A39" s="36"/>
      <c r="B39" s="193"/>
      <c r="C39" s="194"/>
      <c r="D39" s="195"/>
      <c r="E39" s="387"/>
      <c r="F39" s="388"/>
      <c r="G39" s="388"/>
      <c r="H39" s="388"/>
      <c r="I39" s="388"/>
      <c r="J39" s="313"/>
      <c r="K39" s="320"/>
      <c r="L39" s="320"/>
      <c r="M39" s="320"/>
      <c r="N39" s="320"/>
      <c r="O39" s="320"/>
      <c r="P39" s="320"/>
      <c r="Q39" s="320"/>
      <c r="R39" s="320"/>
      <c r="S39" s="320"/>
      <c r="T39" s="313"/>
      <c r="U39" s="320"/>
      <c r="V39" s="320"/>
      <c r="W39" s="320"/>
      <c r="X39" s="320"/>
      <c r="Y39" s="320"/>
      <c r="Z39" s="320"/>
      <c r="AA39" s="320"/>
      <c r="AB39" s="320"/>
      <c r="AC39" s="320"/>
      <c r="AD39" s="316"/>
      <c r="AE39" s="317"/>
      <c r="AF39" s="317"/>
      <c r="AG39" s="317"/>
      <c r="AH39" s="317"/>
      <c r="AI39" s="317"/>
      <c r="AJ39" s="317"/>
      <c r="AK39" s="317"/>
      <c r="AL39" s="317"/>
      <c r="AM39" s="317"/>
      <c r="AN39" s="316"/>
      <c r="AO39" s="317"/>
      <c r="AP39" s="317"/>
      <c r="AQ39" s="317"/>
      <c r="AR39" s="317"/>
      <c r="AS39" s="317"/>
      <c r="AT39" s="317"/>
      <c r="AU39" s="317"/>
      <c r="AV39" s="317"/>
      <c r="AW39" s="317"/>
      <c r="AX39" s="310"/>
      <c r="AY39" s="308"/>
      <c r="AZ39" s="308"/>
      <c r="BA39" s="308"/>
      <c r="BB39" s="308"/>
      <c r="BC39" s="308"/>
      <c r="BD39" s="308"/>
      <c r="BE39" s="308"/>
      <c r="BF39" s="308"/>
      <c r="BG39" s="309"/>
      <c r="BH39" s="36"/>
      <c r="BI39" s="361"/>
      <c r="BJ39" s="362"/>
      <c r="BK39" s="362"/>
      <c r="BL39" s="362"/>
      <c r="BM39" s="362"/>
      <c r="BN39" s="363"/>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row>
    <row r="40" spans="1:100" ht="15" customHeight="1" x14ac:dyDescent="0.35">
      <c r="A40" s="36"/>
      <c r="B40" s="193"/>
      <c r="C40" s="194"/>
      <c r="D40" s="195"/>
      <c r="E40" s="387"/>
      <c r="F40" s="388"/>
      <c r="G40" s="388"/>
      <c r="H40" s="388"/>
      <c r="I40" s="388"/>
      <c r="J40" s="313" t="str">
        <f>IF(AND('Mapa final'!$K$41="Alta",'Mapa final'!$O$41="Leve"),CONCATENATE("R",'Mapa final'!$A$41),"")</f>
        <v/>
      </c>
      <c r="K40" s="320"/>
      <c r="L40" s="320" t="e">
        <f>IF(AND('Mapa final'!#REF!="Alta",'Mapa final'!#REF!="Leve"),CONCATENATE("R",'Mapa final'!#REF!),"")</f>
        <v>#REF!</v>
      </c>
      <c r="M40" s="320"/>
      <c r="N40" s="320" t="str">
        <f>IF(AND('Mapa final'!$K$44="Alta",'Mapa final'!$O$44="Leve"),CONCATENATE("R",'Mapa final'!$A$44),"")</f>
        <v/>
      </c>
      <c r="O40" s="320"/>
      <c r="P40" s="320" t="str">
        <f>IF(AND('Mapa final'!$K$47="Alta",'Mapa final'!$O$47="Leve"),CONCATENATE("R",'Mapa final'!$A$47),"")</f>
        <v/>
      </c>
      <c r="Q40" s="320"/>
      <c r="R40" s="320" t="str">
        <f>IF(AND('Mapa final'!$K$50="Alta",'Mapa final'!$O$50="Leve"),CONCATENATE("R",'Mapa final'!$A$50),"")</f>
        <v/>
      </c>
      <c r="S40" s="312"/>
      <c r="T40" s="313" t="str">
        <f>IF(AND('Mapa final'!$K$41="Alta",'Mapa final'!$O$41="Menor"),CONCATENATE("R",'Mapa final'!$A$41),"")</f>
        <v/>
      </c>
      <c r="U40" s="320"/>
      <c r="V40" s="320" t="e">
        <f>IF(AND('Mapa final'!#REF!="Alta",'Mapa final'!#REF!="Menor"),CONCATENATE("R",'Mapa final'!#REF!),"")</f>
        <v>#REF!</v>
      </c>
      <c r="W40" s="320"/>
      <c r="X40" s="320" t="str">
        <f>IF(AND('Mapa final'!$K$44="Alta",'Mapa final'!$O$44="Menor"),CONCATENATE("R",'Mapa final'!$A$44),"")</f>
        <v/>
      </c>
      <c r="Y40" s="320"/>
      <c r="Z40" s="320" t="str">
        <f>IF(AND('Mapa final'!$K$47="Alta",'Mapa final'!$O$47="Menor"),CONCATENATE("R",'Mapa final'!$A$47),"")</f>
        <v/>
      </c>
      <c r="AA40" s="320"/>
      <c r="AB40" s="320" t="str">
        <f>IF(AND('Mapa final'!$K$50="Alta",'Mapa final'!$O$50="Menor"),CONCATENATE("R",'Mapa final'!$A$50),"")</f>
        <v/>
      </c>
      <c r="AC40" s="312"/>
      <c r="AD40" s="316" t="str">
        <f>IF(AND('Mapa final'!$K$41="Alta",'Mapa final'!$O$41="Moderado"),CONCATENATE("R",'Mapa final'!$A$41),"")</f>
        <v/>
      </c>
      <c r="AE40" s="317"/>
      <c r="AF40" s="317" t="e">
        <f>IF(AND('Mapa final'!#REF!="Alta",'Mapa final'!#REF!="Moderado"),CONCATENATE("R",'Mapa final'!#REF!),"")</f>
        <v>#REF!</v>
      </c>
      <c r="AG40" s="317"/>
      <c r="AH40" s="317" t="str">
        <f>IF(AND('Mapa final'!$K$44="Alta",'Mapa final'!$O$44="Moderado"),CONCATENATE("R",'Mapa final'!$A$44),"")</f>
        <v/>
      </c>
      <c r="AI40" s="317"/>
      <c r="AJ40" s="317" t="str">
        <f>IF(AND('Mapa final'!$K$47="Alta",'Mapa final'!$O$47="Moderado"),CONCATENATE("R",'Mapa final'!$A$47),"")</f>
        <v/>
      </c>
      <c r="AK40" s="317"/>
      <c r="AL40" s="317" t="str">
        <f>IF(AND('Mapa final'!$K$50="Alta",'Mapa final'!$O$50="Moderado"),CONCATENATE("R",'Mapa final'!$A$50),"")</f>
        <v/>
      </c>
      <c r="AM40" s="321"/>
      <c r="AN40" s="316" t="str">
        <f>IF(AND('Mapa final'!$K$41="Alta",'Mapa final'!$O$41="Mayor"),CONCATENATE("R",'Mapa final'!$A$41),"")</f>
        <v/>
      </c>
      <c r="AO40" s="317"/>
      <c r="AP40" s="317" t="e">
        <f>IF(AND('Mapa final'!#REF!="Alta",'Mapa final'!#REF!="Mayor"),CONCATENATE("R",'Mapa final'!#REF!),"")</f>
        <v>#REF!</v>
      </c>
      <c r="AQ40" s="317"/>
      <c r="AR40" s="317" t="str">
        <f>IF(AND('Mapa final'!$K$44="Alta",'Mapa final'!$O$44="Mayor"),CONCATENATE("R",'Mapa final'!$A$44),"")</f>
        <v/>
      </c>
      <c r="AS40" s="317"/>
      <c r="AT40" s="317" t="str">
        <f>IF(AND('Mapa final'!$K$47="Alta",'Mapa final'!$O$47="Mayor"),CONCATENATE("R",'Mapa final'!$A$47),"")</f>
        <v/>
      </c>
      <c r="AU40" s="317"/>
      <c r="AV40" s="317" t="str">
        <f>IF(AND('Mapa final'!$K$50="Alta",'Mapa final'!$O$50="Mayor"),CONCATENATE("R",'Mapa final'!$A$50),"")</f>
        <v/>
      </c>
      <c r="AW40" s="321"/>
      <c r="AX40" s="310" t="str">
        <f>IF(AND('Mapa final'!$K$41="Alta",'Mapa final'!$O$41="Catastrófico"),CONCATENATE("R",'Mapa final'!$A$41),"")</f>
        <v/>
      </c>
      <c r="AY40" s="308"/>
      <c r="AZ40" s="308" t="e">
        <f>IF(AND('Mapa final'!#REF!="Alta",'Mapa final'!#REF!="Catastrófico"),CONCATENATE("R",'Mapa final'!#REF!),"")</f>
        <v>#REF!</v>
      </c>
      <c r="BA40" s="308"/>
      <c r="BB40" s="308" t="str">
        <f>IF(AND('Mapa final'!$K$44="Alta",'Mapa final'!$O$44="Catastrófico"),CONCATENATE("R",'Mapa final'!$A$44),"")</f>
        <v/>
      </c>
      <c r="BC40" s="308"/>
      <c r="BD40" s="308" t="str">
        <f>IF(AND('Mapa final'!$K$47="Alta",'Mapa final'!$O$47="Catastrófico"),CONCATENATE("R",'Mapa final'!$A$47),"")</f>
        <v/>
      </c>
      <c r="BE40" s="308"/>
      <c r="BF40" s="308" t="str">
        <f>IF(AND('Mapa final'!$K$50="Alta",'Mapa final'!$O$50="Catastrófico"),CONCATENATE("R",'Mapa final'!$A$50),"")</f>
        <v/>
      </c>
      <c r="BG40" s="309"/>
      <c r="BH40" s="36"/>
      <c r="BI40" s="361"/>
      <c r="BJ40" s="362"/>
      <c r="BK40" s="362"/>
      <c r="BL40" s="362"/>
      <c r="BM40" s="362"/>
      <c r="BN40" s="363"/>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row>
    <row r="41" spans="1:100" ht="15" customHeight="1" thickBot="1" x14ac:dyDescent="0.4">
      <c r="A41" s="36"/>
      <c r="B41" s="193"/>
      <c r="C41" s="194"/>
      <c r="D41" s="195"/>
      <c r="E41" s="387"/>
      <c r="F41" s="388"/>
      <c r="G41" s="388"/>
      <c r="H41" s="388"/>
      <c r="I41" s="388"/>
      <c r="J41" s="313"/>
      <c r="K41" s="320"/>
      <c r="L41" s="320"/>
      <c r="M41" s="320"/>
      <c r="N41" s="320"/>
      <c r="O41" s="320"/>
      <c r="P41" s="320"/>
      <c r="Q41" s="320"/>
      <c r="R41" s="320"/>
      <c r="S41" s="312"/>
      <c r="T41" s="313"/>
      <c r="U41" s="320"/>
      <c r="V41" s="320"/>
      <c r="W41" s="320"/>
      <c r="X41" s="320"/>
      <c r="Y41" s="320"/>
      <c r="Z41" s="320"/>
      <c r="AA41" s="320"/>
      <c r="AB41" s="320"/>
      <c r="AC41" s="312"/>
      <c r="AD41" s="316"/>
      <c r="AE41" s="317"/>
      <c r="AF41" s="317"/>
      <c r="AG41" s="317"/>
      <c r="AH41" s="317"/>
      <c r="AI41" s="317"/>
      <c r="AJ41" s="317"/>
      <c r="AK41" s="317"/>
      <c r="AL41" s="317"/>
      <c r="AM41" s="321"/>
      <c r="AN41" s="316"/>
      <c r="AO41" s="317"/>
      <c r="AP41" s="317"/>
      <c r="AQ41" s="317"/>
      <c r="AR41" s="317"/>
      <c r="AS41" s="317"/>
      <c r="AT41" s="317"/>
      <c r="AU41" s="317"/>
      <c r="AV41" s="317"/>
      <c r="AW41" s="321"/>
      <c r="AX41" s="345"/>
      <c r="AY41" s="333"/>
      <c r="AZ41" s="333"/>
      <c r="BA41" s="333"/>
      <c r="BB41" s="333"/>
      <c r="BC41" s="333"/>
      <c r="BD41" s="333"/>
      <c r="BE41" s="333"/>
      <c r="BF41" s="333"/>
      <c r="BG41" s="334"/>
      <c r="BH41" s="36"/>
      <c r="BI41" s="361"/>
      <c r="BJ41" s="362"/>
      <c r="BK41" s="362"/>
      <c r="BL41" s="362"/>
      <c r="BM41" s="362"/>
      <c r="BN41" s="363"/>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row>
    <row r="42" spans="1:100" ht="15" customHeight="1" x14ac:dyDescent="0.35">
      <c r="A42" s="36"/>
      <c r="B42" s="193"/>
      <c r="C42" s="194"/>
      <c r="D42" s="195"/>
      <c r="E42" s="385" t="s">
        <v>101</v>
      </c>
      <c r="F42" s="386"/>
      <c r="G42" s="386"/>
      <c r="H42" s="386"/>
      <c r="I42" s="386"/>
      <c r="J42" s="322" t="str">
        <f>IF(AND('Mapa final'!$K$7="Media",'Mapa final'!$O$7="Leve"),CONCATENATE("R",'Mapa final'!$A$7),"")</f>
        <v/>
      </c>
      <c r="K42" s="323"/>
      <c r="L42" s="323" t="e">
        <f>IF(AND('Mapa final'!#REF!="Media",'Mapa final'!#REF!="Leve"),CONCATENATE("R",'Mapa final'!#REF!),"")</f>
        <v>#REF!</v>
      </c>
      <c r="M42" s="323"/>
      <c r="N42" s="323" t="e">
        <f>IF(AND('Mapa final'!#REF!="Media",'Mapa final'!#REF!="Leve"),CONCATENATE("R",'Mapa final'!#REF!),"")</f>
        <v>#REF!</v>
      </c>
      <c r="O42" s="323"/>
      <c r="P42" s="323" t="e">
        <f>IF(AND('Mapa final'!#REF!="Media",'Mapa final'!#REF!="Leve"),CONCATENATE("R",'Mapa final'!#REF!),"")</f>
        <v>#REF!</v>
      </c>
      <c r="Q42" s="323"/>
      <c r="R42" s="323" t="e">
        <f>IF(AND('Mapa final'!#REF!="Media",'Mapa final'!#REF!="Leve"),CONCATENATE("R",'Mapa final'!#REF!),"")</f>
        <v>#REF!</v>
      </c>
      <c r="S42" s="324"/>
      <c r="T42" s="322" t="str">
        <f>IF(AND('Mapa final'!$K$7="Media",'Mapa final'!$O$7="Menor"),CONCATENATE("R",'Mapa final'!$A$7),"")</f>
        <v/>
      </c>
      <c r="U42" s="323"/>
      <c r="V42" s="323" t="e">
        <f>IF(AND('Mapa final'!#REF!="Media",'Mapa final'!#REF!="Menor"),CONCATENATE("R",'Mapa final'!#REF!),"")</f>
        <v>#REF!</v>
      </c>
      <c r="W42" s="323"/>
      <c r="X42" s="323" t="e">
        <f>IF(AND('Mapa final'!#REF!="Media",'Mapa final'!#REF!="Menor"),CONCATENATE("R",'Mapa final'!#REF!),"")</f>
        <v>#REF!</v>
      </c>
      <c r="Y42" s="323"/>
      <c r="Z42" s="323" t="e">
        <f>IF(AND('Mapa final'!#REF!="Media",'Mapa final'!#REF!="Menor"),CONCATENATE("R",'Mapa final'!#REF!),"")</f>
        <v>#REF!</v>
      </c>
      <c r="AA42" s="323"/>
      <c r="AB42" s="323" t="e">
        <f>IF(AND('Mapa final'!#REF!="Media",'Mapa final'!#REF!="Menor"),CONCATENATE("R",'Mapa final'!#REF!),"")</f>
        <v>#REF!</v>
      </c>
      <c r="AC42" s="324"/>
      <c r="AD42" s="322" t="str">
        <f>IF(AND('Mapa final'!$K$7="Media",'Mapa final'!$O$7="Moderado"),CONCATENATE("R",'Mapa final'!$A$7),"")</f>
        <v>R1</v>
      </c>
      <c r="AE42" s="323"/>
      <c r="AF42" s="323" t="e">
        <f>IF(AND('Mapa final'!#REF!="Media",'Mapa final'!#REF!="Moderado"),CONCATENATE("R",'Mapa final'!#REF!),"")</f>
        <v>#REF!</v>
      </c>
      <c r="AG42" s="323"/>
      <c r="AH42" s="323" t="e">
        <f>IF(AND('Mapa final'!#REF!="Media",'Mapa final'!#REF!="Moderado"),CONCATENATE("R",'Mapa final'!#REF!),"")</f>
        <v>#REF!</v>
      </c>
      <c r="AI42" s="323"/>
      <c r="AJ42" s="323" t="e">
        <f>IF(AND('Mapa final'!#REF!="Media",'Mapa final'!#REF!="Moderado"),CONCATENATE("R",'Mapa final'!#REF!),"")</f>
        <v>#REF!</v>
      </c>
      <c r="AK42" s="323"/>
      <c r="AL42" s="323" t="e">
        <f>IF(AND('Mapa final'!#REF!="Media",'Mapa final'!#REF!="Moderado"),CONCATENATE("R",'Mapa final'!#REF!),"")</f>
        <v>#REF!</v>
      </c>
      <c r="AM42" s="324"/>
      <c r="AN42" s="325" t="str">
        <f>IF(AND('Mapa final'!$K$7="Media",'Mapa final'!$O$7="Mayor"),CONCATENATE("R",'Mapa final'!$A$7),"")</f>
        <v/>
      </c>
      <c r="AO42" s="326"/>
      <c r="AP42" s="326" t="e">
        <f>IF(AND('Mapa final'!#REF!="Media",'Mapa final'!#REF!="Mayor"),CONCATENATE("R",'Mapa final'!#REF!),"")</f>
        <v>#REF!</v>
      </c>
      <c r="AQ42" s="326"/>
      <c r="AR42" s="326" t="e">
        <f>IF(AND('Mapa final'!#REF!="Media",'Mapa final'!#REF!="Mayor"),CONCATENATE("R",'Mapa final'!#REF!),"")</f>
        <v>#REF!</v>
      </c>
      <c r="AS42" s="326"/>
      <c r="AT42" s="326" t="e">
        <f>IF(AND('Mapa final'!#REF!="Media",'Mapa final'!#REF!="Mayor"),CONCATENATE("R",'Mapa final'!#REF!),"")</f>
        <v>#REF!</v>
      </c>
      <c r="AU42" s="326"/>
      <c r="AV42" s="326" t="e">
        <f>IF(AND('Mapa final'!#REF!="Media",'Mapa final'!#REF!="Mayor"),CONCATENATE("R",'Mapa final'!#REF!),"")</f>
        <v>#REF!</v>
      </c>
      <c r="AW42" s="330"/>
      <c r="AX42" s="343" t="str">
        <f>IF(AND('Mapa final'!$K$7="Media",'Mapa final'!$O$7="Catastrófico"),CONCATENATE("R",'Mapa final'!$A$7),"")</f>
        <v/>
      </c>
      <c r="AY42" s="331"/>
      <c r="AZ42" s="331" t="e">
        <f>IF(AND('Mapa final'!#REF!="Media",'Mapa final'!#REF!="Catastrófico"),CONCATENATE("R",'Mapa final'!#REF!),"")</f>
        <v>#REF!</v>
      </c>
      <c r="BA42" s="331"/>
      <c r="BB42" s="331" t="e">
        <f>IF(AND('Mapa final'!#REF!="Media",'Mapa final'!#REF!="Catastrófico"),CONCATENATE("R",'Mapa final'!#REF!),"")</f>
        <v>#REF!</v>
      </c>
      <c r="BC42" s="331"/>
      <c r="BD42" s="331" t="e">
        <f>IF(AND('Mapa final'!#REF!="Media",'Mapa final'!#REF!="Catastrófico"),CONCATENATE("R",'Mapa final'!#REF!),"")</f>
        <v>#REF!</v>
      </c>
      <c r="BE42" s="331"/>
      <c r="BF42" s="331" t="e">
        <f>IF(AND('Mapa final'!#REF!="Media",'Mapa final'!#REF!="Catastrófico"),CONCATENATE("R",'Mapa final'!#REF!),"")</f>
        <v>#REF!</v>
      </c>
      <c r="BG42" s="344"/>
      <c r="BH42" s="36"/>
      <c r="BI42" s="361"/>
      <c r="BJ42" s="362"/>
      <c r="BK42" s="362"/>
      <c r="BL42" s="362"/>
      <c r="BM42" s="362"/>
      <c r="BN42" s="363"/>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row>
    <row r="43" spans="1:100" ht="15" customHeight="1" x14ac:dyDescent="0.35">
      <c r="A43" s="36"/>
      <c r="B43" s="193"/>
      <c r="C43" s="194"/>
      <c r="D43" s="195"/>
      <c r="E43" s="387"/>
      <c r="F43" s="388"/>
      <c r="G43" s="388"/>
      <c r="H43" s="388"/>
      <c r="I43" s="388"/>
      <c r="J43" s="313"/>
      <c r="K43" s="320"/>
      <c r="L43" s="320"/>
      <c r="M43" s="320"/>
      <c r="N43" s="320"/>
      <c r="O43" s="320"/>
      <c r="P43" s="320"/>
      <c r="Q43" s="320"/>
      <c r="R43" s="320"/>
      <c r="S43" s="312"/>
      <c r="T43" s="313"/>
      <c r="U43" s="320"/>
      <c r="V43" s="320"/>
      <c r="W43" s="320"/>
      <c r="X43" s="320"/>
      <c r="Y43" s="320"/>
      <c r="Z43" s="320"/>
      <c r="AA43" s="320"/>
      <c r="AB43" s="320"/>
      <c r="AC43" s="312"/>
      <c r="AD43" s="313"/>
      <c r="AE43" s="320"/>
      <c r="AF43" s="320"/>
      <c r="AG43" s="320"/>
      <c r="AH43" s="320"/>
      <c r="AI43" s="320"/>
      <c r="AJ43" s="320"/>
      <c r="AK43" s="320"/>
      <c r="AL43" s="320"/>
      <c r="AM43" s="312"/>
      <c r="AN43" s="316"/>
      <c r="AO43" s="317"/>
      <c r="AP43" s="317"/>
      <c r="AQ43" s="317"/>
      <c r="AR43" s="317"/>
      <c r="AS43" s="317"/>
      <c r="AT43" s="317"/>
      <c r="AU43" s="317"/>
      <c r="AV43" s="317"/>
      <c r="AW43" s="321"/>
      <c r="AX43" s="310"/>
      <c r="AY43" s="308"/>
      <c r="AZ43" s="308"/>
      <c r="BA43" s="308"/>
      <c r="BB43" s="308"/>
      <c r="BC43" s="308"/>
      <c r="BD43" s="308"/>
      <c r="BE43" s="308"/>
      <c r="BF43" s="308"/>
      <c r="BG43" s="309"/>
      <c r="BH43" s="36"/>
      <c r="BI43" s="361"/>
      <c r="BJ43" s="362"/>
      <c r="BK43" s="362"/>
      <c r="BL43" s="362"/>
      <c r="BM43" s="362"/>
      <c r="BN43" s="363"/>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row>
    <row r="44" spans="1:100" ht="15" customHeight="1" x14ac:dyDescent="0.35">
      <c r="A44" s="36"/>
      <c r="B44" s="193"/>
      <c r="C44" s="194"/>
      <c r="D44" s="195"/>
      <c r="E44" s="387"/>
      <c r="F44" s="388"/>
      <c r="G44" s="388"/>
      <c r="H44" s="388"/>
      <c r="I44" s="388"/>
      <c r="J44" s="313" t="str">
        <f>IF(AND('Mapa final'!$K$10="Media",'Mapa final'!$O$10="Leve"),CONCATENATE("R",'Mapa final'!$A$10),"")</f>
        <v/>
      </c>
      <c r="K44" s="320"/>
      <c r="L44" s="320" t="e">
        <f>IF(AND('Mapa final'!#REF!="Media",'Mapa final'!#REF!="Leve"),CONCATENATE("R",'Mapa final'!#REF!),"")</f>
        <v>#REF!</v>
      </c>
      <c r="M44" s="320"/>
      <c r="N44" s="320" t="e">
        <f>IF(AND('Mapa final'!#REF!="Media",'Mapa final'!#REF!="Leve"),CONCATENATE("R",'Mapa final'!#REF!),"")</f>
        <v>#REF!</v>
      </c>
      <c r="O44" s="320"/>
      <c r="P44" s="320" t="str">
        <f>IF(AND('Mapa final'!$K$13="Media",'Mapa final'!$O$13="Leve"),CONCATENATE("R",'Mapa final'!$A$13),"")</f>
        <v/>
      </c>
      <c r="Q44" s="320"/>
      <c r="R44" s="320" t="e">
        <f>IF(AND('Mapa final'!#REF!="Media",'Mapa final'!#REF!="Leve"),CONCATENATE("R",'Mapa final'!#REF!),"")</f>
        <v>#REF!</v>
      </c>
      <c r="S44" s="312"/>
      <c r="T44" s="313" t="str">
        <f>IF(AND('Mapa final'!$K$10="Media",'Mapa final'!$O$10="Menor"),CONCATENATE("R",'Mapa final'!$A$10),"")</f>
        <v/>
      </c>
      <c r="U44" s="320"/>
      <c r="V44" s="320" t="e">
        <f>IF(AND('Mapa final'!#REF!="Media",'Mapa final'!#REF!="Menor"),CONCATENATE("R",'Mapa final'!#REF!),"")</f>
        <v>#REF!</v>
      </c>
      <c r="W44" s="320"/>
      <c r="X44" s="320" t="e">
        <f>IF(AND('Mapa final'!#REF!="Media",'Mapa final'!#REF!="Menor"),CONCATENATE("R",'Mapa final'!#REF!),"")</f>
        <v>#REF!</v>
      </c>
      <c r="Y44" s="320"/>
      <c r="Z44" s="320" t="str">
        <f>IF(AND('Mapa final'!$K$13="Media",'Mapa final'!$O$13="Menor"),CONCATENATE("R",'Mapa final'!$A$13),"")</f>
        <v/>
      </c>
      <c r="AA44" s="320"/>
      <c r="AB44" s="320" t="e">
        <f>IF(AND('Mapa final'!#REF!="Media",'Mapa final'!#REF!="Menor"),CONCATENATE("R",'Mapa final'!#REF!),"")</f>
        <v>#REF!</v>
      </c>
      <c r="AC44" s="312"/>
      <c r="AD44" s="313" t="str">
        <f>IF(AND('Mapa final'!$K$10="Media",'Mapa final'!$O$10="Moderado"),CONCATENATE("R",'Mapa final'!$A$10),"")</f>
        <v/>
      </c>
      <c r="AE44" s="320"/>
      <c r="AF44" s="320" t="e">
        <f>IF(AND('Mapa final'!#REF!="Media",'Mapa final'!#REF!="Moderado"),CONCATENATE("R",'Mapa final'!#REF!),"")</f>
        <v>#REF!</v>
      </c>
      <c r="AG44" s="320"/>
      <c r="AH44" s="320" t="e">
        <f>IF(AND('Mapa final'!#REF!="Media",'Mapa final'!#REF!="Moderado"),CONCATENATE("R",'Mapa final'!#REF!),"")</f>
        <v>#REF!</v>
      </c>
      <c r="AI44" s="320"/>
      <c r="AJ44" s="320" t="str">
        <f>IF(AND('Mapa final'!$K$13="Media",'Mapa final'!$O$13="Moderado"),CONCATENATE("R",'Mapa final'!$A$13),"")</f>
        <v/>
      </c>
      <c r="AK44" s="320"/>
      <c r="AL44" s="320" t="e">
        <f>IF(AND('Mapa final'!#REF!="Media",'Mapa final'!#REF!="Moderado"),CONCATENATE("R",'Mapa final'!#REF!),"")</f>
        <v>#REF!</v>
      </c>
      <c r="AM44" s="312"/>
      <c r="AN44" s="316" t="str">
        <f>IF(AND('Mapa final'!$K$10="Media",'Mapa final'!$O$10="Mayor"),CONCATENATE("R",'Mapa final'!$A$10),"")</f>
        <v/>
      </c>
      <c r="AO44" s="317"/>
      <c r="AP44" s="317" t="e">
        <f>IF(AND('Mapa final'!#REF!="Media",'Mapa final'!#REF!="Mayor"),CONCATENATE("R",'Mapa final'!#REF!),"")</f>
        <v>#REF!</v>
      </c>
      <c r="AQ44" s="317"/>
      <c r="AR44" s="317" t="e">
        <f>IF(AND('Mapa final'!#REF!="Media",'Mapa final'!#REF!="Mayor"),CONCATENATE("R",'Mapa final'!#REF!),"")</f>
        <v>#REF!</v>
      </c>
      <c r="AS44" s="317"/>
      <c r="AT44" s="317" t="str">
        <f>IF(AND('Mapa final'!$K$13="Media",'Mapa final'!$O$13="Mayor"),CONCATENATE("R",'Mapa final'!$A$13),"")</f>
        <v/>
      </c>
      <c r="AU44" s="317"/>
      <c r="AV44" s="317" t="e">
        <f>IF(AND('Mapa final'!#REF!="Media",'Mapa final'!#REF!="Mayor"),CONCATENATE("R",'Mapa final'!#REF!),"")</f>
        <v>#REF!</v>
      </c>
      <c r="AW44" s="321"/>
      <c r="AX44" s="310" t="str">
        <f>IF(AND('Mapa final'!$K$10="Media",'Mapa final'!$O$10="Catastrófico"),CONCATENATE("R",'Mapa final'!$A$10),"")</f>
        <v/>
      </c>
      <c r="AY44" s="308"/>
      <c r="AZ44" s="308" t="e">
        <f>IF(AND('Mapa final'!#REF!="Media",'Mapa final'!#REF!="Catastrófico"),CONCATENATE("R",'Mapa final'!#REF!),"")</f>
        <v>#REF!</v>
      </c>
      <c r="BA44" s="308"/>
      <c r="BB44" s="308" t="e">
        <f>IF(AND('Mapa final'!#REF!="Media",'Mapa final'!#REF!="Catastrófico"),CONCATENATE("R",'Mapa final'!#REF!),"")</f>
        <v>#REF!</v>
      </c>
      <c r="BC44" s="308"/>
      <c r="BD44" s="308" t="str">
        <f>IF(AND('Mapa final'!$K$13="Media",'Mapa final'!$O$13="Catastrófico"),CONCATENATE("R",'Mapa final'!$A$13),"")</f>
        <v/>
      </c>
      <c r="BE44" s="308"/>
      <c r="BF44" s="308" t="e">
        <f>IF(AND('Mapa final'!#REF!="Media",'Mapa final'!#REF!="Catastrófico"),CONCATENATE("R",'Mapa final'!#REF!),"")</f>
        <v>#REF!</v>
      </c>
      <c r="BG44" s="309"/>
      <c r="BH44" s="36"/>
      <c r="BI44" s="361"/>
      <c r="BJ44" s="362"/>
      <c r="BK44" s="362"/>
      <c r="BL44" s="362"/>
      <c r="BM44" s="362"/>
      <c r="BN44" s="363"/>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row>
    <row r="45" spans="1:100" ht="15" customHeight="1" x14ac:dyDescent="0.35">
      <c r="A45" s="36"/>
      <c r="B45" s="193"/>
      <c r="C45" s="194"/>
      <c r="D45" s="195"/>
      <c r="E45" s="387"/>
      <c r="F45" s="388"/>
      <c r="G45" s="388"/>
      <c r="H45" s="388"/>
      <c r="I45" s="388"/>
      <c r="J45" s="313"/>
      <c r="K45" s="320"/>
      <c r="L45" s="320"/>
      <c r="M45" s="320"/>
      <c r="N45" s="320"/>
      <c r="O45" s="320"/>
      <c r="P45" s="320"/>
      <c r="Q45" s="320"/>
      <c r="R45" s="320"/>
      <c r="S45" s="312"/>
      <c r="T45" s="313"/>
      <c r="U45" s="320"/>
      <c r="V45" s="320"/>
      <c r="W45" s="320"/>
      <c r="X45" s="320"/>
      <c r="Y45" s="320"/>
      <c r="Z45" s="320"/>
      <c r="AA45" s="320"/>
      <c r="AB45" s="320"/>
      <c r="AC45" s="312"/>
      <c r="AD45" s="313"/>
      <c r="AE45" s="320"/>
      <c r="AF45" s="320"/>
      <c r="AG45" s="320"/>
      <c r="AH45" s="320"/>
      <c r="AI45" s="320"/>
      <c r="AJ45" s="320"/>
      <c r="AK45" s="320"/>
      <c r="AL45" s="320"/>
      <c r="AM45" s="312"/>
      <c r="AN45" s="316"/>
      <c r="AO45" s="317"/>
      <c r="AP45" s="317"/>
      <c r="AQ45" s="317"/>
      <c r="AR45" s="317"/>
      <c r="AS45" s="317"/>
      <c r="AT45" s="317"/>
      <c r="AU45" s="317"/>
      <c r="AV45" s="317"/>
      <c r="AW45" s="321"/>
      <c r="AX45" s="310"/>
      <c r="AY45" s="308"/>
      <c r="AZ45" s="308"/>
      <c r="BA45" s="308"/>
      <c r="BB45" s="308"/>
      <c r="BC45" s="308"/>
      <c r="BD45" s="308"/>
      <c r="BE45" s="308"/>
      <c r="BF45" s="308"/>
      <c r="BG45" s="309"/>
      <c r="BH45" s="36"/>
      <c r="BI45" s="361"/>
      <c r="BJ45" s="362"/>
      <c r="BK45" s="362"/>
      <c r="BL45" s="362"/>
      <c r="BM45" s="362"/>
      <c r="BN45" s="363"/>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row>
    <row r="46" spans="1:100" ht="15" customHeight="1" x14ac:dyDescent="0.35">
      <c r="A46" s="36"/>
      <c r="B46" s="193"/>
      <c r="C46" s="194"/>
      <c r="D46" s="195"/>
      <c r="E46" s="387"/>
      <c r="F46" s="388"/>
      <c r="G46" s="388"/>
      <c r="H46" s="388"/>
      <c r="I46" s="388"/>
      <c r="J46" s="313" t="e">
        <f>IF(AND('Mapa final'!#REF!="Media",'Mapa final'!#REF!="Leve"),CONCATENATE("R",'Mapa final'!#REF!),"")</f>
        <v>#REF!</v>
      </c>
      <c r="K46" s="320"/>
      <c r="L46" s="320" t="str">
        <f>IF(AND('Mapa final'!$K$16="Media",'Mapa final'!$O$16="Leve"),CONCATENATE("R",'Mapa final'!$A$16),"")</f>
        <v/>
      </c>
      <c r="M46" s="320"/>
      <c r="N46" s="320" t="e">
        <f>IF(AND('Mapa final'!#REF!="Media",'Mapa final'!#REF!="Leve"),CONCATENATE("R",'Mapa final'!#REF!),"")</f>
        <v>#REF!</v>
      </c>
      <c r="O46" s="320"/>
      <c r="P46" s="320" t="e">
        <f>IF(AND('Mapa final'!#REF!="Media",'Mapa final'!#REF!="Leve"),CONCATENATE("R",'Mapa final'!#REF!),"")</f>
        <v>#REF!</v>
      </c>
      <c r="Q46" s="320"/>
      <c r="R46" s="320" t="str">
        <f>IF(AND('Mapa final'!$K$20="Media",'Mapa final'!$O$20="Leve"),CONCATENATE("R",'Mapa final'!$A$20),"")</f>
        <v/>
      </c>
      <c r="S46" s="312"/>
      <c r="T46" s="313" t="e">
        <f>IF(AND('Mapa final'!#REF!="Media",'Mapa final'!#REF!="Menor"),CONCATENATE("R",'Mapa final'!#REF!),"")</f>
        <v>#REF!</v>
      </c>
      <c r="U46" s="320"/>
      <c r="V46" s="320" t="str">
        <f>IF(AND('Mapa final'!$K$16="Media",'Mapa final'!$O$16="Menor"),CONCATENATE("R",'Mapa final'!$A$16),"")</f>
        <v/>
      </c>
      <c r="W46" s="320"/>
      <c r="X46" s="320" t="e">
        <f>IF(AND('Mapa final'!#REF!="Media",'Mapa final'!#REF!="Menor"),CONCATENATE("R",'Mapa final'!#REF!),"")</f>
        <v>#REF!</v>
      </c>
      <c r="Y46" s="320"/>
      <c r="Z46" s="320" t="e">
        <f>IF(AND('Mapa final'!#REF!="Media",'Mapa final'!#REF!="Menor"),CONCATENATE("R",'Mapa final'!#REF!),"")</f>
        <v>#REF!</v>
      </c>
      <c r="AA46" s="320"/>
      <c r="AB46" s="320" t="str">
        <f>IF(AND('Mapa final'!$K$20="Media",'Mapa final'!$O$20="Menor"),CONCATENATE("R",'Mapa final'!$A$20),"")</f>
        <v/>
      </c>
      <c r="AC46" s="312"/>
      <c r="AD46" s="313" t="e">
        <f>IF(AND('Mapa final'!#REF!="Media",'Mapa final'!#REF!="Moderado"),CONCATENATE("R",'Mapa final'!#REF!),"")</f>
        <v>#REF!</v>
      </c>
      <c r="AE46" s="320"/>
      <c r="AF46" s="320" t="str">
        <f>IF(AND('Mapa final'!$K$16="Media",'Mapa final'!$O$16="Moderado"),CONCATENATE("R",'Mapa final'!$A$16),"")</f>
        <v>R4</v>
      </c>
      <c r="AG46" s="320"/>
      <c r="AH46" s="320" t="e">
        <f>IF(AND('Mapa final'!#REF!="Media",'Mapa final'!#REF!="Moderado"),CONCATENATE("R",'Mapa final'!#REF!),"")</f>
        <v>#REF!</v>
      </c>
      <c r="AI46" s="320"/>
      <c r="AJ46" s="320" t="e">
        <f>IF(AND('Mapa final'!#REF!="Media",'Mapa final'!#REF!="Moderado"),CONCATENATE("R",'Mapa final'!#REF!),"")</f>
        <v>#REF!</v>
      </c>
      <c r="AK46" s="320"/>
      <c r="AL46" s="320" t="str">
        <f>IF(AND('Mapa final'!$K$20="Media",'Mapa final'!$O$20="Moderado"),CONCATENATE("R",'Mapa final'!$A$20),"")</f>
        <v/>
      </c>
      <c r="AM46" s="312"/>
      <c r="AN46" s="316" t="e">
        <f>IF(AND('Mapa final'!#REF!="Media",'Mapa final'!#REF!="Mayor"),CONCATENATE("R",'Mapa final'!#REF!),"")</f>
        <v>#REF!</v>
      </c>
      <c r="AO46" s="317"/>
      <c r="AP46" s="317" t="str">
        <f>IF(AND('Mapa final'!$K$16="Media",'Mapa final'!$O$16="Mayor"),CONCATENATE("R",'Mapa final'!$A$16),"")</f>
        <v/>
      </c>
      <c r="AQ46" s="317"/>
      <c r="AR46" s="317" t="e">
        <f>IF(AND('Mapa final'!#REF!="Media",'Mapa final'!#REF!="Mayor"),CONCATENATE("R",'Mapa final'!#REF!),"")</f>
        <v>#REF!</v>
      </c>
      <c r="AS46" s="317"/>
      <c r="AT46" s="317" t="e">
        <f>IF(AND('Mapa final'!#REF!="Media",'Mapa final'!#REF!="Mayor"),CONCATENATE("R",'Mapa final'!#REF!),"")</f>
        <v>#REF!</v>
      </c>
      <c r="AU46" s="317"/>
      <c r="AV46" s="317" t="str">
        <f>IF(AND('Mapa final'!$K$20="Media",'Mapa final'!$O$20="Mayor"),CONCATENATE("R",'Mapa final'!$A$20),"")</f>
        <v/>
      </c>
      <c r="AW46" s="321"/>
      <c r="AX46" s="310" t="e">
        <f>IF(AND('Mapa final'!#REF!="Media",'Mapa final'!#REF!="Catastrófico"),CONCATENATE("R",'Mapa final'!#REF!),"")</f>
        <v>#REF!</v>
      </c>
      <c r="AY46" s="308"/>
      <c r="AZ46" s="308" t="str">
        <f>IF(AND('Mapa final'!$K$16="Media",'Mapa final'!$O$16="Catastrófico"),CONCATENATE("R",'Mapa final'!$A$16),"")</f>
        <v/>
      </c>
      <c r="BA46" s="308"/>
      <c r="BB46" s="308" t="e">
        <f>IF(AND('Mapa final'!#REF!="Media",'Mapa final'!#REF!="Catastrófico"),CONCATENATE("R",'Mapa final'!#REF!),"")</f>
        <v>#REF!</v>
      </c>
      <c r="BC46" s="308"/>
      <c r="BD46" s="308" t="e">
        <f>IF(AND('Mapa final'!#REF!="Media",'Mapa final'!#REF!="Catastrófico"),CONCATENATE("R",'Mapa final'!#REF!),"")</f>
        <v>#REF!</v>
      </c>
      <c r="BE46" s="308"/>
      <c r="BF46" s="308" t="str">
        <f>IF(AND('Mapa final'!$K$20="Media",'Mapa final'!$O$20="Catastrófico"),CONCATENATE("R",'Mapa final'!$A$20),"")</f>
        <v/>
      </c>
      <c r="BG46" s="309"/>
      <c r="BH46" s="36"/>
      <c r="BI46" s="361"/>
      <c r="BJ46" s="362"/>
      <c r="BK46" s="362"/>
      <c r="BL46" s="362"/>
      <c r="BM46" s="362"/>
      <c r="BN46" s="363"/>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row>
    <row r="47" spans="1:100" ht="15" customHeight="1" x14ac:dyDescent="0.35">
      <c r="A47" s="36"/>
      <c r="B47" s="193"/>
      <c r="C47" s="194"/>
      <c r="D47" s="195"/>
      <c r="E47" s="387"/>
      <c r="F47" s="388"/>
      <c r="G47" s="388"/>
      <c r="H47" s="388"/>
      <c r="I47" s="388"/>
      <c r="J47" s="313"/>
      <c r="K47" s="320"/>
      <c r="L47" s="320"/>
      <c r="M47" s="320"/>
      <c r="N47" s="320"/>
      <c r="O47" s="320"/>
      <c r="P47" s="320"/>
      <c r="Q47" s="320"/>
      <c r="R47" s="320"/>
      <c r="S47" s="312"/>
      <c r="T47" s="313"/>
      <c r="U47" s="320"/>
      <c r="V47" s="320"/>
      <c r="W47" s="320"/>
      <c r="X47" s="320"/>
      <c r="Y47" s="320"/>
      <c r="Z47" s="320"/>
      <c r="AA47" s="320"/>
      <c r="AB47" s="320"/>
      <c r="AC47" s="312"/>
      <c r="AD47" s="313"/>
      <c r="AE47" s="320"/>
      <c r="AF47" s="320"/>
      <c r="AG47" s="320"/>
      <c r="AH47" s="320"/>
      <c r="AI47" s="320"/>
      <c r="AJ47" s="320"/>
      <c r="AK47" s="320"/>
      <c r="AL47" s="320"/>
      <c r="AM47" s="312"/>
      <c r="AN47" s="316"/>
      <c r="AO47" s="317"/>
      <c r="AP47" s="317"/>
      <c r="AQ47" s="317"/>
      <c r="AR47" s="317"/>
      <c r="AS47" s="317"/>
      <c r="AT47" s="317"/>
      <c r="AU47" s="317"/>
      <c r="AV47" s="317"/>
      <c r="AW47" s="321"/>
      <c r="AX47" s="310"/>
      <c r="AY47" s="308"/>
      <c r="AZ47" s="308"/>
      <c r="BA47" s="308"/>
      <c r="BB47" s="308"/>
      <c r="BC47" s="308"/>
      <c r="BD47" s="308"/>
      <c r="BE47" s="308"/>
      <c r="BF47" s="308"/>
      <c r="BG47" s="309"/>
      <c r="BH47" s="36"/>
      <c r="BI47" s="361"/>
      <c r="BJ47" s="362"/>
      <c r="BK47" s="362"/>
      <c r="BL47" s="362"/>
      <c r="BM47" s="362"/>
      <c r="BN47" s="363"/>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row>
    <row r="48" spans="1:100" ht="15" customHeight="1" x14ac:dyDescent="0.35">
      <c r="A48" s="36"/>
      <c r="B48" s="193"/>
      <c r="C48" s="194"/>
      <c r="D48" s="195"/>
      <c r="E48" s="387"/>
      <c r="F48" s="388"/>
      <c r="G48" s="388"/>
      <c r="H48" s="388"/>
      <c r="I48" s="388"/>
      <c r="J48" s="313" t="e">
        <f>IF(AND('Mapa final'!#REF!="Media",'Mapa final'!#REF!="Leve"),CONCATENATE("R",'Mapa final'!#REF!),"")</f>
        <v>#REF!</v>
      </c>
      <c r="K48" s="320"/>
      <c r="L48" s="320" t="str">
        <f>IF(AND('Mapa final'!$K$23="Media",'Mapa final'!$O$23="Leve"),CONCATENATE("R",'Mapa final'!$A$23),"")</f>
        <v/>
      </c>
      <c r="M48" s="320"/>
      <c r="N48" s="320" t="e">
        <f>IF(AND('Mapa final'!#REF!="Media",'Mapa final'!#REF!="Leve"),CONCATENATE("R",'Mapa final'!#REF!),"")</f>
        <v>#REF!</v>
      </c>
      <c r="O48" s="320"/>
      <c r="P48" s="320" t="e">
        <f>IF(AND('Mapa final'!#REF!="Media",'Mapa final'!#REF!="Leve"),CONCATENATE("R",'Mapa final'!#REF!),"")</f>
        <v>#REF!</v>
      </c>
      <c r="Q48" s="320"/>
      <c r="R48" s="320" t="str">
        <f>IF(AND('Mapa final'!$K$26="Media",'Mapa final'!$O$26="Leve"),CONCATENATE("R",'Mapa final'!$A$26),"")</f>
        <v/>
      </c>
      <c r="S48" s="312"/>
      <c r="T48" s="313" t="e">
        <f>IF(AND('Mapa final'!#REF!="Media",'Mapa final'!#REF!="Menor"),CONCATENATE("R",'Mapa final'!#REF!),"")</f>
        <v>#REF!</v>
      </c>
      <c r="U48" s="320"/>
      <c r="V48" s="320" t="str">
        <f>IF(AND('Mapa final'!$K$23="Media",'Mapa final'!$O$23="Menor"),CONCATENATE("R",'Mapa final'!$A$23),"")</f>
        <v/>
      </c>
      <c r="W48" s="320"/>
      <c r="X48" s="320" t="e">
        <f>IF(AND('Mapa final'!#REF!="Media",'Mapa final'!#REF!="Menor"),CONCATENATE("R",'Mapa final'!#REF!),"")</f>
        <v>#REF!</v>
      </c>
      <c r="Y48" s="320"/>
      <c r="Z48" s="320" t="e">
        <f>IF(AND('Mapa final'!#REF!="Media",'Mapa final'!#REF!="Menor"),CONCATENATE("R",'Mapa final'!#REF!),"")</f>
        <v>#REF!</v>
      </c>
      <c r="AA48" s="320"/>
      <c r="AB48" s="320" t="str">
        <f>IF(AND('Mapa final'!$K$26="Media",'Mapa final'!$O$26="Menor"),CONCATENATE("R",'Mapa final'!$A$26),"")</f>
        <v/>
      </c>
      <c r="AC48" s="312"/>
      <c r="AD48" s="313" t="e">
        <f>IF(AND('Mapa final'!#REF!="Media",'Mapa final'!#REF!="Moderado"),CONCATENATE("R",'Mapa final'!#REF!),"")</f>
        <v>#REF!</v>
      </c>
      <c r="AE48" s="320"/>
      <c r="AF48" s="320" t="str">
        <f>IF(AND('Mapa final'!$K$23="Media",'Mapa final'!$O$23="Moderado"),CONCATENATE("R",'Mapa final'!$A$23),"")</f>
        <v/>
      </c>
      <c r="AG48" s="320"/>
      <c r="AH48" s="320" t="e">
        <f>IF(AND('Mapa final'!#REF!="Media",'Mapa final'!#REF!="Moderado"),CONCATENATE("R",'Mapa final'!#REF!),"")</f>
        <v>#REF!</v>
      </c>
      <c r="AI48" s="320"/>
      <c r="AJ48" s="320" t="e">
        <f>IF(AND('Mapa final'!#REF!="Media",'Mapa final'!#REF!="Moderado"),CONCATENATE("R",'Mapa final'!#REF!),"")</f>
        <v>#REF!</v>
      </c>
      <c r="AK48" s="320"/>
      <c r="AL48" s="320" t="str">
        <f>IF(AND('Mapa final'!$K$26="Media",'Mapa final'!$O$26="Moderado"),CONCATENATE("R",'Mapa final'!$A$26),"")</f>
        <v/>
      </c>
      <c r="AM48" s="312"/>
      <c r="AN48" s="316" t="e">
        <f>IF(AND('Mapa final'!#REF!="Media",'Mapa final'!#REF!="Mayor"),CONCATENATE("R",'Mapa final'!#REF!),"")</f>
        <v>#REF!</v>
      </c>
      <c r="AO48" s="317"/>
      <c r="AP48" s="317" t="str">
        <f>IF(AND('Mapa final'!$K$23="Media",'Mapa final'!$O$23="Mayor"),CONCATENATE("R",'Mapa final'!$A$23),"")</f>
        <v/>
      </c>
      <c r="AQ48" s="317"/>
      <c r="AR48" s="317" t="e">
        <f>IF(AND('Mapa final'!#REF!="Media",'Mapa final'!#REF!="Mayor"),CONCATENATE("R",'Mapa final'!#REF!),"")</f>
        <v>#REF!</v>
      </c>
      <c r="AS48" s="317"/>
      <c r="AT48" s="317" t="e">
        <f>IF(AND('Mapa final'!#REF!="Media",'Mapa final'!#REF!="Mayor"),CONCATENATE("R",'Mapa final'!#REF!),"")</f>
        <v>#REF!</v>
      </c>
      <c r="AU48" s="317"/>
      <c r="AV48" s="317" t="str">
        <f>IF(AND('Mapa final'!$K$26="Media",'Mapa final'!$O$26="Mayor"),CONCATENATE("R",'Mapa final'!$A$26),"")</f>
        <v>R7</v>
      </c>
      <c r="AW48" s="321"/>
      <c r="AX48" s="310" t="e">
        <f>IF(AND('Mapa final'!#REF!="Media",'Mapa final'!#REF!="Catastrófico"),CONCATENATE("R",'Mapa final'!#REF!),"")</f>
        <v>#REF!</v>
      </c>
      <c r="AY48" s="308"/>
      <c r="AZ48" s="308" t="str">
        <f>IF(AND('Mapa final'!$K$23="Media",'Mapa final'!$O$23="Catastrófico"),CONCATENATE("R",'Mapa final'!$A$23),"")</f>
        <v/>
      </c>
      <c r="BA48" s="308"/>
      <c r="BB48" s="308" t="e">
        <f>IF(AND('Mapa final'!#REF!="Media",'Mapa final'!#REF!="Catastrófico"),CONCATENATE("R",'Mapa final'!#REF!),"")</f>
        <v>#REF!</v>
      </c>
      <c r="BC48" s="308"/>
      <c r="BD48" s="308" t="e">
        <f>IF(AND('Mapa final'!#REF!="Media",'Mapa final'!#REF!="Catastrófico"),CONCATENATE("R",'Mapa final'!#REF!),"")</f>
        <v>#REF!</v>
      </c>
      <c r="BE48" s="308"/>
      <c r="BF48" s="308" t="str">
        <f>IF(AND('Mapa final'!$K$26="Media",'Mapa final'!$O$26="Catastrófico"),CONCATENATE("R",'Mapa final'!$A$26),"")</f>
        <v/>
      </c>
      <c r="BG48" s="309"/>
      <c r="BH48" s="36"/>
      <c r="BI48" s="361"/>
      <c r="BJ48" s="362"/>
      <c r="BK48" s="362"/>
      <c r="BL48" s="362"/>
      <c r="BM48" s="362"/>
      <c r="BN48" s="363"/>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row>
    <row r="49" spans="1:100" ht="15" customHeight="1" thickBot="1" x14ac:dyDescent="0.4">
      <c r="A49" s="36"/>
      <c r="B49" s="193"/>
      <c r="C49" s="194"/>
      <c r="D49" s="195"/>
      <c r="E49" s="387"/>
      <c r="F49" s="388"/>
      <c r="G49" s="388"/>
      <c r="H49" s="388"/>
      <c r="I49" s="388"/>
      <c r="J49" s="313"/>
      <c r="K49" s="320"/>
      <c r="L49" s="320"/>
      <c r="M49" s="320"/>
      <c r="N49" s="320"/>
      <c r="O49" s="320"/>
      <c r="P49" s="320"/>
      <c r="Q49" s="320"/>
      <c r="R49" s="320"/>
      <c r="S49" s="312"/>
      <c r="T49" s="313"/>
      <c r="U49" s="320"/>
      <c r="V49" s="320"/>
      <c r="W49" s="320"/>
      <c r="X49" s="320"/>
      <c r="Y49" s="320"/>
      <c r="Z49" s="320"/>
      <c r="AA49" s="320"/>
      <c r="AB49" s="320"/>
      <c r="AC49" s="312"/>
      <c r="AD49" s="313"/>
      <c r="AE49" s="320"/>
      <c r="AF49" s="320"/>
      <c r="AG49" s="320"/>
      <c r="AH49" s="320"/>
      <c r="AI49" s="320"/>
      <c r="AJ49" s="320"/>
      <c r="AK49" s="320"/>
      <c r="AL49" s="320"/>
      <c r="AM49" s="312"/>
      <c r="AN49" s="316"/>
      <c r="AO49" s="317"/>
      <c r="AP49" s="317"/>
      <c r="AQ49" s="317"/>
      <c r="AR49" s="317"/>
      <c r="AS49" s="317"/>
      <c r="AT49" s="317"/>
      <c r="AU49" s="317"/>
      <c r="AV49" s="317"/>
      <c r="AW49" s="321"/>
      <c r="AX49" s="310"/>
      <c r="AY49" s="308"/>
      <c r="AZ49" s="308"/>
      <c r="BA49" s="308"/>
      <c r="BB49" s="308"/>
      <c r="BC49" s="308"/>
      <c r="BD49" s="308"/>
      <c r="BE49" s="308"/>
      <c r="BF49" s="308"/>
      <c r="BG49" s="309"/>
      <c r="BH49" s="36"/>
      <c r="BI49" s="364"/>
      <c r="BJ49" s="365"/>
      <c r="BK49" s="365"/>
      <c r="BL49" s="365"/>
      <c r="BM49" s="365"/>
      <c r="BN49" s="36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row>
    <row r="50" spans="1:100" ht="15" customHeight="1" x14ac:dyDescent="0.35">
      <c r="A50" s="36"/>
      <c r="B50" s="193"/>
      <c r="C50" s="194"/>
      <c r="D50" s="195"/>
      <c r="E50" s="387"/>
      <c r="F50" s="388"/>
      <c r="G50" s="388"/>
      <c r="H50" s="388"/>
      <c r="I50" s="388"/>
      <c r="J50" s="313" t="str">
        <f>IF(AND('Mapa final'!$K$29="Media",'Mapa final'!$O$29="Leve"),CONCATENATE("R",'Mapa final'!$A$29),"")</f>
        <v/>
      </c>
      <c r="K50" s="320"/>
      <c r="L50" s="320" t="e">
        <f>IF(AND('Mapa final'!#REF!="Media",'Mapa final'!#REF!="Leve"),CONCATENATE("R",'Mapa final'!#REF!),"")</f>
        <v>#REF!</v>
      </c>
      <c r="M50" s="320"/>
      <c r="N50" s="320" t="e">
        <f>IF(AND('Mapa final'!#REF!="Media",'Mapa final'!#REF!="Leve"),CONCATENATE("R",'Mapa final'!#REF!),"")</f>
        <v>#REF!</v>
      </c>
      <c r="O50" s="320"/>
      <c r="P50" s="320" t="e">
        <f>IF(AND('Mapa final'!#REF!="Media",'Mapa final'!#REF!="Leve"),CONCATENATE("R",'Mapa final'!#REF!),"")</f>
        <v>#REF!</v>
      </c>
      <c r="Q50" s="320"/>
      <c r="R50" s="320" t="e">
        <f>IF(AND('Mapa final'!#REF!="Media",'Mapa final'!#REF!="Leve"),CONCATENATE("R",'Mapa final'!#REF!),"")</f>
        <v>#REF!</v>
      </c>
      <c r="S50" s="312"/>
      <c r="T50" s="313" t="str">
        <f>IF(AND('Mapa final'!$K$29="Media",'Mapa final'!$O$29="Menor"),CONCATENATE("R",'Mapa final'!$A$29),"")</f>
        <v/>
      </c>
      <c r="U50" s="320"/>
      <c r="V50" s="320" t="e">
        <f>IF(AND('Mapa final'!#REF!="Media",'Mapa final'!#REF!="Menor"),CONCATENATE("R",'Mapa final'!#REF!),"")</f>
        <v>#REF!</v>
      </c>
      <c r="W50" s="320"/>
      <c r="X50" s="320" t="e">
        <f>IF(AND('Mapa final'!#REF!="Media",'Mapa final'!#REF!="Menor"),CONCATENATE("R",'Mapa final'!#REF!),"")</f>
        <v>#REF!</v>
      </c>
      <c r="Y50" s="320"/>
      <c r="Z50" s="320" t="e">
        <f>IF(AND('Mapa final'!#REF!="Media",'Mapa final'!#REF!="Menor"),CONCATENATE("R",'Mapa final'!#REF!),"")</f>
        <v>#REF!</v>
      </c>
      <c r="AA50" s="320"/>
      <c r="AB50" s="320" t="e">
        <f>IF(AND('Mapa final'!#REF!="Media",'Mapa final'!#REF!="Menor"),CONCATENATE("R",'Mapa final'!#REF!),"")</f>
        <v>#REF!</v>
      </c>
      <c r="AC50" s="312"/>
      <c r="AD50" s="313" t="str">
        <f>IF(AND('Mapa final'!$K$29="Media",'Mapa final'!$O$29="Moderado"),CONCATENATE("R",'Mapa final'!$A$29),"")</f>
        <v/>
      </c>
      <c r="AE50" s="320"/>
      <c r="AF50" s="320" t="e">
        <f>IF(AND('Mapa final'!#REF!="Media",'Mapa final'!#REF!="Moderado"),CONCATENATE("R",'Mapa final'!#REF!),"")</f>
        <v>#REF!</v>
      </c>
      <c r="AG50" s="320"/>
      <c r="AH50" s="320" t="e">
        <f>IF(AND('Mapa final'!#REF!="Media",'Mapa final'!#REF!="Moderado"),CONCATENATE("R",'Mapa final'!#REF!),"")</f>
        <v>#REF!</v>
      </c>
      <c r="AI50" s="320"/>
      <c r="AJ50" s="320" t="e">
        <f>IF(AND('Mapa final'!#REF!="Media",'Mapa final'!#REF!="Moderado"),CONCATENATE("R",'Mapa final'!#REF!),"")</f>
        <v>#REF!</v>
      </c>
      <c r="AK50" s="320"/>
      <c r="AL50" s="320" t="e">
        <f>IF(AND('Mapa final'!#REF!="Media",'Mapa final'!#REF!="Moderado"),CONCATENATE("R",'Mapa final'!#REF!),"")</f>
        <v>#REF!</v>
      </c>
      <c r="AM50" s="312"/>
      <c r="AN50" s="316" t="str">
        <f>IF(AND('Mapa final'!$K$29="Media",'Mapa final'!$O$29="Mayor"),CONCATENATE("R",'Mapa final'!$A$29),"")</f>
        <v/>
      </c>
      <c r="AO50" s="317"/>
      <c r="AP50" s="317" t="e">
        <f>IF(AND('Mapa final'!#REF!="Media",'Mapa final'!#REF!="Mayor"),CONCATENATE("R",'Mapa final'!#REF!),"")</f>
        <v>#REF!</v>
      </c>
      <c r="AQ50" s="317"/>
      <c r="AR50" s="317" t="e">
        <f>IF(AND('Mapa final'!#REF!="Media",'Mapa final'!#REF!="Mayor"),CONCATENATE("R",'Mapa final'!#REF!),"")</f>
        <v>#REF!</v>
      </c>
      <c r="AS50" s="317"/>
      <c r="AT50" s="317" t="e">
        <f>IF(AND('Mapa final'!#REF!="Media",'Mapa final'!#REF!="Mayor"),CONCATENATE("R",'Mapa final'!#REF!),"")</f>
        <v>#REF!</v>
      </c>
      <c r="AU50" s="317"/>
      <c r="AV50" s="317" t="e">
        <f>IF(AND('Mapa final'!#REF!="Media",'Mapa final'!#REF!="Mayor"),CONCATENATE("R",'Mapa final'!#REF!),"")</f>
        <v>#REF!</v>
      </c>
      <c r="AW50" s="321"/>
      <c r="AX50" s="310" t="str">
        <f>IF(AND('Mapa final'!$K$29="Media",'Mapa final'!$O$29="Catastrófico"),CONCATENATE("R",'Mapa final'!$A$29),"")</f>
        <v/>
      </c>
      <c r="AY50" s="308"/>
      <c r="AZ50" s="308" t="e">
        <f>IF(AND('Mapa final'!#REF!="Media",'Mapa final'!#REF!="Catastrófico"),CONCATENATE("R",'Mapa final'!#REF!),"")</f>
        <v>#REF!</v>
      </c>
      <c r="BA50" s="308"/>
      <c r="BB50" s="308" t="e">
        <f>IF(AND('Mapa final'!#REF!="Media",'Mapa final'!#REF!="Catastrófico"),CONCATENATE("R",'Mapa final'!#REF!),"")</f>
        <v>#REF!</v>
      </c>
      <c r="BC50" s="308"/>
      <c r="BD50" s="308" t="e">
        <f>IF(AND('Mapa final'!#REF!="Media",'Mapa final'!#REF!="Catastrófico"),CONCATENATE("R",'Mapa final'!#REF!),"")</f>
        <v>#REF!</v>
      </c>
      <c r="BE50" s="308"/>
      <c r="BF50" s="308" t="e">
        <f>IF(AND('Mapa final'!#REF!="Media",'Mapa final'!#REF!="Catastrófico"),CONCATENATE("R",'Mapa final'!#REF!),"")</f>
        <v>#REF!</v>
      </c>
      <c r="BG50" s="309"/>
      <c r="BH50" s="36"/>
      <c r="BI50" s="367" t="s">
        <v>68</v>
      </c>
      <c r="BJ50" s="368"/>
      <c r="BK50" s="368"/>
      <c r="BL50" s="368"/>
      <c r="BM50" s="368"/>
      <c r="BN50" s="369"/>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row>
    <row r="51" spans="1:100" ht="15" customHeight="1" x14ac:dyDescent="0.35">
      <c r="A51" s="36"/>
      <c r="B51" s="193"/>
      <c r="C51" s="194"/>
      <c r="D51" s="195"/>
      <c r="E51" s="387"/>
      <c r="F51" s="388"/>
      <c r="G51" s="388"/>
      <c r="H51" s="388"/>
      <c r="I51" s="388"/>
      <c r="J51" s="313"/>
      <c r="K51" s="320"/>
      <c r="L51" s="320"/>
      <c r="M51" s="320"/>
      <c r="N51" s="320"/>
      <c r="O51" s="320"/>
      <c r="P51" s="320"/>
      <c r="Q51" s="320"/>
      <c r="R51" s="320"/>
      <c r="S51" s="312"/>
      <c r="T51" s="313"/>
      <c r="U51" s="320"/>
      <c r="V51" s="320"/>
      <c r="W51" s="320"/>
      <c r="X51" s="320"/>
      <c r="Y51" s="320"/>
      <c r="Z51" s="320"/>
      <c r="AA51" s="320"/>
      <c r="AB51" s="320"/>
      <c r="AC51" s="312"/>
      <c r="AD51" s="313"/>
      <c r="AE51" s="320"/>
      <c r="AF51" s="320"/>
      <c r="AG51" s="320"/>
      <c r="AH51" s="320"/>
      <c r="AI51" s="320"/>
      <c r="AJ51" s="320"/>
      <c r="AK51" s="320"/>
      <c r="AL51" s="320"/>
      <c r="AM51" s="312"/>
      <c r="AN51" s="316"/>
      <c r="AO51" s="317"/>
      <c r="AP51" s="317"/>
      <c r="AQ51" s="317"/>
      <c r="AR51" s="317"/>
      <c r="AS51" s="317"/>
      <c r="AT51" s="317"/>
      <c r="AU51" s="317"/>
      <c r="AV51" s="317"/>
      <c r="AW51" s="321"/>
      <c r="AX51" s="310"/>
      <c r="AY51" s="308"/>
      <c r="AZ51" s="308"/>
      <c r="BA51" s="308"/>
      <c r="BB51" s="308"/>
      <c r="BC51" s="308"/>
      <c r="BD51" s="308"/>
      <c r="BE51" s="308"/>
      <c r="BF51" s="308"/>
      <c r="BG51" s="309"/>
      <c r="BH51" s="36"/>
      <c r="BI51" s="370"/>
      <c r="BJ51" s="371"/>
      <c r="BK51" s="371"/>
      <c r="BL51" s="371"/>
      <c r="BM51" s="371"/>
      <c r="BN51" s="372"/>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row>
    <row r="52" spans="1:100" ht="15" customHeight="1" x14ac:dyDescent="0.35">
      <c r="A52" s="36"/>
      <c r="B52" s="193"/>
      <c r="C52" s="194"/>
      <c r="D52" s="195"/>
      <c r="E52" s="387"/>
      <c r="F52" s="388"/>
      <c r="G52" s="388"/>
      <c r="H52" s="388"/>
      <c r="I52" s="388"/>
      <c r="J52" s="313" t="e">
        <f>IF(AND('Mapa final'!#REF!="Media",'Mapa final'!#REF!="Leve"),CONCATENATE("R",'Mapa final'!#REF!),"")</f>
        <v>#REF!</v>
      </c>
      <c r="K52" s="320"/>
      <c r="L52" s="320" t="e">
        <f>IF(AND('Mapa final'!#REF!="Media",'Mapa final'!#REF!="Leve"),CONCATENATE("R",'Mapa final'!#REF!),"")</f>
        <v>#REF!</v>
      </c>
      <c r="M52" s="320"/>
      <c r="N52" s="320" t="e">
        <f>IF(AND('Mapa final'!#REF!="Media",'Mapa final'!#REF!="Leve"),CONCATENATE("R",'Mapa final'!#REF!),"")</f>
        <v>#REF!</v>
      </c>
      <c r="O52" s="320"/>
      <c r="P52" s="320" t="e">
        <f>IF(AND('Mapa final'!#REF!="Media",'Mapa final'!#REF!="Leve"),CONCATENATE("R",'Mapa final'!#REF!),"")</f>
        <v>#REF!</v>
      </c>
      <c r="Q52" s="320"/>
      <c r="R52" s="320" t="str">
        <f>IF(AND('Mapa final'!$K$32="Media",'Mapa final'!$O$32="Leve"),CONCATENATE("R",'Mapa final'!$A$32),"")</f>
        <v/>
      </c>
      <c r="S52" s="312"/>
      <c r="T52" s="313" t="e">
        <f>IF(AND('Mapa final'!#REF!="Media",'Mapa final'!#REF!="Menor"),CONCATENATE("R",'Mapa final'!#REF!),"")</f>
        <v>#REF!</v>
      </c>
      <c r="U52" s="320"/>
      <c r="V52" s="320" t="e">
        <f>IF(AND('Mapa final'!#REF!="Media",'Mapa final'!#REF!="Menor"),CONCATENATE("R",'Mapa final'!#REF!),"")</f>
        <v>#REF!</v>
      </c>
      <c r="W52" s="320"/>
      <c r="X52" s="320" t="e">
        <f>IF(AND('Mapa final'!#REF!="Media",'Mapa final'!#REF!="Menor"),CONCATENATE("R",'Mapa final'!#REF!),"")</f>
        <v>#REF!</v>
      </c>
      <c r="Y52" s="320"/>
      <c r="Z52" s="320" t="e">
        <f>IF(AND('Mapa final'!#REF!="Media",'Mapa final'!#REF!="Menor"),CONCATENATE("R",'Mapa final'!#REF!),"")</f>
        <v>#REF!</v>
      </c>
      <c r="AA52" s="320"/>
      <c r="AB52" s="320" t="str">
        <f>IF(AND('Mapa final'!$K$32="Media",'Mapa final'!$O$32="Menor"),CONCATENATE("R",'Mapa final'!$A$32),"")</f>
        <v/>
      </c>
      <c r="AC52" s="312"/>
      <c r="AD52" s="313" t="e">
        <f>IF(AND('Mapa final'!#REF!="Media",'Mapa final'!#REF!="Moderado"),CONCATENATE("R",'Mapa final'!#REF!),"")</f>
        <v>#REF!</v>
      </c>
      <c r="AE52" s="320"/>
      <c r="AF52" s="320" t="e">
        <f>IF(AND('Mapa final'!#REF!="Media",'Mapa final'!#REF!="Moderado"),CONCATENATE("R",'Mapa final'!#REF!),"")</f>
        <v>#REF!</v>
      </c>
      <c r="AG52" s="320"/>
      <c r="AH52" s="320" t="e">
        <f>IF(AND('Mapa final'!#REF!="Media",'Mapa final'!#REF!="Moderado"),CONCATENATE("R",'Mapa final'!#REF!),"")</f>
        <v>#REF!</v>
      </c>
      <c r="AI52" s="320"/>
      <c r="AJ52" s="320" t="e">
        <f>IF(AND('Mapa final'!#REF!="Media",'Mapa final'!#REF!="Moderado"),CONCATENATE("R",'Mapa final'!#REF!),"")</f>
        <v>#REF!</v>
      </c>
      <c r="AK52" s="320"/>
      <c r="AL52" s="320" t="str">
        <f>IF(AND('Mapa final'!$K$32="Media",'Mapa final'!$O$32="Moderado"),CONCATENATE("R",'Mapa final'!$A$32),"")</f>
        <v/>
      </c>
      <c r="AM52" s="312"/>
      <c r="AN52" s="316" t="e">
        <f>IF(AND('Mapa final'!#REF!="Media",'Mapa final'!#REF!="Mayor"),CONCATENATE("R",'Mapa final'!#REF!),"")</f>
        <v>#REF!</v>
      </c>
      <c r="AO52" s="317"/>
      <c r="AP52" s="317" t="e">
        <f>IF(AND('Mapa final'!#REF!="Media",'Mapa final'!#REF!="Mayor"),CONCATENATE("R",'Mapa final'!#REF!),"")</f>
        <v>#REF!</v>
      </c>
      <c r="AQ52" s="317"/>
      <c r="AR52" s="317" t="e">
        <f>IF(AND('Mapa final'!#REF!="Media",'Mapa final'!#REF!="Mayor"),CONCATENATE("R",'Mapa final'!#REF!),"")</f>
        <v>#REF!</v>
      </c>
      <c r="AS52" s="317"/>
      <c r="AT52" s="317" t="e">
        <f>IF(AND('Mapa final'!#REF!="Media",'Mapa final'!#REF!="Mayor"),CONCATENATE("R",'Mapa final'!#REF!),"")</f>
        <v>#REF!</v>
      </c>
      <c r="AU52" s="317"/>
      <c r="AV52" s="317" t="str">
        <f>IF(AND('Mapa final'!$K$32="Media",'Mapa final'!$O$32="Mayor"),CONCATENATE("R",'Mapa final'!$A$32),"")</f>
        <v/>
      </c>
      <c r="AW52" s="321"/>
      <c r="AX52" s="310" t="e">
        <f>IF(AND('Mapa final'!#REF!="Media",'Mapa final'!#REF!="Catastrófico"),CONCATENATE("R",'Mapa final'!#REF!),"")</f>
        <v>#REF!</v>
      </c>
      <c r="AY52" s="308"/>
      <c r="AZ52" s="308" t="e">
        <f>IF(AND('Mapa final'!#REF!="Media",'Mapa final'!#REF!="Catastrófico"),CONCATENATE("R",'Mapa final'!#REF!),"")</f>
        <v>#REF!</v>
      </c>
      <c r="BA52" s="308"/>
      <c r="BB52" s="308" t="e">
        <f>IF(AND('Mapa final'!#REF!="Media",'Mapa final'!#REF!="Catastrófico"),CONCATENATE("R",'Mapa final'!#REF!),"")</f>
        <v>#REF!</v>
      </c>
      <c r="BC52" s="308"/>
      <c r="BD52" s="308" t="e">
        <f>IF(AND('Mapa final'!#REF!="Media",'Mapa final'!#REF!="Catastrófico"),CONCATENATE("R",'Mapa final'!#REF!),"")</f>
        <v>#REF!</v>
      </c>
      <c r="BE52" s="308"/>
      <c r="BF52" s="308" t="str">
        <f>IF(AND('Mapa final'!$K$32="Media",'Mapa final'!$O$32="Catastrófico"),CONCATENATE("R",'Mapa final'!$A$32),"")</f>
        <v/>
      </c>
      <c r="BG52" s="309"/>
      <c r="BH52" s="36"/>
      <c r="BI52" s="370"/>
      <c r="BJ52" s="371"/>
      <c r="BK52" s="371"/>
      <c r="BL52" s="371"/>
      <c r="BM52" s="371"/>
      <c r="BN52" s="372"/>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row>
    <row r="53" spans="1:100" ht="15" customHeight="1" x14ac:dyDescent="0.35">
      <c r="A53" s="36"/>
      <c r="B53" s="193"/>
      <c r="C53" s="194"/>
      <c r="D53" s="195"/>
      <c r="E53" s="387"/>
      <c r="F53" s="388"/>
      <c r="G53" s="388"/>
      <c r="H53" s="388"/>
      <c r="I53" s="388"/>
      <c r="J53" s="313"/>
      <c r="K53" s="320"/>
      <c r="L53" s="320"/>
      <c r="M53" s="320"/>
      <c r="N53" s="320"/>
      <c r="O53" s="320"/>
      <c r="P53" s="320"/>
      <c r="Q53" s="320"/>
      <c r="R53" s="320"/>
      <c r="S53" s="312"/>
      <c r="T53" s="313"/>
      <c r="U53" s="320"/>
      <c r="V53" s="320"/>
      <c r="W53" s="320"/>
      <c r="X53" s="320"/>
      <c r="Y53" s="320"/>
      <c r="Z53" s="320"/>
      <c r="AA53" s="320"/>
      <c r="AB53" s="320"/>
      <c r="AC53" s="312"/>
      <c r="AD53" s="313"/>
      <c r="AE53" s="320"/>
      <c r="AF53" s="320"/>
      <c r="AG53" s="320"/>
      <c r="AH53" s="320"/>
      <c r="AI53" s="320"/>
      <c r="AJ53" s="320"/>
      <c r="AK53" s="320"/>
      <c r="AL53" s="320"/>
      <c r="AM53" s="312"/>
      <c r="AN53" s="316"/>
      <c r="AO53" s="317"/>
      <c r="AP53" s="317"/>
      <c r="AQ53" s="317"/>
      <c r="AR53" s="317"/>
      <c r="AS53" s="317"/>
      <c r="AT53" s="317"/>
      <c r="AU53" s="317"/>
      <c r="AV53" s="317"/>
      <c r="AW53" s="321"/>
      <c r="AX53" s="310"/>
      <c r="AY53" s="308"/>
      <c r="AZ53" s="308"/>
      <c r="BA53" s="308"/>
      <c r="BB53" s="308"/>
      <c r="BC53" s="308"/>
      <c r="BD53" s="308"/>
      <c r="BE53" s="308"/>
      <c r="BF53" s="308"/>
      <c r="BG53" s="309"/>
      <c r="BH53" s="36"/>
      <c r="BI53" s="370"/>
      <c r="BJ53" s="371"/>
      <c r="BK53" s="371"/>
      <c r="BL53" s="371"/>
      <c r="BM53" s="371"/>
      <c r="BN53" s="372"/>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row>
    <row r="54" spans="1:100" ht="15" customHeight="1" x14ac:dyDescent="0.35">
      <c r="A54" s="36"/>
      <c r="B54" s="193"/>
      <c r="C54" s="194"/>
      <c r="D54" s="195"/>
      <c r="E54" s="387"/>
      <c r="F54" s="388"/>
      <c r="G54" s="388"/>
      <c r="H54" s="388"/>
      <c r="I54" s="388"/>
      <c r="J54" s="313" t="str">
        <f>IF(AND('Mapa final'!$K$35="Media",'Mapa final'!$O$35="Leve"),CONCATENATE("R",'Mapa final'!$A$35),"")</f>
        <v/>
      </c>
      <c r="K54" s="320"/>
      <c r="L54" s="320" t="e">
        <f>IF(AND('Mapa final'!#REF!="Media",'Mapa final'!#REF!="Leve"),CONCATENATE("R",'Mapa final'!#REF!),"")</f>
        <v>#REF!</v>
      </c>
      <c r="M54" s="320"/>
      <c r="N54" s="320" t="e">
        <f>IF(AND('Mapa final'!#REF!="Media",'Mapa final'!#REF!="Leve"),CONCATENATE("R",'Mapa final'!#REF!),"")</f>
        <v>#REF!</v>
      </c>
      <c r="O54" s="320"/>
      <c r="P54" s="320" t="e">
        <f>IF(AND('Mapa final'!#REF!="Media",'Mapa final'!#REF!="Leve"),CONCATENATE("R",'Mapa final'!#REF!),"")</f>
        <v>#REF!</v>
      </c>
      <c r="Q54" s="320"/>
      <c r="R54" s="320" t="e">
        <f>IF(AND('Mapa final'!#REF!="Media",'Mapa final'!#REF!="Leve"),CONCATENATE("R",'Mapa final'!#REF!),"")</f>
        <v>#REF!</v>
      </c>
      <c r="S54" s="320"/>
      <c r="T54" s="313" t="str">
        <f>IF(AND('Mapa final'!$K$35="Media",'Mapa final'!$O$35="Menor"),CONCATENATE("R",'Mapa final'!$A$35),"")</f>
        <v/>
      </c>
      <c r="U54" s="320"/>
      <c r="V54" s="320" t="e">
        <f>IF(AND('Mapa final'!#REF!="Media",'Mapa final'!#REF!="Menor"),CONCATENATE("R",'Mapa final'!#REF!),"")</f>
        <v>#REF!</v>
      </c>
      <c r="W54" s="320"/>
      <c r="X54" s="320" t="e">
        <f>IF(AND('Mapa final'!#REF!="Media",'Mapa final'!#REF!="Menor"),CONCATENATE("R",'Mapa final'!#REF!),"")</f>
        <v>#REF!</v>
      </c>
      <c r="Y54" s="320"/>
      <c r="Z54" s="320" t="e">
        <f>IF(AND('Mapa final'!#REF!="Media",'Mapa final'!#REF!="Menor"),CONCATENATE("R",'Mapa final'!#REF!),"")</f>
        <v>#REF!</v>
      </c>
      <c r="AA54" s="320"/>
      <c r="AB54" s="320" t="e">
        <f>IF(AND('Mapa final'!#REF!="Media",'Mapa final'!#REF!="Menor"),CONCATENATE("R",'Mapa final'!#REF!),"")</f>
        <v>#REF!</v>
      </c>
      <c r="AC54" s="320"/>
      <c r="AD54" s="313" t="str">
        <f>IF(AND('Mapa final'!$K$35="Media",'Mapa final'!$O$35="Moderado"),CONCATENATE("R",'Mapa final'!$A$35),"")</f>
        <v/>
      </c>
      <c r="AE54" s="320"/>
      <c r="AF54" s="320" t="e">
        <f>IF(AND('Mapa final'!#REF!="Media",'Mapa final'!#REF!="Moderado"),CONCATENATE("R",'Mapa final'!#REF!),"")</f>
        <v>#REF!</v>
      </c>
      <c r="AG54" s="320"/>
      <c r="AH54" s="320" t="e">
        <f>IF(AND('Mapa final'!#REF!="Media",'Mapa final'!#REF!="Moderado"),CONCATENATE("R",'Mapa final'!#REF!),"")</f>
        <v>#REF!</v>
      </c>
      <c r="AI54" s="320"/>
      <c r="AJ54" s="320" t="e">
        <f>IF(AND('Mapa final'!#REF!="Media",'Mapa final'!#REF!="Moderado"),CONCATENATE("R",'Mapa final'!#REF!),"")</f>
        <v>#REF!</v>
      </c>
      <c r="AK54" s="320"/>
      <c r="AL54" s="320" t="e">
        <f>IF(AND('Mapa final'!#REF!="Media",'Mapa final'!#REF!="Moderado"),CONCATENATE("R",'Mapa final'!#REF!),"")</f>
        <v>#REF!</v>
      </c>
      <c r="AM54" s="320"/>
      <c r="AN54" s="316" t="str">
        <f>IF(AND('Mapa final'!$K$35="Media",'Mapa final'!$O$35="Mayor"),CONCATENATE("R",'Mapa final'!$A$35),"")</f>
        <v>R10</v>
      </c>
      <c r="AO54" s="317"/>
      <c r="AP54" s="317" t="e">
        <f>IF(AND('Mapa final'!#REF!="Media",'Mapa final'!#REF!="Mayor"),CONCATENATE("R",'Mapa final'!#REF!),"")</f>
        <v>#REF!</v>
      </c>
      <c r="AQ54" s="317"/>
      <c r="AR54" s="317" t="e">
        <f>IF(AND('Mapa final'!#REF!="Media",'Mapa final'!#REF!="Mayor"),CONCATENATE("R",'Mapa final'!#REF!),"")</f>
        <v>#REF!</v>
      </c>
      <c r="AS54" s="317"/>
      <c r="AT54" s="317" t="e">
        <f>IF(AND('Mapa final'!#REF!="Media",'Mapa final'!#REF!="Mayor"),CONCATENATE("R",'Mapa final'!#REF!),"")</f>
        <v>#REF!</v>
      </c>
      <c r="AU54" s="317"/>
      <c r="AV54" s="317" t="e">
        <f>IF(AND('Mapa final'!#REF!="Media",'Mapa final'!#REF!="Mayor"),CONCATENATE("R",'Mapa final'!#REF!),"")</f>
        <v>#REF!</v>
      </c>
      <c r="AW54" s="317"/>
      <c r="AX54" s="310" t="str">
        <f>IF(AND('Mapa final'!$K$35="Media",'Mapa final'!$O$35="Catastrófico"),CONCATENATE("R",'Mapa final'!$A$35),"")</f>
        <v/>
      </c>
      <c r="AY54" s="308"/>
      <c r="AZ54" s="308" t="e">
        <f>IF(AND('Mapa final'!#REF!="Media",'Mapa final'!#REF!="Catastrófico"),CONCATENATE("R",'Mapa final'!#REF!),"")</f>
        <v>#REF!</v>
      </c>
      <c r="BA54" s="308"/>
      <c r="BB54" s="308" t="e">
        <f>IF(AND('Mapa final'!#REF!="Media",'Mapa final'!#REF!="Catastrófico"),CONCATENATE("R",'Mapa final'!#REF!),"")</f>
        <v>#REF!</v>
      </c>
      <c r="BC54" s="308"/>
      <c r="BD54" s="308" t="e">
        <f>IF(AND('Mapa final'!#REF!="Media",'Mapa final'!#REF!="Catastrófico"),CONCATENATE("R",'Mapa final'!#REF!),"")</f>
        <v>#REF!</v>
      </c>
      <c r="BE54" s="308"/>
      <c r="BF54" s="308" t="e">
        <f>IF(AND('Mapa final'!#REF!="Media",'Mapa final'!#REF!="Catastrófico"),CONCATENATE("R",'Mapa final'!#REF!),"")</f>
        <v>#REF!</v>
      </c>
      <c r="BG54" s="309"/>
      <c r="BH54" s="36"/>
      <c r="BI54" s="370"/>
      <c r="BJ54" s="371"/>
      <c r="BK54" s="371"/>
      <c r="BL54" s="371"/>
      <c r="BM54" s="371"/>
      <c r="BN54" s="372"/>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row>
    <row r="55" spans="1:100" ht="15" customHeight="1" x14ac:dyDescent="0.35">
      <c r="A55" s="36"/>
      <c r="B55" s="193"/>
      <c r="C55" s="194"/>
      <c r="D55" s="195"/>
      <c r="E55" s="387"/>
      <c r="F55" s="388"/>
      <c r="G55" s="388"/>
      <c r="H55" s="388"/>
      <c r="I55" s="388"/>
      <c r="J55" s="313"/>
      <c r="K55" s="320"/>
      <c r="L55" s="320"/>
      <c r="M55" s="320"/>
      <c r="N55" s="320"/>
      <c r="O55" s="320"/>
      <c r="P55" s="320"/>
      <c r="Q55" s="320"/>
      <c r="R55" s="320"/>
      <c r="S55" s="320"/>
      <c r="T55" s="313"/>
      <c r="U55" s="320"/>
      <c r="V55" s="320"/>
      <c r="W55" s="320"/>
      <c r="X55" s="320"/>
      <c r="Y55" s="320"/>
      <c r="Z55" s="320"/>
      <c r="AA55" s="320"/>
      <c r="AB55" s="320"/>
      <c r="AC55" s="320"/>
      <c r="AD55" s="313"/>
      <c r="AE55" s="320"/>
      <c r="AF55" s="320"/>
      <c r="AG55" s="320"/>
      <c r="AH55" s="320"/>
      <c r="AI55" s="320"/>
      <c r="AJ55" s="320"/>
      <c r="AK55" s="320"/>
      <c r="AL55" s="320"/>
      <c r="AM55" s="320"/>
      <c r="AN55" s="316"/>
      <c r="AO55" s="317"/>
      <c r="AP55" s="317"/>
      <c r="AQ55" s="317"/>
      <c r="AR55" s="317"/>
      <c r="AS55" s="317"/>
      <c r="AT55" s="317"/>
      <c r="AU55" s="317"/>
      <c r="AV55" s="317"/>
      <c r="AW55" s="317"/>
      <c r="AX55" s="310"/>
      <c r="AY55" s="308"/>
      <c r="AZ55" s="308"/>
      <c r="BA55" s="308"/>
      <c r="BB55" s="308"/>
      <c r="BC55" s="308"/>
      <c r="BD55" s="308"/>
      <c r="BE55" s="308"/>
      <c r="BF55" s="308"/>
      <c r="BG55" s="309"/>
      <c r="BH55" s="36"/>
      <c r="BI55" s="370"/>
      <c r="BJ55" s="371"/>
      <c r="BK55" s="371"/>
      <c r="BL55" s="371"/>
      <c r="BM55" s="371"/>
      <c r="BN55" s="372"/>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row>
    <row r="56" spans="1:100" ht="15" customHeight="1" x14ac:dyDescent="0.35">
      <c r="A56" s="36"/>
      <c r="B56" s="193"/>
      <c r="C56" s="194"/>
      <c r="D56" s="195"/>
      <c r="E56" s="387"/>
      <c r="F56" s="388"/>
      <c r="G56" s="388"/>
      <c r="H56" s="388"/>
      <c r="I56" s="388"/>
      <c r="J56" s="313" t="e">
        <f>IF(AND('Mapa final'!#REF!="Media",'Mapa final'!#REF!="Leve"),CONCATENATE("R",'Mapa final'!#REF!),"")</f>
        <v>#REF!</v>
      </c>
      <c r="K56" s="320"/>
      <c r="L56" s="320" t="e">
        <f>IF(AND('Mapa final'!#REF!="Media",'Mapa final'!#REF!="Leve"),CONCATENATE("R",'Mapa final'!#REF!),"")</f>
        <v>#REF!</v>
      </c>
      <c r="M56" s="320"/>
      <c r="N56" s="320" t="str">
        <f>IF(AND('Mapa final'!$K$38="Media",'Mapa final'!$O$38="Leve"),CONCATENATE("R",'Mapa final'!$A$38),"")</f>
        <v/>
      </c>
      <c r="O56" s="320"/>
      <c r="P56" s="320" t="e">
        <f>IF(AND('Mapa final'!#REF!="Media",'Mapa final'!#REF!="Leve"),CONCATENATE("R",'Mapa final'!#REF!),"")</f>
        <v>#REF!</v>
      </c>
      <c r="Q56" s="320"/>
      <c r="R56" s="320" t="e">
        <f>IF(AND('Mapa final'!#REF!="Media",'Mapa final'!#REF!="Leve"),CONCATENATE("R",'Mapa final'!#REF!),"")</f>
        <v>#REF!</v>
      </c>
      <c r="S56" s="320"/>
      <c r="T56" s="313" t="e">
        <f>IF(AND('Mapa final'!#REF!="Media",'Mapa final'!#REF!="Menor"),CONCATENATE("R",'Mapa final'!#REF!),"")</f>
        <v>#REF!</v>
      </c>
      <c r="U56" s="320"/>
      <c r="V56" s="320" t="e">
        <f>IF(AND('Mapa final'!#REF!="Media",'Mapa final'!#REF!="Menor"),CONCATENATE("R",'Mapa final'!#REF!),"")</f>
        <v>#REF!</v>
      </c>
      <c r="W56" s="320"/>
      <c r="X56" s="320" t="str">
        <f>IF(AND('Mapa final'!$K$38="Media",'Mapa final'!$O$38="Menor"),CONCATENATE("R",'Mapa final'!$A$38),"")</f>
        <v/>
      </c>
      <c r="Y56" s="320"/>
      <c r="Z56" s="320" t="e">
        <f>IF(AND('Mapa final'!#REF!="Media",'Mapa final'!#REF!="Menor"),CONCATENATE("R",'Mapa final'!#REF!),"")</f>
        <v>#REF!</v>
      </c>
      <c r="AA56" s="320"/>
      <c r="AB56" s="320" t="e">
        <f>IF(AND('Mapa final'!#REF!="Media",'Mapa final'!#REF!="Menor"),CONCATENATE("R",'Mapa final'!#REF!),"")</f>
        <v>#REF!</v>
      </c>
      <c r="AC56" s="320"/>
      <c r="AD56" s="313" t="e">
        <f>IF(AND('Mapa final'!#REF!="Media",'Mapa final'!#REF!="Moderado"),CONCATENATE("R",'Mapa final'!#REF!),"")</f>
        <v>#REF!</v>
      </c>
      <c r="AE56" s="320"/>
      <c r="AF56" s="320" t="e">
        <f>IF(AND('Mapa final'!#REF!="Media",'Mapa final'!#REF!="Moderado"),CONCATENATE("R",'Mapa final'!#REF!),"")</f>
        <v>#REF!</v>
      </c>
      <c r="AG56" s="320"/>
      <c r="AH56" s="320" t="str">
        <f>IF(AND('Mapa final'!$K$38="Media",'Mapa final'!$O$38="Moderado"),CONCATENATE("R",'Mapa final'!$A$38),"")</f>
        <v>R11</v>
      </c>
      <c r="AI56" s="320"/>
      <c r="AJ56" s="320" t="e">
        <f>IF(AND('Mapa final'!#REF!="Media",'Mapa final'!#REF!="Moderado"),CONCATENATE("R",'Mapa final'!#REF!),"")</f>
        <v>#REF!</v>
      </c>
      <c r="AK56" s="320"/>
      <c r="AL56" s="320" t="e">
        <f>IF(AND('Mapa final'!#REF!="Media",'Mapa final'!#REF!="Moderado"),CONCATENATE("R",'Mapa final'!#REF!),"")</f>
        <v>#REF!</v>
      </c>
      <c r="AM56" s="320"/>
      <c r="AN56" s="316" t="e">
        <f>IF(AND('Mapa final'!#REF!="Media",'Mapa final'!#REF!="Mayor"),CONCATENATE("R",'Mapa final'!#REF!),"")</f>
        <v>#REF!</v>
      </c>
      <c r="AO56" s="317"/>
      <c r="AP56" s="317" t="e">
        <f>IF(AND('Mapa final'!#REF!="Media",'Mapa final'!#REF!="Mayor"),CONCATENATE("R",'Mapa final'!#REF!),"")</f>
        <v>#REF!</v>
      </c>
      <c r="AQ56" s="317"/>
      <c r="AR56" s="317" t="str">
        <f>IF(AND('Mapa final'!$K$38="Media",'Mapa final'!$O$38="Mayor"),CONCATENATE("R",'Mapa final'!$A$38),"")</f>
        <v/>
      </c>
      <c r="AS56" s="317"/>
      <c r="AT56" s="317" t="e">
        <f>IF(AND('Mapa final'!#REF!="Media",'Mapa final'!#REF!="Mayor"),CONCATENATE("R",'Mapa final'!#REF!),"")</f>
        <v>#REF!</v>
      </c>
      <c r="AU56" s="317"/>
      <c r="AV56" s="317" t="e">
        <f>IF(AND('Mapa final'!#REF!="Media",'Mapa final'!#REF!="Mayor"),CONCATENATE("R",'Mapa final'!#REF!),"")</f>
        <v>#REF!</v>
      </c>
      <c r="AW56" s="317"/>
      <c r="AX56" s="310" t="e">
        <f>IF(AND('Mapa final'!#REF!="Media",'Mapa final'!#REF!="Catastrófico"),CONCATENATE("R",'Mapa final'!#REF!),"")</f>
        <v>#REF!</v>
      </c>
      <c r="AY56" s="308"/>
      <c r="AZ56" s="308" t="e">
        <f>IF(AND('Mapa final'!#REF!="Media",'Mapa final'!#REF!="Catastrófico"),CONCATENATE("R",'Mapa final'!#REF!),"")</f>
        <v>#REF!</v>
      </c>
      <c r="BA56" s="308"/>
      <c r="BB56" s="308" t="str">
        <f>IF(AND('Mapa final'!$K$38="Media",'Mapa final'!$O$38="Catastrófico"),CONCATENATE("R",'Mapa final'!$A$38),"")</f>
        <v/>
      </c>
      <c r="BC56" s="308"/>
      <c r="BD56" s="308" t="e">
        <f>IF(AND('Mapa final'!#REF!="Media",'Mapa final'!#REF!="Catastrófico"),CONCATENATE("R",'Mapa final'!#REF!),"")</f>
        <v>#REF!</v>
      </c>
      <c r="BE56" s="308"/>
      <c r="BF56" s="308" t="e">
        <f>IF(AND('Mapa final'!#REF!="Media",'Mapa final'!#REF!="Catastrófico"),CONCATENATE("R",'Mapa final'!#REF!),"")</f>
        <v>#REF!</v>
      </c>
      <c r="BG56" s="309"/>
      <c r="BH56" s="36"/>
      <c r="BI56" s="370"/>
      <c r="BJ56" s="371"/>
      <c r="BK56" s="371"/>
      <c r="BL56" s="371"/>
      <c r="BM56" s="371"/>
      <c r="BN56" s="372"/>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row>
    <row r="57" spans="1:100" ht="15" customHeight="1" x14ac:dyDescent="0.35">
      <c r="A57" s="36"/>
      <c r="B57" s="193"/>
      <c r="C57" s="194"/>
      <c r="D57" s="195"/>
      <c r="E57" s="387"/>
      <c r="F57" s="388"/>
      <c r="G57" s="388"/>
      <c r="H57" s="388"/>
      <c r="I57" s="388"/>
      <c r="J57" s="313"/>
      <c r="K57" s="320"/>
      <c r="L57" s="320"/>
      <c r="M57" s="320"/>
      <c r="N57" s="320"/>
      <c r="O57" s="320"/>
      <c r="P57" s="320"/>
      <c r="Q57" s="320"/>
      <c r="R57" s="320"/>
      <c r="S57" s="320"/>
      <c r="T57" s="313"/>
      <c r="U57" s="320"/>
      <c r="V57" s="320"/>
      <c r="W57" s="320"/>
      <c r="X57" s="320"/>
      <c r="Y57" s="320"/>
      <c r="Z57" s="320"/>
      <c r="AA57" s="320"/>
      <c r="AB57" s="320"/>
      <c r="AC57" s="320"/>
      <c r="AD57" s="313"/>
      <c r="AE57" s="320"/>
      <c r="AF57" s="320"/>
      <c r="AG57" s="320"/>
      <c r="AH57" s="320"/>
      <c r="AI57" s="320"/>
      <c r="AJ57" s="320"/>
      <c r="AK57" s="320"/>
      <c r="AL57" s="320"/>
      <c r="AM57" s="320"/>
      <c r="AN57" s="316"/>
      <c r="AO57" s="317"/>
      <c r="AP57" s="317"/>
      <c r="AQ57" s="317"/>
      <c r="AR57" s="317"/>
      <c r="AS57" s="317"/>
      <c r="AT57" s="317"/>
      <c r="AU57" s="317"/>
      <c r="AV57" s="317"/>
      <c r="AW57" s="317"/>
      <c r="AX57" s="310"/>
      <c r="AY57" s="308"/>
      <c r="AZ57" s="308"/>
      <c r="BA57" s="308"/>
      <c r="BB57" s="308"/>
      <c r="BC57" s="308"/>
      <c r="BD57" s="308"/>
      <c r="BE57" s="308"/>
      <c r="BF57" s="308"/>
      <c r="BG57" s="309"/>
      <c r="BH57" s="36"/>
      <c r="BI57" s="370"/>
      <c r="BJ57" s="371"/>
      <c r="BK57" s="371"/>
      <c r="BL57" s="371"/>
      <c r="BM57" s="371"/>
      <c r="BN57" s="372"/>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row>
    <row r="58" spans="1:100" ht="15" customHeight="1" x14ac:dyDescent="0.35">
      <c r="A58" s="36"/>
      <c r="B58" s="193"/>
      <c r="C58" s="194"/>
      <c r="D58" s="195"/>
      <c r="E58" s="387"/>
      <c r="F58" s="388"/>
      <c r="G58" s="388"/>
      <c r="H58" s="388"/>
      <c r="I58" s="388"/>
      <c r="J58" s="313" t="str">
        <f>IF(AND('Mapa final'!$K$41="Media",'Mapa final'!$O$41="Leve"),CONCATENATE("R",'Mapa final'!$A$41),"")</f>
        <v/>
      </c>
      <c r="K58" s="320"/>
      <c r="L58" s="320" t="e">
        <f>IF(AND('Mapa final'!#REF!="Media",'Mapa final'!#REF!="Leve"),CONCATENATE("R",'Mapa final'!#REF!),"")</f>
        <v>#REF!</v>
      </c>
      <c r="M58" s="320"/>
      <c r="N58" s="320" t="str">
        <f>IF(AND('Mapa final'!$K$44="Media",'Mapa final'!$O$44="Leve"),CONCATENATE("R",'Mapa final'!$A$44),"")</f>
        <v/>
      </c>
      <c r="O58" s="320"/>
      <c r="P58" s="320" t="str">
        <f>IF(AND('Mapa final'!$K$47="Media",'Mapa final'!$O$47="Leve"),CONCATENATE("R",'Mapa final'!$A$47),"")</f>
        <v/>
      </c>
      <c r="Q58" s="320"/>
      <c r="R58" s="320" t="str">
        <f>IF(AND('Mapa final'!$K$50="Media",'Mapa final'!$O$50="Leve"),CONCATENATE("R",'Mapa final'!$A$50),"")</f>
        <v/>
      </c>
      <c r="S58" s="312"/>
      <c r="T58" s="313" t="str">
        <f>IF(AND('Mapa final'!$K$41="Media",'Mapa final'!$O$41="Menor"),CONCATENATE("R",'Mapa final'!$A$41),"")</f>
        <v/>
      </c>
      <c r="U58" s="320"/>
      <c r="V58" s="320" t="e">
        <f>IF(AND('Mapa final'!#REF!="Media",'Mapa final'!#REF!="Menor"),CONCATENATE("R",'Mapa final'!#REF!),"")</f>
        <v>#REF!</v>
      </c>
      <c r="W58" s="320"/>
      <c r="X58" s="320" t="str">
        <f>IF(AND('Mapa final'!$K$44="Media",'Mapa final'!$O$44="Menor"),CONCATENATE("R",'Mapa final'!$A$44),"")</f>
        <v/>
      </c>
      <c r="Y58" s="320"/>
      <c r="Z58" s="320" t="str">
        <f>IF(AND('Mapa final'!$K$47="Media",'Mapa final'!$O$47="Menor"),CONCATENATE("R",'Mapa final'!$A$47),"")</f>
        <v/>
      </c>
      <c r="AA58" s="320"/>
      <c r="AB58" s="320" t="str">
        <f>IF(AND('Mapa final'!$K$50="Media",'Mapa final'!$O$50="Menor"),CONCATENATE("R",'Mapa final'!$A$50),"")</f>
        <v/>
      </c>
      <c r="AC58" s="312"/>
      <c r="AD58" s="313" t="str">
        <f>IF(AND('Mapa final'!$K$41="Media",'Mapa final'!$O$41="Moderado"),CONCATENATE("R",'Mapa final'!$A$41),"")</f>
        <v/>
      </c>
      <c r="AE58" s="320"/>
      <c r="AF58" s="320" t="e">
        <f>IF(AND('Mapa final'!#REF!="Media",'Mapa final'!#REF!="Moderado"),CONCATENATE("R",'Mapa final'!#REF!),"")</f>
        <v>#REF!</v>
      </c>
      <c r="AG58" s="320"/>
      <c r="AH58" s="320" t="str">
        <f>IF(AND('Mapa final'!$K$44="Media",'Mapa final'!$O$44="Moderado"),CONCATENATE("R",'Mapa final'!$A$44),"")</f>
        <v/>
      </c>
      <c r="AI58" s="320"/>
      <c r="AJ58" s="320" t="str">
        <f>IF(AND('Mapa final'!$K$47="Media",'Mapa final'!$O$47="Moderado"),CONCATENATE("R",'Mapa final'!$A$47),"")</f>
        <v/>
      </c>
      <c r="AK58" s="320"/>
      <c r="AL58" s="320" t="str">
        <f>IF(AND('Mapa final'!$K$50="Media",'Mapa final'!$O$50="Moderado"),CONCATENATE("R",'Mapa final'!$A$50),"")</f>
        <v/>
      </c>
      <c r="AM58" s="312"/>
      <c r="AN58" s="316" t="str">
        <f>IF(AND('Mapa final'!$K$41="Media",'Mapa final'!$O$41="Mayor"),CONCATENATE("R",'Mapa final'!$A$41),"")</f>
        <v/>
      </c>
      <c r="AO58" s="317"/>
      <c r="AP58" s="317" t="e">
        <f>IF(AND('Mapa final'!#REF!="Media",'Mapa final'!#REF!="Mayor"),CONCATENATE("R",'Mapa final'!#REF!),"")</f>
        <v>#REF!</v>
      </c>
      <c r="AQ58" s="317"/>
      <c r="AR58" s="317" t="str">
        <f>IF(AND('Mapa final'!$K$44="Media",'Mapa final'!$O$44="Mayor"),CONCATENATE("R",'Mapa final'!$A$44),"")</f>
        <v/>
      </c>
      <c r="AS58" s="317"/>
      <c r="AT58" s="317" t="str">
        <f>IF(AND('Mapa final'!$K$47="Media",'Mapa final'!$O$47="Mayor"),CONCATENATE("R",'Mapa final'!$A$47),"")</f>
        <v/>
      </c>
      <c r="AU58" s="317"/>
      <c r="AV58" s="317" t="str">
        <f>IF(AND('Mapa final'!$K$50="Media",'Mapa final'!$O$50="Mayor"),CONCATENATE("R",'Mapa final'!$A$50),"")</f>
        <v/>
      </c>
      <c r="AW58" s="321"/>
      <c r="AX58" s="310" t="str">
        <f>IF(AND('Mapa final'!$K$41="Media",'Mapa final'!$O$41="Catastrófico"),CONCATENATE("R",'Mapa final'!$A$41),"")</f>
        <v/>
      </c>
      <c r="AY58" s="308"/>
      <c r="AZ58" s="308" t="e">
        <f>IF(AND('Mapa final'!#REF!="Media",'Mapa final'!#REF!="Catastrófico"),CONCATENATE("R",'Mapa final'!#REF!),"")</f>
        <v>#REF!</v>
      </c>
      <c r="BA58" s="308"/>
      <c r="BB58" s="308" t="str">
        <f>IF(AND('Mapa final'!$K$44="Media",'Mapa final'!$O$44="Catastrófico"),CONCATENATE("R",'Mapa final'!$A$44),"")</f>
        <v/>
      </c>
      <c r="BC58" s="308"/>
      <c r="BD58" s="308" t="str">
        <f>IF(AND('Mapa final'!$K$47="Media",'Mapa final'!$O$47="Catastrófico"),CONCATENATE("R",'Mapa final'!$A$47),"")</f>
        <v/>
      </c>
      <c r="BE58" s="308"/>
      <c r="BF58" s="308" t="str">
        <f>IF(AND('Mapa final'!$K$50="Media",'Mapa final'!$O$50="Catastrófico"),CONCATENATE("R",'Mapa final'!$A$50),"")</f>
        <v/>
      </c>
      <c r="BG58" s="309"/>
      <c r="BH58" s="36"/>
      <c r="BI58" s="370"/>
      <c r="BJ58" s="371"/>
      <c r="BK58" s="371"/>
      <c r="BL58" s="371"/>
      <c r="BM58" s="371"/>
      <c r="BN58" s="372"/>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row>
    <row r="59" spans="1:100" ht="15" customHeight="1" thickBot="1" x14ac:dyDescent="0.4">
      <c r="A59" s="36"/>
      <c r="B59" s="193"/>
      <c r="C59" s="194"/>
      <c r="D59" s="195"/>
      <c r="E59" s="387"/>
      <c r="F59" s="388"/>
      <c r="G59" s="388"/>
      <c r="H59" s="388"/>
      <c r="I59" s="388"/>
      <c r="J59" s="313"/>
      <c r="K59" s="320"/>
      <c r="L59" s="320"/>
      <c r="M59" s="320"/>
      <c r="N59" s="320"/>
      <c r="O59" s="320"/>
      <c r="P59" s="320"/>
      <c r="Q59" s="320"/>
      <c r="R59" s="320"/>
      <c r="S59" s="312"/>
      <c r="T59" s="313"/>
      <c r="U59" s="320"/>
      <c r="V59" s="320"/>
      <c r="W59" s="320"/>
      <c r="X59" s="320"/>
      <c r="Y59" s="320"/>
      <c r="Z59" s="320"/>
      <c r="AA59" s="320"/>
      <c r="AB59" s="320"/>
      <c r="AC59" s="312"/>
      <c r="AD59" s="313"/>
      <c r="AE59" s="320"/>
      <c r="AF59" s="320"/>
      <c r="AG59" s="320"/>
      <c r="AH59" s="320"/>
      <c r="AI59" s="320"/>
      <c r="AJ59" s="320"/>
      <c r="AK59" s="320"/>
      <c r="AL59" s="320"/>
      <c r="AM59" s="312"/>
      <c r="AN59" s="316"/>
      <c r="AO59" s="317"/>
      <c r="AP59" s="317"/>
      <c r="AQ59" s="317"/>
      <c r="AR59" s="317"/>
      <c r="AS59" s="317"/>
      <c r="AT59" s="317"/>
      <c r="AU59" s="317"/>
      <c r="AV59" s="317"/>
      <c r="AW59" s="321"/>
      <c r="AX59" s="345"/>
      <c r="AY59" s="333"/>
      <c r="AZ59" s="333"/>
      <c r="BA59" s="333"/>
      <c r="BB59" s="333"/>
      <c r="BC59" s="333"/>
      <c r="BD59" s="333"/>
      <c r="BE59" s="333"/>
      <c r="BF59" s="333"/>
      <c r="BG59" s="334"/>
      <c r="BH59" s="36"/>
      <c r="BI59" s="370"/>
      <c r="BJ59" s="371"/>
      <c r="BK59" s="371"/>
      <c r="BL59" s="371"/>
      <c r="BM59" s="371"/>
      <c r="BN59" s="372"/>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row>
    <row r="60" spans="1:100" ht="15" customHeight="1" x14ac:dyDescent="0.35">
      <c r="A60" s="36"/>
      <c r="B60" s="193"/>
      <c r="C60" s="194"/>
      <c r="D60" s="195"/>
      <c r="E60" s="385" t="s">
        <v>98</v>
      </c>
      <c r="F60" s="386"/>
      <c r="G60" s="386"/>
      <c r="H60" s="386"/>
      <c r="I60" s="386"/>
      <c r="J60" s="403" t="str">
        <f>IF(AND('Mapa final'!$K$7="Baja",'Mapa final'!$O$7="Leve"),CONCATENATE("R",'Mapa final'!$A$7),"")</f>
        <v/>
      </c>
      <c r="K60" s="347"/>
      <c r="L60" s="347" t="e">
        <f>IF(AND('Mapa final'!#REF!="Baja",'Mapa final'!#REF!="Leve"),CONCATENATE("R",'Mapa final'!#REF!),"")</f>
        <v>#REF!</v>
      </c>
      <c r="M60" s="347"/>
      <c r="N60" s="347" t="e">
        <f>IF(AND('Mapa final'!#REF!="Baja",'Mapa final'!#REF!="Leve"),CONCATENATE("R",'Mapa final'!#REF!),"")</f>
        <v>#REF!</v>
      </c>
      <c r="O60" s="347"/>
      <c r="P60" s="347" t="e">
        <f>IF(AND('Mapa final'!#REF!="Baja",'Mapa final'!#REF!="Leve"),CONCATENATE("R",'Mapa final'!#REF!),"")</f>
        <v>#REF!</v>
      </c>
      <c r="Q60" s="347"/>
      <c r="R60" s="347" t="e">
        <f>IF(AND('Mapa final'!#REF!="Baja",'Mapa final'!#REF!="Leve"),CONCATENATE("R",'Mapa final'!#REF!),"")</f>
        <v>#REF!</v>
      </c>
      <c r="S60" s="348"/>
      <c r="T60" s="322" t="str">
        <f>IF(AND('Mapa final'!$K$7="Baja",'Mapa final'!$O$7="Menor"),CONCATENATE("R",'Mapa final'!$A$7),"")</f>
        <v/>
      </c>
      <c r="U60" s="323"/>
      <c r="V60" s="323" t="e">
        <f>IF(AND('Mapa final'!#REF!="Baja",'Mapa final'!#REF!="Menor"),CONCATENATE("R",'Mapa final'!#REF!),"")</f>
        <v>#REF!</v>
      </c>
      <c r="W60" s="323"/>
      <c r="X60" s="323" t="e">
        <f>IF(AND('Mapa final'!#REF!="Baja",'Mapa final'!#REF!="Menor"),CONCATENATE("R",'Mapa final'!#REF!),"")</f>
        <v>#REF!</v>
      </c>
      <c r="Y60" s="323"/>
      <c r="Z60" s="323" t="e">
        <f>IF(AND('Mapa final'!#REF!="Baja",'Mapa final'!#REF!="Menor"),CONCATENATE("R",'Mapa final'!#REF!),"")</f>
        <v>#REF!</v>
      </c>
      <c r="AA60" s="323"/>
      <c r="AB60" s="323" t="e">
        <f>IF(AND('Mapa final'!#REF!="Baja",'Mapa final'!#REF!="Menor"),CONCATENATE("R",'Mapa final'!#REF!),"")</f>
        <v>#REF!</v>
      </c>
      <c r="AC60" s="324"/>
      <c r="AD60" s="322" t="str">
        <f>IF(AND('Mapa final'!$K$7="Baja",'Mapa final'!$O$7="Moderado"),CONCATENATE("R",'Mapa final'!$A$7),"")</f>
        <v/>
      </c>
      <c r="AE60" s="323"/>
      <c r="AF60" s="323" t="e">
        <f>IF(AND('Mapa final'!#REF!="Baja",'Mapa final'!#REF!="Moderado"),CONCATENATE("R",'Mapa final'!#REF!),"")</f>
        <v>#REF!</v>
      </c>
      <c r="AG60" s="323"/>
      <c r="AH60" s="323" t="e">
        <f>IF(AND('Mapa final'!#REF!="Baja",'Mapa final'!#REF!="Moderado"),CONCATENATE("R",'Mapa final'!#REF!),"")</f>
        <v>#REF!</v>
      </c>
      <c r="AI60" s="323"/>
      <c r="AJ60" s="323" t="e">
        <f>IF(AND('Mapa final'!#REF!="Baja",'Mapa final'!#REF!="Moderado"),CONCATENATE("R",'Mapa final'!#REF!),"")</f>
        <v>#REF!</v>
      </c>
      <c r="AK60" s="323"/>
      <c r="AL60" s="323" t="e">
        <f>IF(AND('Mapa final'!#REF!="Baja",'Mapa final'!#REF!="Moderado"),CONCATENATE("R",'Mapa final'!#REF!),"")</f>
        <v>#REF!</v>
      </c>
      <c r="AM60" s="324"/>
      <c r="AN60" s="325" t="str">
        <f>IF(AND('Mapa final'!$K$7="Baja",'Mapa final'!$O$7="Mayor"),CONCATENATE("R",'Mapa final'!$A$7),"")</f>
        <v/>
      </c>
      <c r="AO60" s="326"/>
      <c r="AP60" s="326" t="e">
        <f>IF(AND('Mapa final'!#REF!="Baja",'Mapa final'!#REF!="Mayor"),CONCATENATE("R",'Mapa final'!#REF!),"")</f>
        <v>#REF!</v>
      </c>
      <c r="AQ60" s="326"/>
      <c r="AR60" s="326" t="e">
        <f>IF(AND('Mapa final'!#REF!="Baja",'Mapa final'!#REF!="Mayor"),CONCATENATE("R",'Mapa final'!#REF!),"")</f>
        <v>#REF!</v>
      </c>
      <c r="AS60" s="326"/>
      <c r="AT60" s="326" t="e">
        <f>IF(AND('Mapa final'!#REF!="Baja",'Mapa final'!#REF!="Mayor"),CONCATENATE("R",'Mapa final'!#REF!),"")</f>
        <v>#REF!</v>
      </c>
      <c r="AU60" s="326"/>
      <c r="AV60" s="326" t="e">
        <f>IF(AND('Mapa final'!#REF!="Baja",'Mapa final'!#REF!="Mayor"),CONCATENATE("R",'Mapa final'!#REF!),"")</f>
        <v>#REF!</v>
      </c>
      <c r="AW60" s="330"/>
      <c r="AX60" s="343" t="str">
        <f>IF(AND('Mapa final'!$K$7="Baja",'Mapa final'!$O$7="Catastrófico"),CONCATENATE("R",'Mapa final'!$A$7),"")</f>
        <v/>
      </c>
      <c r="AY60" s="331"/>
      <c r="AZ60" s="331" t="e">
        <f>IF(AND('Mapa final'!#REF!="Baja",'Mapa final'!#REF!="Catastrófico"),CONCATENATE("R",'Mapa final'!#REF!),"")</f>
        <v>#REF!</v>
      </c>
      <c r="BA60" s="331"/>
      <c r="BB60" s="331" t="e">
        <f>IF(AND('Mapa final'!#REF!="Baja",'Mapa final'!#REF!="Catastrófico"),CONCATENATE("R",'Mapa final'!#REF!),"")</f>
        <v>#REF!</v>
      </c>
      <c r="BC60" s="331"/>
      <c r="BD60" s="331" t="e">
        <f>IF(AND('Mapa final'!#REF!="Baja",'Mapa final'!#REF!="Catastrófico"),CONCATENATE("R",'Mapa final'!#REF!),"")</f>
        <v>#REF!</v>
      </c>
      <c r="BE60" s="331"/>
      <c r="BF60" s="331" t="e">
        <f>IF(AND('Mapa final'!#REF!="Baja",'Mapa final'!#REF!="Catastrófico"),CONCATENATE("R",'Mapa final'!#REF!),"")</f>
        <v>#REF!</v>
      </c>
      <c r="BG60" s="344"/>
      <c r="BH60" s="36"/>
      <c r="BI60" s="370"/>
      <c r="BJ60" s="371"/>
      <c r="BK60" s="371"/>
      <c r="BL60" s="371"/>
      <c r="BM60" s="371"/>
      <c r="BN60" s="372"/>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row>
    <row r="61" spans="1:100" ht="15" customHeight="1" x14ac:dyDescent="0.35">
      <c r="A61" s="36"/>
      <c r="B61" s="193"/>
      <c r="C61" s="194"/>
      <c r="D61" s="195"/>
      <c r="E61" s="387"/>
      <c r="F61" s="388"/>
      <c r="G61" s="388"/>
      <c r="H61" s="388"/>
      <c r="I61" s="388"/>
      <c r="J61" s="305"/>
      <c r="K61" s="319"/>
      <c r="L61" s="319"/>
      <c r="M61" s="319"/>
      <c r="N61" s="319"/>
      <c r="O61" s="319"/>
      <c r="P61" s="319"/>
      <c r="Q61" s="319"/>
      <c r="R61" s="319"/>
      <c r="S61" s="307"/>
      <c r="T61" s="313"/>
      <c r="U61" s="320"/>
      <c r="V61" s="320"/>
      <c r="W61" s="320"/>
      <c r="X61" s="320"/>
      <c r="Y61" s="320"/>
      <c r="Z61" s="320"/>
      <c r="AA61" s="320"/>
      <c r="AB61" s="320"/>
      <c r="AC61" s="312"/>
      <c r="AD61" s="313"/>
      <c r="AE61" s="320"/>
      <c r="AF61" s="320"/>
      <c r="AG61" s="320"/>
      <c r="AH61" s="320"/>
      <c r="AI61" s="320"/>
      <c r="AJ61" s="320"/>
      <c r="AK61" s="320"/>
      <c r="AL61" s="320"/>
      <c r="AM61" s="312"/>
      <c r="AN61" s="316"/>
      <c r="AO61" s="317"/>
      <c r="AP61" s="317"/>
      <c r="AQ61" s="317"/>
      <c r="AR61" s="317"/>
      <c r="AS61" s="317"/>
      <c r="AT61" s="317"/>
      <c r="AU61" s="317"/>
      <c r="AV61" s="317"/>
      <c r="AW61" s="321"/>
      <c r="AX61" s="310"/>
      <c r="AY61" s="332"/>
      <c r="AZ61" s="332"/>
      <c r="BA61" s="332"/>
      <c r="BB61" s="332"/>
      <c r="BC61" s="332"/>
      <c r="BD61" s="332"/>
      <c r="BE61" s="332"/>
      <c r="BF61" s="332"/>
      <c r="BG61" s="309"/>
      <c r="BH61" s="36"/>
      <c r="BI61" s="370"/>
      <c r="BJ61" s="371"/>
      <c r="BK61" s="371"/>
      <c r="BL61" s="371"/>
      <c r="BM61" s="371"/>
      <c r="BN61" s="372"/>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row>
    <row r="62" spans="1:100" ht="15" customHeight="1" x14ac:dyDescent="0.35">
      <c r="A62" s="36"/>
      <c r="B62" s="193"/>
      <c r="C62" s="194"/>
      <c r="D62" s="195"/>
      <c r="E62" s="387"/>
      <c r="F62" s="388"/>
      <c r="G62" s="388"/>
      <c r="H62" s="388"/>
      <c r="I62" s="388"/>
      <c r="J62" s="305" t="str">
        <f>IF(AND('Mapa final'!$K$10="Baja",'Mapa final'!$O$10="Leve"),CONCATENATE("R",'Mapa final'!$A$10),"")</f>
        <v/>
      </c>
      <c r="K62" s="319"/>
      <c r="L62" s="319" t="e">
        <f>IF(AND('Mapa final'!#REF!="Baja",'Mapa final'!#REF!="Leve"),CONCATENATE("R",'Mapa final'!#REF!),"")</f>
        <v>#REF!</v>
      </c>
      <c r="M62" s="319"/>
      <c r="N62" s="319" t="e">
        <f>IF(AND('Mapa final'!#REF!="Baja",'Mapa final'!#REF!="Leve"),CONCATENATE("R",'Mapa final'!#REF!),"")</f>
        <v>#REF!</v>
      </c>
      <c r="O62" s="319"/>
      <c r="P62" s="319" t="str">
        <f>IF(AND('Mapa final'!$K$13="Baja",'Mapa final'!$O$13="Leve"),CONCATENATE("R",'Mapa final'!$A$13),"")</f>
        <v/>
      </c>
      <c r="Q62" s="319"/>
      <c r="R62" s="319" t="e">
        <f>IF(AND('Mapa final'!#REF!="Baja",'Mapa final'!#REF!="Leve"),CONCATENATE("R",'Mapa final'!#REF!),"")</f>
        <v>#REF!</v>
      </c>
      <c r="S62" s="307"/>
      <c r="T62" s="313" t="str">
        <f>IF(AND('Mapa final'!$K$10="Baja",'Mapa final'!$O$10="Menor"),CONCATENATE("R",'Mapa final'!$A$10),"")</f>
        <v/>
      </c>
      <c r="U62" s="320"/>
      <c r="V62" s="320" t="e">
        <f>IF(AND('Mapa final'!#REF!="Baja",'Mapa final'!#REF!="Menor"),CONCATENATE("R",'Mapa final'!#REF!),"")</f>
        <v>#REF!</v>
      </c>
      <c r="W62" s="320"/>
      <c r="X62" s="320" t="e">
        <f>IF(AND('Mapa final'!#REF!="Baja",'Mapa final'!#REF!="Menor"),CONCATENATE("R",'Mapa final'!#REF!),"")</f>
        <v>#REF!</v>
      </c>
      <c r="Y62" s="320"/>
      <c r="Z62" s="320" t="str">
        <f>IF(AND('Mapa final'!$K$13="Baja",'Mapa final'!$O$13="Menor"),CONCATENATE("R",'Mapa final'!$A$13),"")</f>
        <v/>
      </c>
      <c r="AA62" s="320"/>
      <c r="AB62" s="320" t="e">
        <f>IF(AND('Mapa final'!#REF!="Baja",'Mapa final'!#REF!="Menor"),CONCATENATE("R",'Mapa final'!#REF!),"")</f>
        <v>#REF!</v>
      </c>
      <c r="AC62" s="312"/>
      <c r="AD62" s="313" t="str">
        <f>IF(AND('Mapa final'!$K$10="Baja",'Mapa final'!$O$10="Moderado"),CONCATENATE("R",'Mapa final'!$A$10),"")</f>
        <v/>
      </c>
      <c r="AE62" s="320"/>
      <c r="AF62" s="320" t="e">
        <f>IF(AND('Mapa final'!#REF!="Baja",'Mapa final'!#REF!="Moderado"),CONCATENATE("R",'Mapa final'!#REF!),"")</f>
        <v>#REF!</v>
      </c>
      <c r="AG62" s="320"/>
      <c r="AH62" s="320" t="e">
        <f>IF(AND('Mapa final'!#REF!="Baja",'Mapa final'!#REF!="Moderado"),CONCATENATE("R",'Mapa final'!#REF!),"")</f>
        <v>#REF!</v>
      </c>
      <c r="AI62" s="320"/>
      <c r="AJ62" s="320" t="str">
        <f>IF(AND('Mapa final'!$K$13="Baja",'Mapa final'!$O$13="Moderado"),CONCATENATE("R",'Mapa final'!$A$13),"")</f>
        <v>R3</v>
      </c>
      <c r="AK62" s="320"/>
      <c r="AL62" s="320" t="e">
        <f>IF(AND('Mapa final'!#REF!="Baja",'Mapa final'!#REF!="Moderado"),CONCATENATE("R",'Mapa final'!#REF!),"")</f>
        <v>#REF!</v>
      </c>
      <c r="AM62" s="312"/>
      <c r="AN62" s="316" t="str">
        <f>IF(AND('Mapa final'!$K$10="Baja",'Mapa final'!$O$10="Mayor"),CONCATENATE("R",'Mapa final'!$A$10),"")</f>
        <v/>
      </c>
      <c r="AO62" s="317"/>
      <c r="AP62" s="317" t="e">
        <f>IF(AND('Mapa final'!#REF!="Baja",'Mapa final'!#REF!="Mayor"),CONCATENATE("R",'Mapa final'!#REF!),"")</f>
        <v>#REF!</v>
      </c>
      <c r="AQ62" s="317"/>
      <c r="AR62" s="317" t="e">
        <f>IF(AND('Mapa final'!#REF!="Baja",'Mapa final'!#REF!="Mayor"),CONCATENATE("R",'Mapa final'!#REF!),"")</f>
        <v>#REF!</v>
      </c>
      <c r="AS62" s="317"/>
      <c r="AT62" s="317" t="str">
        <f>IF(AND('Mapa final'!$K$13="Baja",'Mapa final'!$O$13="Mayor"),CONCATENATE("R",'Mapa final'!$A$13),"")</f>
        <v/>
      </c>
      <c r="AU62" s="317"/>
      <c r="AV62" s="317" t="e">
        <f>IF(AND('Mapa final'!#REF!="Baja",'Mapa final'!#REF!="Mayor"),CONCATENATE("R",'Mapa final'!#REF!),"")</f>
        <v>#REF!</v>
      </c>
      <c r="AW62" s="321"/>
      <c r="AX62" s="310" t="str">
        <f>IF(AND('Mapa final'!$K$10="Baja",'Mapa final'!$O$10="Catastrófico"),CONCATENATE("R",'Mapa final'!$A$10),"")</f>
        <v/>
      </c>
      <c r="AY62" s="332"/>
      <c r="AZ62" s="332" t="e">
        <f>IF(AND('Mapa final'!#REF!="Baja",'Mapa final'!#REF!="Catastrófico"),CONCATENATE("R",'Mapa final'!#REF!),"")</f>
        <v>#REF!</v>
      </c>
      <c r="BA62" s="332"/>
      <c r="BB62" s="332" t="e">
        <f>IF(AND('Mapa final'!#REF!="Baja",'Mapa final'!#REF!="Catastrófico"),CONCATENATE("R",'Mapa final'!#REF!),"")</f>
        <v>#REF!</v>
      </c>
      <c r="BC62" s="332"/>
      <c r="BD62" s="332" t="str">
        <f>IF(AND('Mapa final'!$K$13="Baja",'Mapa final'!$O$13="Catastrófico"),CONCATENATE("R",'Mapa final'!$A$13),"")</f>
        <v/>
      </c>
      <c r="BE62" s="332"/>
      <c r="BF62" s="332" t="e">
        <f>IF(AND('Mapa final'!#REF!="Baja",'Mapa final'!#REF!="Catastrófico"),CONCATENATE("R",'Mapa final'!#REF!),"")</f>
        <v>#REF!</v>
      </c>
      <c r="BG62" s="309"/>
      <c r="BH62" s="36"/>
      <c r="BI62" s="370"/>
      <c r="BJ62" s="371"/>
      <c r="BK62" s="371"/>
      <c r="BL62" s="371"/>
      <c r="BM62" s="371"/>
      <c r="BN62" s="372"/>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row>
    <row r="63" spans="1:100" ht="15" customHeight="1" x14ac:dyDescent="0.35">
      <c r="A63" s="36"/>
      <c r="B63" s="193"/>
      <c r="C63" s="194"/>
      <c r="D63" s="195"/>
      <c r="E63" s="387"/>
      <c r="F63" s="388"/>
      <c r="G63" s="388"/>
      <c r="H63" s="388"/>
      <c r="I63" s="388"/>
      <c r="J63" s="305"/>
      <c r="K63" s="319"/>
      <c r="L63" s="319"/>
      <c r="M63" s="319"/>
      <c r="N63" s="319"/>
      <c r="O63" s="319"/>
      <c r="P63" s="319"/>
      <c r="Q63" s="319"/>
      <c r="R63" s="319"/>
      <c r="S63" s="307"/>
      <c r="T63" s="313"/>
      <c r="U63" s="320"/>
      <c r="V63" s="320"/>
      <c r="W63" s="320"/>
      <c r="X63" s="320"/>
      <c r="Y63" s="320"/>
      <c r="Z63" s="320"/>
      <c r="AA63" s="320"/>
      <c r="AB63" s="320"/>
      <c r="AC63" s="312"/>
      <c r="AD63" s="313"/>
      <c r="AE63" s="320"/>
      <c r="AF63" s="320"/>
      <c r="AG63" s="320"/>
      <c r="AH63" s="320"/>
      <c r="AI63" s="320"/>
      <c r="AJ63" s="320"/>
      <c r="AK63" s="320"/>
      <c r="AL63" s="320"/>
      <c r="AM63" s="312"/>
      <c r="AN63" s="316"/>
      <c r="AO63" s="317"/>
      <c r="AP63" s="317"/>
      <c r="AQ63" s="317"/>
      <c r="AR63" s="317"/>
      <c r="AS63" s="317"/>
      <c r="AT63" s="317"/>
      <c r="AU63" s="317"/>
      <c r="AV63" s="317"/>
      <c r="AW63" s="321"/>
      <c r="AX63" s="310"/>
      <c r="AY63" s="332"/>
      <c r="AZ63" s="332"/>
      <c r="BA63" s="332"/>
      <c r="BB63" s="332"/>
      <c r="BC63" s="332"/>
      <c r="BD63" s="332"/>
      <c r="BE63" s="332"/>
      <c r="BF63" s="332"/>
      <c r="BG63" s="309"/>
      <c r="BH63" s="36"/>
      <c r="BI63" s="370"/>
      <c r="BJ63" s="371"/>
      <c r="BK63" s="371"/>
      <c r="BL63" s="371"/>
      <c r="BM63" s="371"/>
      <c r="BN63" s="372"/>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row>
    <row r="64" spans="1:100" ht="15" customHeight="1" x14ac:dyDescent="0.35">
      <c r="A64" s="36"/>
      <c r="B64" s="193"/>
      <c r="C64" s="194"/>
      <c r="D64" s="195"/>
      <c r="E64" s="387"/>
      <c r="F64" s="388"/>
      <c r="G64" s="388"/>
      <c r="H64" s="388"/>
      <c r="I64" s="388"/>
      <c r="J64" s="305" t="e">
        <f>IF(AND('Mapa final'!#REF!="Baja",'Mapa final'!#REF!="Leve"),CONCATENATE("R",'Mapa final'!#REF!),"")</f>
        <v>#REF!</v>
      </c>
      <c r="K64" s="319"/>
      <c r="L64" s="319" t="str">
        <f>IF(AND('Mapa final'!$K$16="Baja",'Mapa final'!$O$16="Leve"),CONCATENATE("R",'Mapa final'!$A$16),"")</f>
        <v/>
      </c>
      <c r="M64" s="319"/>
      <c r="N64" s="319" t="e">
        <f>IF(AND('Mapa final'!#REF!="Baja",'Mapa final'!#REF!="Leve"),CONCATENATE("R",'Mapa final'!#REF!),"")</f>
        <v>#REF!</v>
      </c>
      <c r="O64" s="319"/>
      <c r="P64" s="319" t="e">
        <f>IF(AND('Mapa final'!#REF!="Baja",'Mapa final'!#REF!="Leve"),CONCATENATE("R",'Mapa final'!#REF!),"")</f>
        <v>#REF!</v>
      </c>
      <c r="Q64" s="319"/>
      <c r="R64" s="319" t="str">
        <f>IF(AND('Mapa final'!$K$20="Baja",'Mapa final'!$O$20="Leve"),CONCATENATE("R",'Mapa final'!$A$20),"")</f>
        <v/>
      </c>
      <c r="S64" s="307"/>
      <c r="T64" s="313" t="e">
        <f>IF(AND('Mapa final'!#REF!="Baja",'Mapa final'!#REF!="Menor"),CONCATENATE("R",'Mapa final'!#REF!),"")</f>
        <v>#REF!</v>
      </c>
      <c r="U64" s="320"/>
      <c r="V64" s="320" t="str">
        <f>IF(AND('Mapa final'!$K$16="Baja",'Mapa final'!$O$16="Menor"),CONCATENATE("R",'Mapa final'!$A$16),"")</f>
        <v/>
      </c>
      <c r="W64" s="320"/>
      <c r="X64" s="320" t="e">
        <f>IF(AND('Mapa final'!#REF!="Baja",'Mapa final'!#REF!="Menor"),CONCATENATE("R",'Mapa final'!#REF!),"")</f>
        <v>#REF!</v>
      </c>
      <c r="Y64" s="320"/>
      <c r="Z64" s="320" t="e">
        <f>IF(AND('Mapa final'!#REF!="Baja",'Mapa final'!#REF!="Menor"),CONCATENATE("R",'Mapa final'!#REF!),"")</f>
        <v>#REF!</v>
      </c>
      <c r="AA64" s="320"/>
      <c r="AB64" s="320" t="str">
        <f>IF(AND('Mapa final'!$K$20="Baja",'Mapa final'!$O$20="Menor"),CONCATENATE("R",'Mapa final'!$A$20),"")</f>
        <v/>
      </c>
      <c r="AC64" s="312"/>
      <c r="AD64" s="313" t="e">
        <f>IF(AND('Mapa final'!#REF!="Baja",'Mapa final'!#REF!="Moderado"),CONCATENATE("R",'Mapa final'!#REF!),"")</f>
        <v>#REF!</v>
      </c>
      <c r="AE64" s="320"/>
      <c r="AF64" s="320" t="str">
        <f>IF(AND('Mapa final'!$K$16="Baja",'Mapa final'!$O$16="Moderado"),CONCATENATE("R",'Mapa final'!$A$16),"")</f>
        <v/>
      </c>
      <c r="AG64" s="320"/>
      <c r="AH64" s="320" t="e">
        <f>IF(AND('Mapa final'!#REF!="Baja",'Mapa final'!#REF!="Moderado"),CONCATENATE("R",'Mapa final'!#REF!),"")</f>
        <v>#REF!</v>
      </c>
      <c r="AI64" s="320"/>
      <c r="AJ64" s="320" t="e">
        <f>IF(AND('Mapa final'!#REF!="Baja",'Mapa final'!#REF!="Moderado"),CONCATENATE("R",'Mapa final'!#REF!),"")</f>
        <v>#REF!</v>
      </c>
      <c r="AK64" s="320"/>
      <c r="AL64" s="320" t="str">
        <f>IF(AND('Mapa final'!$K$20="Baja",'Mapa final'!$O$20="Moderado"),CONCATENATE("R",'Mapa final'!$A$20),"")</f>
        <v/>
      </c>
      <c r="AM64" s="312"/>
      <c r="AN64" s="316" t="e">
        <f>IF(AND('Mapa final'!#REF!="Baja",'Mapa final'!#REF!="Mayor"),CONCATENATE("R",'Mapa final'!#REF!),"")</f>
        <v>#REF!</v>
      </c>
      <c r="AO64" s="317"/>
      <c r="AP64" s="317" t="str">
        <f>IF(AND('Mapa final'!$K$16="Baja",'Mapa final'!$O$16="Mayor"),CONCATENATE("R",'Mapa final'!$A$16),"")</f>
        <v/>
      </c>
      <c r="AQ64" s="317"/>
      <c r="AR64" s="317" t="e">
        <f>IF(AND('Mapa final'!#REF!="Baja",'Mapa final'!#REF!="Mayor"),CONCATENATE("R",'Mapa final'!#REF!),"")</f>
        <v>#REF!</v>
      </c>
      <c r="AS64" s="317"/>
      <c r="AT64" s="317" t="e">
        <f>IF(AND('Mapa final'!#REF!="Baja",'Mapa final'!#REF!="Mayor"),CONCATENATE("R",'Mapa final'!#REF!),"")</f>
        <v>#REF!</v>
      </c>
      <c r="AU64" s="317"/>
      <c r="AV64" s="317" t="str">
        <f>IF(AND('Mapa final'!$K$20="Baja",'Mapa final'!$O$20="Mayor"),CONCATENATE("R",'Mapa final'!$A$20),"")</f>
        <v/>
      </c>
      <c r="AW64" s="321"/>
      <c r="AX64" s="310" t="e">
        <f>IF(AND('Mapa final'!#REF!="Baja",'Mapa final'!#REF!="Catastrófico"),CONCATENATE("R",'Mapa final'!#REF!),"")</f>
        <v>#REF!</v>
      </c>
      <c r="AY64" s="332"/>
      <c r="AZ64" s="332" t="str">
        <f>IF(AND('Mapa final'!$K$16="Baja",'Mapa final'!$O$16="Catastrófico"),CONCATENATE("R",'Mapa final'!$A$16),"")</f>
        <v/>
      </c>
      <c r="BA64" s="332"/>
      <c r="BB64" s="332" t="e">
        <f>IF(AND('Mapa final'!#REF!="Baja",'Mapa final'!#REF!="Catastrófico"),CONCATENATE("R",'Mapa final'!#REF!),"")</f>
        <v>#REF!</v>
      </c>
      <c r="BC64" s="332"/>
      <c r="BD64" s="332" t="e">
        <f>IF(AND('Mapa final'!#REF!="Baja",'Mapa final'!#REF!="Catastrófico"),CONCATENATE("R",'Mapa final'!#REF!),"")</f>
        <v>#REF!</v>
      </c>
      <c r="BE64" s="332"/>
      <c r="BF64" s="332" t="str">
        <f>IF(AND('Mapa final'!$K$20="Baja",'Mapa final'!$O$20="Catastrófico"),CONCATENATE("R",'Mapa final'!$A$20),"")</f>
        <v/>
      </c>
      <c r="BG64" s="309"/>
      <c r="BH64" s="36"/>
      <c r="BI64" s="370"/>
      <c r="BJ64" s="371"/>
      <c r="BK64" s="371"/>
      <c r="BL64" s="371"/>
      <c r="BM64" s="371"/>
      <c r="BN64" s="372"/>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row>
    <row r="65" spans="1:100" ht="15" customHeight="1" x14ac:dyDescent="0.35">
      <c r="A65" s="36"/>
      <c r="B65" s="193"/>
      <c r="C65" s="194"/>
      <c r="D65" s="195"/>
      <c r="E65" s="387"/>
      <c r="F65" s="388"/>
      <c r="G65" s="388"/>
      <c r="H65" s="388"/>
      <c r="I65" s="388"/>
      <c r="J65" s="305"/>
      <c r="K65" s="319"/>
      <c r="L65" s="319"/>
      <c r="M65" s="319"/>
      <c r="N65" s="319"/>
      <c r="O65" s="319"/>
      <c r="P65" s="319"/>
      <c r="Q65" s="319"/>
      <c r="R65" s="319"/>
      <c r="S65" s="307"/>
      <c r="T65" s="313"/>
      <c r="U65" s="320"/>
      <c r="V65" s="320"/>
      <c r="W65" s="320"/>
      <c r="X65" s="320"/>
      <c r="Y65" s="320"/>
      <c r="Z65" s="320"/>
      <c r="AA65" s="320"/>
      <c r="AB65" s="320"/>
      <c r="AC65" s="312"/>
      <c r="AD65" s="313"/>
      <c r="AE65" s="320"/>
      <c r="AF65" s="320"/>
      <c r="AG65" s="320"/>
      <c r="AH65" s="320"/>
      <c r="AI65" s="320"/>
      <c r="AJ65" s="320"/>
      <c r="AK65" s="320"/>
      <c r="AL65" s="320"/>
      <c r="AM65" s="312"/>
      <c r="AN65" s="316"/>
      <c r="AO65" s="317"/>
      <c r="AP65" s="317"/>
      <c r="AQ65" s="317"/>
      <c r="AR65" s="317"/>
      <c r="AS65" s="317"/>
      <c r="AT65" s="317"/>
      <c r="AU65" s="317"/>
      <c r="AV65" s="317"/>
      <c r="AW65" s="321"/>
      <c r="AX65" s="310"/>
      <c r="AY65" s="332"/>
      <c r="AZ65" s="332"/>
      <c r="BA65" s="332"/>
      <c r="BB65" s="332"/>
      <c r="BC65" s="332"/>
      <c r="BD65" s="332"/>
      <c r="BE65" s="332"/>
      <c r="BF65" s="332"/>
      <c r="BG65" s="309"/>
      <c r="BH65" s="36"/>
      <c r="BI65" s="370"/>
      <c r="BJ65" s="371"/>
      <c r="BK65" s="371"/>
      <c r="BL65" s="371"/>
      <c r="BM65" s="371"/>
      <c r="BN65" s="372"/>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row>
    <row r="66" spans="1:100" ht="15" customHeight="1" x14ac:dyDescent="0.35">
      <c r="A66" s="36"/>
      <c r="B66" s="193"/>
      <c r="C66" s="194"/>
      <c r="D66" s="195"/>
      <c r="E66" s="387"/>
      <c r="F66" s="388"/>
      <c r="G66" s="388"/>
      <c r="H66" s="388"/>
      <c r="I66" s="388"/>
      <c r="J66" s="305" t="e">
        <f>IF(AND('Mapa final'!#REF!="Baja",'Mapa final'!#REF!="Leve"),CONCATENATE("R",'Mapa final'!#REF!),"")</f>
        <v>#REF!</v>
      </c>
      <c r="K66" s="319"/>
      <c r="L66" s="319" t="str">
        <f>IF(AND('Mapa final'!$K$23="Baja",'Mapa final'!$O$23="Leve"),CONCATENATE("R",'Mapa final'!$A$23),"")</f>
        <v/>
      </c>
      <c r="M66" s="319"/>
      <c r="N66" s="319" t="e">
        <f>IF(AND('Mapa final'!#REF!="Baja",'Mapa final'!#REF!="Leve"),CONCATENATE("R",'Mapa final'!#REF!),"")</f>
        <v>#REF!</v>
      </c>
      <c r="O66" s="319"/>
      <c r="P66" s="319" t="e">
        <f>IF(AND('Mapa final'!#REF!="Baja",'Mapa final'!#REF!="Leve"),CONCATENATE("R",'Mapa final'!#REF!),"")</f>
        <v>#REF!</v>
      </c>
      <c r="Q66" s="319"/>
      <c r="R66" s="319" t="str">
        <f>IF(AND('Mapa final'!$K$26="Baja",'Mapa final'!$O$26="Leve"),CONCATENATE("R",'Mapa final'!$A$26),"")</f>
        <v/>
      </c>
      <c r="S66" s="307"/>
      <c r="T66" s="313" t="e">
        <f>IF(AND('Mapa final'!#REF!="Baja",'Mapa final'!#REF!="Menor"),CONCATENATE("R",'Mapa final'!#REF!),"")</f>
        <v>#REF!</v>
      </c>
      <c r="U66" s="320"/>
      <c r="V66" s="320" t="str">
        <f>IF(AND('Mapa final'!$K$23="Baja",'Mapa final'!$O$23="Menor"),CONCATENATE("R",'Mapa final'!$A$23),"")</f>
        <v/>
      </c>
      <c r="W66" s="320"/>
      <c r="X66" s="320" t="e">
        <f>IF(AND('Mapa final'!#REF!="Baja",'Mapa final'!#REF!="Menor"),CONCATENATE("R",'Mapa final'!#REF!),"")</f>
        <v>#REF!</v>
      </c>
      <c r="Y66" s="320"/>
      <c r="Z66" s="320" t="e">
        <f>IF(AND('Mapa final'!#REF!="Baja",'Mapa final'!#REF!="Menor"),CONCATENATE("R",'Mapa final'!#REF!),"")</f>
        <v>#REF!</v>
      </c>
      <c r="AA66" s="320"/>
      <c r="AB66" s="320" t="str">
        <f>IF(AND('Mapa final'!$K$26="Baja",'Mapa final'!$O$26="Menor"),CONCATENATE("R",'Mapa final'!$A$26),"")</f>
        <v/>
      </c>
      <c r="AC66" s="312"/>
      <c r="AD66" s="313" t="e">
        <f>IF(AND('Mapa final'!#REF!="Baja",'Mapa final'!#REF!="Moderado"),CONCATENATE("R",'Mapa final'!#REF!),"")</f>
        <v>#REF!</v>
      </c>
      <c r="AE66" s="320"/>
      <c r="AF66" s="320" t="str">
        <f>IF(AND('Mapa final'!$K$23="Baja",'Mapa final'!$O$23="Moderado"),CONCATENATE("R",'Mapa final'!$A$23),"")</f>
        <v/>
      </c>
      <c r="AG66" s="320"/>
      <c r="AH66" s="320" t="e">
        <f>IF(AND('Mapa final'!#REF!="Baja",'Mapa final'!#REF!="Moderado"),CONCATENATE("R",'Mapa final'!#REF!),"")</f>
        <v>#REF!</v>
      </c>
      <c r="AI66" s="320"/>
      <c r="AJ66" s="320" t="e">
        <f>IF(AND('Mapa final'!#REF!="Baja",'Mapa final'!#REF!="Moderado"),CONCATENATE("R",'Mapa final'!#REF!),"")</f>
        <v>#REF!</v>
      </c>
      <c r="AK66" s="320"/>
      <c r="AL66" s="320" t="str">
        <f>IF(AND('Mapa final'!$K$26="Baja",'Mapa final'!$O$26="Moderado"),CONCATENATE("R",'Mapa final'!$A$26),"")</f>
        <v/>
      </c>
      <c r="AM66" s="312"/>
      <c r="AN66" s="316" t="e">
        <f>IF(AND('Mapa final'!#REF!="Baja",'Mapa final'!#REF!="Mayor"),CONCATENATE("R",'Mapa final'!#REF!),"")</f>
        <v>#REF!</v>
      </c>
      <c r="AO66" s="317"/>
      <c r="AP66" s="317" t="str">
        <f>IF(AND('Mapa final'!$K$23="Baja",'Mapa final'!$O$23="Mayor"),CONCATENATE("R",'Mapa final'!$A$23),"")</f>
        <v/>
      </c>
      <c r="AQ66" s="317"/>
      <c r="AR66" s="317" t="e">
        <f>IF(AND('Mapa final'!#REF!="Baja",'Mapa final'!#REF!="Mayor"),CONCATENATE("R",'Mapa final'!#REF!),"")</f>
        <v>#REF!</v>
      </c>
      <c r="AS66" s="317"/>
      <c r="AT66" s="317" t="e">
        <f>IF(AND('Mapa final'!#REF!="Baja",'Mapa final'!#REF!="Mayor"),CONCATENATE("R",'Mapa final'!#REF!),"")</f>
        <v>#REF!</v>
      </c>
      <c r="AU66" s="317"/>
      <c r="AV66" s="317" t="str">
        <f>IF(AND('Mapa final'!$K$26="Baja",'Mapa final'!$O$26="Mayor"),CONCATENATE("R",'Mapa final'!$A$26),"")</f>
        <v/>
      </c>
      <c r="AW66" s="321"/>
      <c r="AX66" s="310" t="e">
        <f>IF(AND('Mapa final'!#REF!="Baja",'Mapa final'!#REF!="Catastrófico"),CONCATENATE("R",'Mapa final'!#REF!),"")</f>
        <v>#REF!</v>
      </c>
      <c r="AY66" s="332"/>
      <c r="AZ66" s="332" t="str">
        <f>IF(AND('Mapa final'!$K$23="Baja",'Mapa final'!$O$23="Catastrófico"),CONCATENATE("R",'Mapa final'!$A$23),"")</f>
        <v/>
      </c>
      <c r="BA66" s="332"/>
      <c r="BB66" s="332" t="e">
        <f>IF(AND('Mapa final'!#REF!="Baja",'Mapa final'!#REF!="Catastrófico"),CONCATENATE("R",'Mapa final'!#REF!),"")</f>
        <v>#REF!</v>
      </c>
      <c r="BC66" s="332"/>
      <c r="BD66" s="332" t="e">
        <f>IF(AND('Mapa final'!#REF!="Baja",'Mapa final'!#REF!="Catastrófico"),CONCATENATE("R",'Mapa final'!#REF!),"")</f>
        <v>#REF!</v>
      </c>
      <c r="BE66" s="332"/>
      <c r="BF66" s="332" t="str">
        <f>IF(AND('Mapa final'!$K$26="Baja",'Mapa final'!$O$26="Catastrófico"),CONCATENATE("R",'Mapa final'!$A$26),"")</f>
        <v/>
      </c>
      <c r="BG66" s="309"/>
      <c r="BH66" s="36"/>
      <c r="BI66" s="370"/>
      <c r="BJ66" s="371"/>
      <c r="BK66" s="371"/>
      <c r="BL66" s="371"/>
      <c r="BM66" s="371"/>
      <c r="BN66" s="372"/>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row>
    <row r="67" spans="1:100" ht="15" customHeight="1" thickBot="1" x14ac:dyDescent="0.4">
      <c r="A67" s="36"/>
      <c r="B67" s="193"/>
      <c r="C67" s="194"/>
      <c r="D67" s="195"/>
      <c r="E67" s="387"/>
      <c r="F67" s="388"/>
      <c r="G67" s="388"/>
      <c r="H67" s="388"/>
      <c r="I67" s="388"/>
      <c r="J67" s="305"/>
      <c r="K67" s="319"/>
      <c r="L67" s="319"/>
      <c r="M67" s="319"/>
      <c r="N67" s="319"/>
      <c r="O67" s="319"/>
      <c r="P67" s="319"/>
      <c r="Q67" s="319"/>
      <c r="R67" s="319"/>
      <c r="S67" s="307"/>
      <c r="T67" s="313"/>
      <c r="U67" s="320"/>
      <c r="V67" s="320"/>
      <c r="W67" s="320"/>
      <c r="X67" s="320"/>
      <c r="Y67" s="320"/>
      <c r="Z67" s="320"/>
      <c r="AA67" s="320"/>
      <c r="AB67" s="320"/>
      <c r="AC67" s="312"/>
      <c r="AD67" s="313"/>
      <c r="AE67" s="320"/>
      <c r="AF67" s="320"/>
      <c r="AG67" s="320"/>
      <c r="AH67" s="320"/>
      <c r="AI67" s="320"/>
      <c r="AJ67" s="320"/>
      <c r="AK67" s="320"/>
      <c r="AL67" s="320"/>
      <c r="AM67" s="312"/>
      <c r="AN67" s="316"/>
      <c r="AO67" s="317"/>
      <c r="AP67" s="317"/>
      <c r="AQ67" s="317"/>
      <c r="AR67" s="317"/>
      <c r="AS67" s="317"/>
      <c r="AT67" s="317"/>
      <c r="AU67" s="317"/>
      <c r="AV67" s="317"/>
      <c r="AW67" s="321"/>
      <c r="AX67" s="310"/>
      <c r="AY67" s="332"/>
      <c r="AZ67" s="332"/>
      <c r="BA67" s="332"/>
      <c r="BB67" s="332"/>
      <c r="BC67" s="332"/>
      <c r="BD67" s="332"/>
      <c r="BE67" s="332"/>
      <c r="BF67" s="332"/>
      <c r="BG67" s="309"/>
      <c r="BH67" s="36"/>
      <c r="BI67" s="373"/>
      <c r="BJ67" s="374"/>
      <c r="BK67" s="374"/>
      <c r="BL67" s="374"/>
      <c r="BM67" s="374"/>
      <c r="BN67" s="375"/>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row>
    <row r="68" spans="1:100" ht="15" customHeight="1" x14ac:dyDescent="0.35">
      <c r="A68" s="36"/>
      <c r="B68" s="193"/>
      <c r="C68" s="194"/>
      <c r="D68" s="195"/>
      <c r="E68" s="387"/>
      <c r="F68" s="388"/>
      <c r="G68" s="388"/>
      <c r="H68" s="388"/>
      <c r="I68" s="388"/>
      <c r="J68" s="305" t="str">
        <f>IF(AND('Mapa final'!$K$29="Baja",'Mapa final'!$O$29="Leve"),CONCATENATE("R",'Mapa final'!$A$29),"")</f>
        <v/>
      </c>
      <c r="K68" s="319"/>
      <c r="L68" s="319" t="e">
        <f>IF(AND('Mapa final'!#REF!="Baja",'Mapa final'!#REF!="Leve"),CONCATENATE("R",'Mapa final'!#REF!),"")</f>
        <v>#REF!</v>
      </c>
      <c r="M68" s="319"/>
      <c r="N68" s="319" t="e">
        <f>IF(AND('Mapa final'!#REF!="Baja",'Mapa final'!#REF!="Leve"),CONCATENATE("R",'Mapa final'!#REF!),"")</f>
        <v>#REF!</v>
      </c>
      <c r="O68" s="319"/>
      <c r="P68" s="319" t="e">
        <f>IF(AND('Mapa final'!#REF!="Baja",'Mapa final'!#REF!="Leve"),CONCATENATE("R",'Mapa final'!#REF!),"")</f>
        <v>#REF!</v>
      </c>
      <c r="Q68" s="319"/>
      <c r="R68" s="319" t="e">
        <f>IF(AND('Mapa final'!#REF!="Baja",'Mapa final'!#REF!="Leve"),CONCATENATE("R",'Mapa final'!#REF!),"")</f>
        <v>#REF!</v>
      </c>
      <c r="S68" s="307"/>
      <c r="T68" s="313" t="str">
        <f>IF(AND('Mapa final'!$K$29="Baja",'Mapa final'!$O$29="Menor"),CONCATENATE("R",'Mapa final'!$A$29),"")</f>
        <v/>
      </c>
      <c r="U68" s="320"/>
      <c r="V68" s="320" t="e">
        <f>IF(AND('Mapa final'!#REF!="Baja",'Mapa final'!#REF!="Menor"),CONCATENATE("R",'Mapa final'!#REF!),"")</f>
        <v>#REF!</v>
      </c>
      <c r="W68" s="320"/>
      <c r="X68" s="320" t="e">
        <f>IF(AND('Mapa final'!#REF!="Baja",'Mapa final'!#REF!="Menor"),CONCATENATE("R",'Mapa final'!#REF!),"")</f>
        <v>#REF!</v>
      </c>
      <c r="Y68" s="320"/>
      <c r="Z68" s="320" t="e">
        <f>IF(AND('Mapa final'!#REF!="Baja",'Mapa final'!#REF!="Menor"),CONCATENATE("R",'Mapa final'!#REF!),"")</f>
        <v>#REF!</v>
      </c>
      <c r="AA68" s="320"/>
      <c r="AB68" s="320" t="e">
        <f>IF(AND('Mapa final'!#REF!="Baja",'Mapa final'!#REF!="Menor"),CONCATENATE("R",'Mapa final'!#REF!),"")</f>
        <v>#REF!</v>
      </c>
      <c r="AC68" s="312"/>
      <c r="AD68" s="313" t="str">
        <f>IF(AND('Mapa final'!$K$29="Baja",'Mapa final'!$O$29="Moderado"),CONCATENATE("R",'Mapa final'!$A$29),"")</f>
        <v/>
      </c>
      <c r="AE68" s="320"/>
      <c r="AF68" s="320" t="e">
        <f>IF(AND('Mapa final'!#REF!="Baja",'Mapa final'!#REF!="Moderado"),CONCATENATE("R",'Mapa final'!#REF!),"")</f>
        <v>#REF!</v>
      </c>
      <c r="AG68" s="320"/>
      <c r="AH68" s="320" t="e">
        <f>IF(AND('Mapa final'!#REF!="Baja",'Mapa final'!#REF!="Moderado"),CONCATENATE("R",'Mapa final'!#REF!),"")</f>
        <v>#REF!</v>
      </c>
      <c r="AI68" s="320"/>
      <c r="AJ68" s="320" t="e">
        <f>IF(AND('Mapa final'!#REF!="Baja",'Mapa final'!#REF!="Moderado"),CONCATENATE("R",'Mapa final'!#REF!),"")</f>
        <v>#REF!</v>
      </c>
      <c r="AK68" s="320"/>
      <c r="AL68" s="320" t="e">
        <f>IF(AND('Mapa final'!#REF!="Baja",'Mapa final'!#REF!="Moderado"),CONCATENATE("R",'Mapa final'!#REF!),"")</f>
        <v>#REF!</v>
      </c>
      <c r="AM68" s="312"/>
      <c r="AN68" s="316" t="str">
        <f>IF(AND('Mapa final'!$K$29="Baja",'Mapa final'!$O$29="Mayor"),CONCATENATE("R",'Mapa final'!$A$29),"")</f>
        <v/>
      </c>
      <c r="AO68" s="317"/>
      <c r="AP68" s="317" t="e">
        <f>IF(AND('Mapa final'!#REF!="Baja",'Mapa final'!#REF!="Mayor"),CONCATENATE("R",'Mapa final'!#REF!),"")</f>
        <v>#REF!</v>
      </c>
      <c r="AQ68" s="317"/>
      <c r="AR68" s="317" t="e">
        <f>IF(AND('Mapa final'!#REF!="Baja",'Mapa final'!#REF!="Mayor"),CONCATENATE("R",'Mapa final'!#REF!),"")</f>
        <v>#REF!</v>
      </c>
      <c r="AS68" s="317"/>
      <c r="AT68" s="317" t="e">
        <f>IF(AND('Mapa final'!#REF!="Baja",'Mapa final'!#REF!="Mayor"),CONCATENATE("R",'Mapa final'!#REF!),"")</f>
        <v>#REF!</v>
      </c>
      <c r="AU68" s="317"/>
      <c r="AV68" s="317" t="e">
        <f>IF(AND('Mapa final'!#REF!="Baja",'Mapa final'!#REF!="Mayor"),CONCATENATE("R",'Mapa final'!#REF!),"")</f>
        <v>#REF!</v>
      </c>
      <c r="AW68" s="321"/>
      <c r="AX68" s="310" t="str">
        <f>IF(AND('Mapa final'!$K$29="Baja",'Mapa final'!$O$29="Catastrófico"),CONCATENATE("R",'Mapa final'!$A$29),"")</f>
        <v/>
      </c>
      <c r="AY68" s="332"/>
      <c r="AZ68" s="332" t="e">
        <f>IF(AND('Mapa final'!#REF!="Baja",'Mapa final'!#REF!="Catastrófico"),CONCATENATE("R",'Mapa final'!#REF!),"")</f>
        <v>#REF!</v>
      </c>
      <c r="BA68" s="332"/>
      <c r="BB68" s="332" t="e">
        <f>IF(AND('Mapa final'!#REF!="Baja",'Mapa final'!#REF!="Catastrófico"),CONCATENATE("R",'Mapa final'!#REF!),"")</f>
        <v>#REF!</v>
      </c>
      <c r="BC68" s="332"/>
      <c r="BD68" s="332" t="e">
        <f>IF(AND('Mapa final'!#REF!="Baja",'Mapa final'!#REF!="Catastrófico"),CONCATENATE("R",'Mapa final'!#REF!),"")</f>
        <v>#REF!</v>
      </c>
      <c r="BE68" s="332"/>
      <c r="BF68" s="332" t="e">
        <f>IF(AND('Mapa final'!#REF!="Baja",'Mapa final'!#REF!="Catastrófico"),CONCATENATE("R",'Mapa final'!#REF!),"")</f>
        <v>#REF!</v>
      </c>
      <c r="BG68" s="309"/>
      <c r="BH68" s="36"/>
      <c r="BI68" s="376" t="s">
        <v>69</v>
      </c>
      <c r="BJ68" s="377"/>
      <c r="BK68" s="377"/>
      <c r="BL68" s="377"/>
      <c r="BM68" s="377"/>
      <c r="BN68" s="378"/>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row>
    <row r="69" spans="1:100" ht="15" customHeight="1" x14ac:dyDescent="0.35">
      <c r="A69" s="36"/>
      <c r="B69" s="193"/>
      <c r="C69" s="194"/>
      <c r="D69" s="195"/>
      <c r="E69" s="387"/>
      <c r="F69" s="388"/>
      <c r="G69" s="388"/>
      <c r="H69" s="388"/>
      <c r="I69" s="388"/>
      <c r="J69" s="305"/>
      <c r="K69" s="319"/>
      <c r="L69" s="319"/>
      <c r="M69" s="319"/>
      <c r="N69" s="319"/>
      <c r="O69" s="319"/>
      <c r="P69" s="319"/>
      <c r="Q69" s="319"/>
      <c r="R69" s="319"/>
      <c r="S69" s="307"/>
      <c r="T69" s="313"/>
      <c r="U69" s="320"/>
      <c r="V69" s="320"/>
      <c r="W69" s="320"/>
      <c r="X69" s="320"/>
      <c r="Y69" s="320"/>
      <c r="Z69" s="320"/>
      <c r="AA69" s="320"/>
      <c r="AB69" s="320"/>
      <c r="AC69" s="312"/>
      <c r="AD69" s="313"/>
      <c r="AE69" s="320"/>
      <c r="AF69" s="320"/>
      <c r="AG69" s="320"/>
      <c r="AH69" s="320"/>
      <c r="AI69" s="320"/>
      <c r="AJ69" s="320"/>
      <c r="AK69" s="320"/>
      <c r="AL69" s="320"/>
      <c r="AM69" s="312"/>
      <c r="AN69" s="316"/>
      <c r="AO69" s="317"/>
      <c r="AP69" s="317"/>
      <c r="AQ69" s="317"/>
      <c r="AR69" s="317"/>
      <c r="AS69" s="317"/>
      <c r="AT69" s="317"/>
      <c r="AU69" s="317"/>
      <c r="AV69" s="317"/>
      <c r="AW69" s="321"/>
      <c r="AX69" s="310"/>
      <c r="AY69" s="332"/>
      <c r="AZ69" s="332"/>
      <c r="BA69" s="332"/>
      <c r="BB69" s="332"/>
      <c r="BC69" s="332"/>
      <c r="BD69" s="332"/>
      <c r="BE69" s="332"/>
      <c r="BF69" s="332"/>
      <c r="BG69" s="309"/>
      <c r="BH69" s="36"/>
      <c r="BI69" s="379"/>
      <c r="BJ69" s="380"/>
      <c r="BK69" s="380"/>
      <c r="BL69" s="380"/>
      <c r="BM69" s="380"/>
      <c r="BN69" s="381"/>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row>
    <row r="70" spans="1:100" ht="15" customHeight="1" x14ac:dyDescent="0.35">
      <c r="A70" s="36"/>
      <c r="B70" s="193"/>
      <c r="C70" s="194"/>
      <c r="D70" s="195"/>
      <c r="E70" s="387"/>
      <c r="F70" s="388"/>
      <c r="G70" s="388"/>
      <c r="H70" s="388"/>
      <c r="I70" s="388"/>
      <c r="J70" s="305" t="e">
        <f>IF(AND('Mapa final'!#REF!="Baja",'Mapa final'!#REF!="Leve"),CONCATENATE("R",'Mapa final'!#REF!),"")</f>
        <v>#REF!</v>
      </c>
      <c r="K70" s="319"/>
      <c r="L70" s="319" t="e">
        <f>IF(AND('Mapa final'!#REF!="Baja",'Mapa final'!#REF!="Leve"),CONCATENATE("R",'Mapa final'!#REF!),"")</f>
        <v>#REF!</v>
      </c>
      <c r="M70" s="319"/>
      <c r="N70" s="319" t="e">
        <f>IF(AND('Mapa final'!#REF!="Baja",'Mapa final'!#REF!="Leve"),CONCATENATE("R",'Mapa final'!#REF!),"")</f>
        <v>#REF!</v>
      </c>
      <c r="O70" s="319"/>
      <c r="P70" s="319" t="e">
        <f>IF(AND('Mapa final'!#REF!="Baja",'Mapa final'!#REF!="Leve"),CONCATENATE("R",'Mapa final'!#REF!),"")</f>
        <v>#REF!</v>
      </c>
      <c r="Q70" s="319"/>
      <c r="R70" s="319" t="str">
        <f>IF(AND('Mapa final'!$K$32="Baja",'Mapa final'!$O$32="Leve"),CONCATENATE("R",'Mapa final'!$A$32),"")</f>
        <v/>
      </c>
      <c r="S70" s="307"/>
      <c r="T70" s="313" t="e">
        <f>IF(AND('Mapa final'!#REF!="Baja",'Mapa final'!#REF!="Menor"),CONCATENATE("R",'Mapa final'!#REF!),"")</f>
        <v>#REF!</v>
      </c>
      <c r="U70" s="320"/>
      <c r="V70" s="320" t="e">
        <f>IF(AND('Mapa final'!#REF!="Baja",'Mapa final'!#REF!="Menor"),CONCATENATE("R",'Mapa final'!#REF!),"")</f>
        <v>#REF!</v>
      </c>
      <c r="W70" s="320"/>
      <c r="X70" s="320" t="e">
        <f>IF(AND('Mapa final'!#REF!="Baja",'Mapa final'!#REF!="Menor"),CONCATENATE("R",'Mapa final'!#REF!),"")</f>
        <v>#REF!</v>
      </c>
      <c r="Y70" s="320"/>
      <c r="Z70" s="320" t="e">
        <f>IF(AND('Mapa final'!#REF!="Baja",'Mapa final'!#REF!="Menor"),CONCATENATE("R",'Mapa final'!#REF!),"")</f>
        <v>#REF!</v>
      </c>
      <c r="AA70" s="320"/>
      <c r="AB70" s="320" t="str">
        <f>IF(AND('Mapa final'!$K$32="Baja",'Mapa final'!$O$32="Menor"),CONCATENATE("R",'Mapa final'!$A$32),"")</f>
        <v/>
      </c>
      <c r="AC70" s="312"/>
      <c r="AD70" s="313" t="e">
        <f>IF(AND('Mapa final'!#REF!="Baja",'Mapa final'!#REF!="Moderado"),CONCATENATE("R",'Mapa final'!#REF!),"")</f>
        <v>#REF!</v>
      </c>
      <c r="AE70" s="320"/>
      <c r="AF70" s="320" t="e">
        <f>IF(AND('Mapa final'!#REF!="Baja",'Mapa final'!#REF!="Moderado"),CONCATENATE("R",'Mapa final'!#REF!),"")</f>
        <v>#REF!</v>
      </c>
      <c r="AG70" s="320"/>
      <c r="AH70" s="320" t="e">
        <f>IF(AND('Mapa final'!#REF!="Baja",'Mapa final'!#REF!="Moderado"),CONCATENATE("R",'Mapa final'!#REF!),"")</f>
        <v>#REF!</v>
      </c>
      <c r="AI70" s="320"/>
      <c r="AJ70" s="320" t="e">
        <f>IF(AND('Mapa final'!#REF!="Baja",'Mapa final'!#REF!="Moderado"),CONCATENATE("R",'Mapa final'!#REF!),"")</f>
        <v>#REF!</v>
      </c>
      <c r="AK70" s="320"/>
      <c r="AL70" s="320" t="str">
        <f>IF(AND('Mapa final'!$K$32="Baja",'Mapa final'!$O$32="Moderado"),CONCATENATE("R",'Mapa final'!$A$32),"")</f>
        <v>R9</v>
      </c>
      <c r="AM70" s="312"/>
      <c r="AN70" s="316" t="e">
        <f>IF(AND('Mapa final'!#REF!="Baja",'Mapa final'!#REF!="Mayor"),CONCATENATE("R",'Mapa final'!#REF!),"")</f>
        <v>#REF!</v>
      </c>
      <c r="AO70" s="317"/>
      <c r="AP70" s="317" t="e">
        <f>IF(AND('Mapa final'!#REF!="Baja",'Mapa final'!#REF!="Mayor"),CONCATENATE("R",'Mapa final'!#REF!),"")</f>
        <v>#REF!</v>
      </c>
      <c r="AQ70" s="317"/>
      <c r="AR70" s="317" t="e">
        <f>IF(AND('Mapa final'!#REF!="Baja",'Mapa final'!#REF!="Mayor"),CONCATENATE("R",'Mapa final'!#REF!),"")</f>
        <v>#REF!</v>
      </c>
      <c r="AS70" s="317"/>
      <c r="AT70" s="317" t="e">
        <f>IF(AND('Mapa final'!#REF!="Baja",'Mapa final'!#REF!="Mayor"),CONCATENATE("R",'Mapa final'!#REF!),"")</f>
        <v>#REF!</v>
      </c>
      <c r="AU70" s="317"/>
      <c r="AV70" s="317" t="str">
        <f>IF(AND('Mapa final'!$K$32="Baja",'Mapa final'!$O$32="Mayor"),CONCATENATE("R",'Mapa final'!$A$32),"")</f>
        <v/>
      </c>
      <c r="AW70" s="321"/>
      <c r="AX70" s="310" t="e">
        <f>IF(AND('Mapa final'!#REF!="Baja",'Mapa final'!#REF!="Catastrófico"),CONCATENATE("R",'Mapa final'!#REF!),"")</f>
        <v>#REF!</v>
      </c>
      <c r="AY70" s="332"/>
      <c r="AZ70" s="332" t="e">
        <f>IF(AND('Mapa final'!#REF!="Baja",'Mapa final'!#REF!="Catastrófico"),CONCATENATE("R",'Mapa final'!#REF!),"")</f>
        <v>#REF!</v>
      </c>
      <c r="BA70" s="332"/>
      <c r="BB70" s="332" t="e">
        <f>IF(AND('Mapa final'!#REF!="Baja",'Mapa final'!#REF!="Catastrófico"),CONCATENATE("R",'Mapa final'!#REF!),"")</f>
        <v>#REF!</v>
      </c>
      <c r="BC70" s="332"/>
      <c r="BD70" s="332" t="e">
        <f>IF(AND('Mapa final'!#REF!="Baja",'Mapa final'!#REF!="Catastrófico"),CONCATENATE("R",'Mapa final'!#REF!),"")</f>
        <v>#REF!</v>
      </c>
      <c r="BE70" s="332"/>
      <c r="BF70" s="332" t="str">
        <f>IF(AND('Mapa final'!$K$32="Baja",'Mapa final'!$O$32="Catastrófico"),CONCATENATE("R",'Mapa final'!$A$32),"")</f>
        <v/>
      </c>
      <c r="BG70" s="309"/>
      <c r="BH70" s="36"/>
      <c r="BI70" s="379"/>
      <c r="BJ70" s="380"/>
      <c r="BK70" s="380"/>
      <c r="BL70" s="380"/>
      <c r="BM70" s="380"/>
      <c r="BN70" s="381"/>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row>
    <row r="71" spans="1:100" ht="15" customHeight="1" x14ac:dyDescent="0.35">
      <c r="A71" s="36"/>
      <c r="B71" s="193"/>
      <c r="C71" s="194"/>
      <c r="D71" s="195"/>
      <c r="E71" s="387"/>
      <c r="F71" s="388"/>
      <c r="G71" s="388"/>
      <c r="H71" s="388"/>
      <c r="I71" s="388"/>
      <c r="J71" s="305"/>
      <c r="K71" s="319"/>
      <c r="L71" s="319"/>
      <c r="M71" s="319"/>
      <c r="N71" s="319"/>
      <c r="O71" s="319"/>
      <c r="P71" s="319"/>
      <c r="Q71" s="319"/>
      <c r="R71" s="319"/>
      <c r="S71" s="307"/>
      <c r="T71" s="313"/>
      <c r="U71" s="320"/>
      <c r="V71" s="320"/>
      <c r="W71" s="320"/>
      <c r="X71" s="320"/>
      <c r="Y71" s="320"/>
      <c r="Z71" s="320"/>
      <c r="AA71" s="320"/>
      <c r="AB71" s="320"/>
      <c r="AC71" s="312"/>
      <c r="AD71" s="313"/>
      <c r="AE71" s="320"/>
      <c r="AF71" s="320"/>
      <c r="AG71" s="320"/>
      <c r="AH71" s="320"/>
      <c r="AI71" s="320"/>
      <c r="AJ71" s="320"/>
      <c r="AK71" s="320"/>
      <c r="AL71" s="320"/>
      <c r="AM71" s="312"/>
      <c r="AN71" s="316"/>
      <c r="AO71" s="317"/>
      <c r="AP71" s="317"/>
      <c r="AQ71" s="317"/>
      <c r="AR71" s="317"/>
      <c r="AS71" s="317"/>
      <c r="AT71" s="317"/>
      <c r="AU71" s="317"/>
      <c r="AV71" s="317"/>
      <c r="AW71" s="321"/>
      <c r="AX71" s="310"/>
      <c r="AY71" s="332"/>
      <c r="AZ71" s="332"/>
      <c r="BA71" s="332"/>
      <c r="BB71" s="332"/>
      <c r="BC71" s="332"/>
      <c r="BD71" s="332"/>
      <c r="BE71" s="332"/>
      <c r="BF71" s="332"/>
      <c r="BG71" s="309"/>
      <c r="BH71" s="36"/>
      <c r="BI71" s="379"/>
      <c r="BJ71" s="380"/>
      <c r="BK71" s="380"/>
      <c r="BL71" s="380"/>
      <c r="BM71" s="380"/>
      <c r="BN71" s="381"/>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row>
    <row r="72" spans="1:100" ht="15" customHeight="1" x14ac:dyDescent="0.35">
      <c r="A72" s="36"/>
      <c r="B72" s="193"/>
      <c r="C72" s="194"/>
      <c r="D72" s="195"/>
      <c r="E72" s="387"/>
      <c r="F72" s="388"/>
      <c r="G72" s="388"/>
      <c r="H72" s="388"/>
      <c r="I72" s="388"/>
      <c r="J72" s="305" t="str">
        <f>IF(AND('Mapa final'!$K$35="Baja",'Mapa final'!$O$35="Leve"),CONCATENATE("R",'Mapa final'!$A$35),"")</f>
        <v/>
      </c>
      <c r="K72" s="319"/>
      <c r="L72" s="319" t="e">
        <f>IF(AND('Mapa final'!#REF!="Baja",'Mapa final'!#REF!="Leve"),CONCATENATE("R",'Mapa final'!#REF!),"")</f>
        <v>#REF!</v>
      </c>
      <c r="M72" s="319"/>
      <c r="N72" s="319" t="e">
        <f>IF(AND('Mapa final'!#REF!="Baja",'Mapa final'!#REF!="Leve"),CONCATENATE("R",'Mapa final'!#REF!),"")</f>
        <v>#REF!</v>
      </c>
      <c r="O72" s="319"/>
      <c r="P72" s="319" t="e">
        <f>IF(AND('Mapa final'!#REF!="Baja",'Mapa final'!#REF!="Leve"),CONCATENATE("R",'Mapa final'!#REF!),"")</f>
        <v>#REF!</v>
      </c>
      <c r="Q72" s="319"/>
      <c r="R72" s="319" t="e">
        <f>IF(AND('Mapa final'!#REF!="Baja",'Mapa final'!#REF!="Leve"),CONCATENATE("R",'Mapa final'!#REF!),"")</f>
        <v>#REF!</v>
      </c>
      <c r="S72" s="319"/>
      <c r="T72" s="313" t="str">
        <f>IF(AND('Mapa final'!$K$35="Baja",'Mapa final'!$O$35="Menor"),CONCATENATE("R",'Mapa final'!$A$35),"")</f>
        <v/>
      </c>
      <c r="U72" s="320"/>
      <c r="V72" s="320" t="e">
        <f>IF(AND('Mapa final'!#REF!="Baja",'Mapa final'!#REF!="Menor"),CONCATENATE("R",'Mapa final'!#REF!),"")</f>
        <v>#REF!</v>
      </c>
      <c r="W72" s="320"/>
      <c r="X72" s="320" t="e">
        <f>IF(AND('Mapa final'!#REF!="Baja",'Mapa final'!#REF!="Menor"),CONCATENATE("R",'Mapa final'!#REF!),"")</f>
        <v>#REF!</v>
      </c>
      <c r="Y72" s="320"/>
      <c r="Z72" s="320" t="e">
        <f>IF(AND('Mapa final'!#REF!="Baja",'Mapa final'!#REF!="Menor"),CONCATENATE("R",'Mapa final'!#REF!),"")</f>
        <v>#REF!</v>
      </c>
      <c r="AA72" s="320"/>
      <c r="AB72" s="320" t="e">
        <f>IF(AND('Mapa final'!#REF!="Baja",'Mapa final'!#REF!="Menor"),CONCATENATE("R",'Mapa final'!#REF!),"")</f>
        <v>#REF!</v>
      </c>
      <c r="AC72" s="320"/>
      <c r="AD72" s="313" t="str">
        <f>IF(AND('Mapa final'!$K$35="Baja",'Mapa final'!$O$35="Moderado"),CONCATENATE("R",'Mapa final'!$A$35),"")</f>
        <v/>
      </c>
      <c r="AE72" s="320"/>
      <c r="AF72" s="320" t="e">
        <f>IF(AND('Mapa final'!#REF!="Baja",'Mapa final'!#REF!="Moderado"),CONCATENATE("R",'Mapa final'!#REF!),"")</f>
        <v>#REF!</v>
      </c>
      <c r="AG72" s="320"/>
      <c r="AH72" s="320" t="e">
        <f>IF(AND('Mapa final'!#REF!="Baja",'Mapa final'!#REF!="Moderado"),CONCATENATE("R",'Mapa final'!#REF!),"")</f>
        <v>#REF!</v>
      </c>
      <c r="AI72" s="320"/>
      <c r="AJ72" s="320" t="e">
        <f>IF(AND('Mapa final'!#REF!="Baja",'Mapa final'!#REF!="Moderado"),CONCATENATE("R",'Mapa final'!#REF!),"")</f>
        <v>#REF!</v>
      </c>
      <c r="AK72" s="320"/>
      <c r="AL72" s="320" t="e">
        <f>IF(AND('Mapa final'!#REF!="Baja",'Mapa final'!#REF!="Moderado"),CONCATENATE("R",'Mapa final'!#REF!),"")</f>
        <v>#REF!</v>
      </c>
      <c r="AM72" s="320"/>
      <c r="AN72" s="316" t="str">
        <f>IF(AND('Mapa final'!$K$35="Baja",'Mapa final'!$O$35="Mayor"),CONCATENATE("R",'Mapa final'!$A$35),"")</f>
        <v/>
      </c>
      <c r="AO72" s="317"/>
      <c r="AP72" s="317" t="e">
        <f>IF(AND('Mapa final'!#REF!="Baja",'Mapa final'!#REF!="Mayor"),CONCATENATE("R",'Mapa final'!#REF!),"")</f>
        <v>#REF!</v>
      </c>
      <c r="AQ72" s="317"/>
      <c r="AR72" s="317" t="e">
        <f>IF(AND('Mapa final'!#REF!="Baja",'Mapa final'!#REF!="Mayor"),CONCATENATE("R",'Mapa final'!#REF!),"")</f>
        <v>#REF!</v>
      </c>
      <c r="AS72" s="317"/>
      <c r="AT72" s="317" t="e">
        <f>IF(AND('Mapa final'!#REF!="Baja",'Mapa final'!#REF!="Mayor"),CONCATENATE("R",'Mapa final'!#REF!),"")</f>
        <v>#REF!</v>
      </c>
      <c r="AU72" s="317"/>
      <c r="AV72" s="317" t="e">
        <f>IF(AND('Mapa final'!#REF!="Baja",'Mapa final'!#REF!="Mayor"),CONCATENATE("R",'Mapa final'!#REF!),"")</f>
        <v>#REF!</v>
      </c>
      <c r="AW72" s="317"/>
      <c r="AX72" s="310" t="str">
        <f>IF(AND('Mapa final'!$K$35="Baja",'Mapa final'!$O$35="Catastrófico"),CONCATENATE("R",'Mapa final'!$A$35),"")</f>
        <v/>
      </c>
      <c r="AY72" s="332"/>
      <c r="AZ72" s="332" t="e">
        <f>IF(AND('Mapa final'!#REF!="Baja",'Mapa final'!#REF!="Catastrófico"),CONCATENATE("R",'Mapa final'!#REF!),"")</f>
        <v>#REF!</v>
      </c>
      <c r="BA72" s="332"/>
      <c r="BB72" s="332" t="e">
        <f>IF(AND('Mapa final'!#REF!="Baja",'Mapa final'!#REF!="Catastrófico"),CONCATENATE("R",'Mapa final'!#REF!),"")</f>
        <v>#REF!</v>
      </c>
      <c r="BC72" s="332"/>
      <c r="BD72" s="332" t="e">
        <f>IF(AND('Mapa final'!#REF!="Baja",'Mapa final'!#REF!="Catastrófico"),CONCATENATE("R",'Mapa final'!#REF!),"")</f>
        <v>#REF!</v>
      </c>
      <c r="BE72" s="332"/>
      <c r="BF72" s="332" t="e">
        <f>IF(AND('Mapa final'!#REF!="Baja",'Mapa final'!#REF!="Catastrófico"),CONCATENATE("R",'Mapa final'!#REF!),"")</f>
        <v>#REF!</v>
      </c>
      <c r="BG72" s="332"/>
      <c r="BH72" s="36"/>
      <c r="BI72" s="379"/>
      <c r="BJ72" s="380"/>
      <c r="BK72" s="380"/>
      <c r="BL72" s="380"/>
      <c r="BM72" s="380"/>
      <c r="BN72" s="381"/>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row>
    <row r="73" spans="1:100" ht="15" customHeight="1" x14ac:dyDescent="0.35">
      <c r="A73" s="36"/>
      <c r="B73" s="193"/>
      <c r="C73" s="194"/>
      <c r="D73" s="195"/>
      <c r="E73" s="387"/>
      <c r="F73" s="388"/>
      <c r="G73" s="388"/>
      <c r="H73" s="388"/>
      <c r="I73" s="388"/>
      <c r="J73" s="305"/>
      <c r="K73" s="319"/>
      <c r="L73" s="319"/>
      <c r="M73" s="319"/>
      <c r="N73" s="319"/>
      <c r="O73" s="319"/>
      <c r="P73" s="319"/>
      <c r="Q73" s="319"/>
      <c r="R73" s="319"/>
      <c r="S73" s="319"/>
      <c r="T73" s="313"/>
      <c r="U73" s="320"/>
      <c r="V73" s="320"/>
      <c r="W73" s="320"/>
      <c r="X73" s="320"/>
      <c r="Y73" s="320"/>
      <c r="Z73" s="320"/>
      <c r="AA73" s="320"/>
      <c r="AB73" s="320"/>
      <c r="AC73" s="320"/>
      <c r="AD73" s="313"/>
      <c r="AE73" s="320"/>
      <c r="AF73" s="320"/>
      <c r="AG73" s="320"/>
      <c r="AH73" s="320"/>
      <c r="AI73" s="320"/>
      <c r="AJ73" s="320"/>
      <c r="AK73" s="320"/>
      <c r="AL73" s="320"/>
      <c r="AM73" s="320"/>
      <c r="AN73" s="316"/>
      <c r="AO73" s="317"/>
      <c r="AP73" s="317"/>
      <c r="AQ73" s="317"/>
      <c r="AR73" s="317"/>
      <c r="AS73" s="317"/>
      <c r="AT73" s="317"/>
      <c r="AU73" s="317"/>
      <c r="AV73" s="317"/>
      <c r="AW73" s="317"/>
      <c r="AX73" s="310"/>
      <c r="AY73" s="332"/>
      <c r="AZ73" s="332"/>
      <c r="BA73" s="332"/>
      <c r="BB73" s="332"/>
      <c r="BC73" s="332"/>
      <c r="BD73" s="332"/>
      <c r="BE73" s="332"/>
      <c r="BF73" s="332"/>
      <c r="BG73" s="332"/>
      <c r="BH73" s="36"/>
      <c r="BI73" s="379"/>
      <c r="BJ73" s="380"/>
      <c r="BK73" s="380"/>
      <c r="BL73" s="380"/>
      <c r="BM73" s="380"/>
      <c r="BN73" s="381"/>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row>
    <row r="74" spans="1:100" ht="15" customHeight="1" x14ac:dyDescent="0.35">
      <c r="A74" s="36"/>
      <c r="B74" s="193"/>
      <c r="C74" s="194"/>
      <c r="D74" s="195"/>
      <c r="E74" s="387"/>
      <c r="F74" s="388"/>
      <c r="G74" s="388"/>
      <c r="H74" s="388"/>
      <c r="I74" s="388"/>
      <c r="J74" s="305" t="e">
        <f>IF(AND('Mapa final'!#REF!="Baja",'Mapa final'!#REF!="Leve"),CONCATENATE("R",'Mapa final'!#REF!),"")</f>
        <v>#REF!</v>
      </c>
      <c r="K74" s="319"/>
      <c r="L74" s="319" t="e">
        <f>IF(AND('Mapa final'!#REF!="Baja",'Mapa final'!#REF!="Leve"),CONCATENATE("R",'Mapa final'!#REF!),"")</f>
        <v>#REF!</v>
      </c>
      <c r="M74" s="319"/>
      <c r="N74" s="319" t="str">
        <f>IF(AND('Mapa final'!$K$38="Baja",'Mapa final'!$O$38="Leve"),CONCATENATE("R",'Mapa final'!$A$38),"")</f>
        <v/>
      </c>
      <c r="O74" s="319"/>
      <c r="P74" s="319" t="e">
        <f>IF(AND('Mapa final'!#REF!="Baja",'Mapa final'!#REF!="Leve"),CONCATENATE("R",'Mapa final'!#REF!),"")</f>
        <v>#REF!</v>
      </c>
      <c r="Q74" s="319"/>
      <c r="R74" s="319" t="e">
        <f>IF(AND('Mapa final'!#REF!="Baja",'Mapa final'!#REF!="Leve"),CONCATENATE("R",'Mapa final'!#REF!),"")</f>
        <v>#REF!</v>
      </c>
      <c r="S74" s="319"/>
      <c r="T74" s="313" t="e">
        <f>IF(AND('Mapa final'!#REF!="Baja",'Mapa final'!#REF!="Menor"),CONCATENATE("R",'Mapa final'!#REF!),"")</f>
        <v>#REF!</v>
      </c>
      <c r="U74" s="320"/>
      <c r="V74" s="320" t="e">
        <f>IF(AND('Mapa final'!#REF!="Baja",'Mapa final'!#REF!="Menor"),CONCATENATE("R",'Mapa final'!#REF!),"")</f>
        <v>#REF!</v>
      </c>
      <c r="W74" s="320"/>
      <c r="X74" s="320" t="str">
        <f>IF(AND('Mapa final'!$K$38="Baja",'Mapa final'!$O$38="Menor"),CONCATENATE("R",'Mapa final'!$A$38),"")</f>
        <v/>
      </c>
      <c r="Y74" s="320"/>
      <c r="Z74" s="320" t="e">
        <f>IF(AND('Mapa final'!#REF!="Baja",'Mapa final'!#REF!="Menor"),CONCATENATE("R",'Mapa final'!#REF!),"")</f>
        <v>#REF!</v>
      </c>
      <c r="AA74" s="320"/>
      <c r="AB74" s="320" t="e">
        <f>IF(AND('Mapa final'!#REF!="Baja",'Mapa final'!#REF!="Menor"),CONCATENATE("R",'Mapa final'!#REF!),"")</f>
        <v>#REF!</v>
      </c>
      <c r="AC74" s="320"/>
      <c r="AD74" s="313" t="e">
        <f>IF(AND('Mapa final'!#REF!="Baja",'Mapa final'!#REF!="Moderado"),CONCATENATE("R",'Mapa final'!#REF!),"")</f>
        <v>#REF!</v>
      </c>
      <c r="AE74" s="320"/>
      <c r="AF74" s="320" t="e">
        <f>IF(AND('Mapa final'!#REF!="Baja",'Mapa final'!#REF!="Moderado"),CONCATENATE("R",'Mapa final'!#REF!),"")</f>
        <v>#REF!</v>
      </c>
      <c r="AG74" s="320"/>
      <c r="AH74" s="320" t="str">
        <f>IF(AND('Mapa final'!$K$38="Baja",'Mapa final'!$O$38="Moderado"),CONCATENATE("R",'Mapa final'!$A$38),"")</f>
        <v/>
      </c>
      <c r="AI74" s="320"/>
      <c r="AJ74" s="320" t="e">
        <f>IF(AND('Mapa final'!#REF!="Baja",'Mapa final'!#REF!="Moderado"),CONCATENATE("R",'Mapa final'!#REF!),"")</f>
        <v>#REF!</v>
      </c>
      <c r="AK74" s="320"/>
      <c r="AL74" s="320" t="e">
        <f>IF(AND('Mapa final'!#REF!="Baja",'Mapa final'!#REF!="Moderado"),CONCATENATE("R",'Mapa final'!#REF!),"")</f>
        <v>#REF!</v>
      </c>
      <c r="AM74" s="320"/>
      <c r="AN74" s="316" t="e">
        <f>IF(AND('Mapa final'!#REF!="Baja",'Mapa final'!#REF!="Mayor"),CONCATENATE("R",'Mapa final'!#REF!),"")</f>
        <v>#REF!</v>
      </c>
      <c r="AO74" s="317"/>
      <c r="AP74" s="317" t="e">
        <f>IF(AND('Mapa final'!#REF!="Baja",'Mapa final'!#REF!="Mayor"),CONCATENATE("R",'Mapa final'!#REF!),"")</f>
        <v>#REF!</v>
      </c>
      <c r="AQ74" s="317"/>
      <c r="AR74" s="317" t="str">
        <f>IF(AND('Mapa final'!$K$38="Baja",'Mapa final'!$O$38="Mayor"),CONCATENATE("R",'Mapa final'!$A$38),"")</f>
        <v/>
      </c>
      <c r="AS74" s="317"/>
      <c r="AT74" s="317" t="e">
        <f>IF(AND('Mapa final'!#REF!="Baja",'Mapa final'!#REF!="Mayor"),CONCATENATE("R",'Mapa final'!#REF!),"")</f>
        <v>#REF!</v>
      </c>
      <c r="AU74" s="317"/>
      <c r="AV74" s="317" t="e">
        <f>IF(AND('Mapa final'!#REF!="Baja",'Mapa final'!#REF!="Mayor"),CONCATENATE("R",'Mapa final'!#REF!),"")</f>
        <v>#REF!</v>
      </c>
      <c r="AW74" s="317"/>
      <c r="AX74" s="310" t="e">
        <f>IF(AND('Mapa final'!#REF!="Baja",'Mapa final'!#REF!="Catastrófico"),CONCATENATE("R",'Mapa final'!#REF!),"")</f>
        <v>#REF!</v>
      </c>
      <c r="AY74" s="332"/>
      <c r="AZ74" s="332" t="e">
        <f>IF(AND('Mapa final'!#REF!="Baja",'Mapa final'!#REF!="Catastrófico"),CONCATENATE("R",'Mapa final'!#REF!),"")</f>
        <v>#REF!</v>
      </c>
      <c r="BA74" s="332"/>
      <c r="BB74" s="332" t="str">
        <f>IF(AND('Mapa final'!$K$38="Baja",'Mapa final'!$O$38="Catastrófico"),CONCATENATE("R",'Mapa final'!$A$38),"")</f>
        <v/>
      </c>
      <c r="BC74" s="332"/>
      <c r="BD74" s="332" t="e">
        <f>IF(AND('Mapa final'!#REF!="Baja",'Mapa final'!#REF!="Catastrófico"),CONCATENATE("R",'Mapa final'!#REF!),"")</f>
        <v>#REF!</v>
      </c>
      <c r="BE74" s="332"/>
      <c r="BF74" s="332" t="e">
        <f>IF(AND('Mapa final'!#REF!="Baja",'Mapa final'!#REF!="Catastrófico"),CONCATENATE("R",'Mapa final'!#REF!),"")</f>
        <v>#REF!</v>
      </c>
      <c r="BG74" s="332"/>
      <c r="BH74" s="36"/>
      <c r="BI74" s="379"/>
      <c r="BJ74" s="380"/>
      <c r="BK74" s="380"/>
      <c r="BL74" s="380"/>
      <c r="BM74" s="380"/>
      <c r="BN74" s="381"/>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row>
    <row r="75" spans="1:100" ht="15" customHeight="1" x14ac:dyDescent="0.35">
      <c r="A75" s="36"/>
      <c r="B75" s="193"/>
      <c r="C75" s="194"/>
      <c r="D75" s="195"/>
      <c r="E75" s="387"/>
      <c r="F75" s="388"/>
      <c r="G75" s="388"/>
      <c r="H75" s="388"/>
      <c r="I75" s="388"/>
      <c r="J75" s="305"/>
      <c r="K75" s="319"/>
      <c r="L75" s="319"/>
      <c r="M75" s="319"/>
      <c r="N75" s="319"/>
      <c r="O75" s="319"/>
      <c r="P75" s="319"/>
      <c r="Q75" s="319"/>
      <c r="R75" s="319"/>
      <c r="S75" s="319"/>
      <c r="T75" s="313"/>
      <c r="U75" s="320"/>
      <c r="V75" s="320"/>
      <c r="W75" s="320"/>
      <c r="X75" s="320"/>
      <c r="Y75" s="320"/>
      <c r="Z75" s="320"/>
      <c r="AA75" s="320"/>
      <c r="AB75" s="320"/>
      <c r="AC75" s="320"/>
      <c r="AD75" s="313"/>
      <c r="AE75" s="320"/>
      <c r="AF75" s="320"/>
      <c r="AG75" s="320"/>
      <c r="AH75" s="320"/>
      <c r="AI75" s="320"/>
      <c r="AJ75" s="320"/>
      <c r="AK75" s="320"/>
      <c r="AL75" s="320"/>
      <c r="AM75" s="320"/>
      <c r="AN75" s="316"/>
      <c r="AO75" s="317"/>
      <c r="AP75" s="317"/>
      <c r="AQ75" s="317"/>
      <c r="AR75" s="317"/>
      <c r="AS75" s="317"/>
      <c r="AT75" s="317"/>
      <c r="AU75" s="317"/>
      <c r="AV75" s="317"/>
      <c r="AW75" s="317"/>
      <c r="AX75" s="310"/>
      <c r="AY75" s="332"/>
      <c r="AZ75" s="332"/>
      <c r="BA75" s="332"/>
      <c r="BB75" s="332"/>
      <c r="BC75" s="332"/>
      <c r="BD75" s="332"/>
      <c r="BE75" s="332"/>
      <c r="BF75" s="332"/>
      <c r="BG75" s="332"/>
      <c r="BH75" s="36"/>
      <c r="BI75" s="379"/>
      <c r="BJ75" s="380"/>
      <c r="BK75" s="380"/>
      <c r="BL75" s="380"/>
      <c r="BM75" s="380"/>
      <c r="BN75" s="381"/>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row>
    <row r="76" spans="1:100" ht="15" customHeight="1" x14ac:dyDescent="0.35">
      <c r="A76" s="36"/>
      <c r="B76" s="193"/>
      <c r="C76" s="194"/>
      <c r="D76" s="195"/>
      <c r="E76" s="387"/>
      <c r="F76" s="388"/>
      <c r="G76" s="388"/>
      <c r="H76" s="388"/>
      <c r="I76" s="388"/>
      <c r="J76" s="305" t="str">
        <f>IF(AND('Mapa final'!$K$41="Baja",'Mapa final'!$O$41="Leve"),CONCATENATE("R",'Mapa final'!$A$41),"")</f>
        <v/>
      </c>
      <c r="K76" s="319"/>
      <c r="L76" s="319" t="e">
        <f>IF(AND('Mapa final'!#REF!="Baja",'Mapa final'!#REF!="Leve"),CONCATENATE("R",'Mapa final'!#REF!),"")</f>
        <v>#REF!</v>
      </c>
      <c r="M76" s="319"/>
      <c r="N76" s="319" t="str">
        <f>IF(AND('Mapa final'!$K$44="Baja",'Mapa final'!$O$44="Leve"),CONCATENATE("R",'Mapa final'!$A$44),"")</f>
        <v/>
      </c>
      <c r="O76" s="319"/>
      <c r="P76" s="319" t="str">
        <f>IF(AND('Mapa final'!$K$47="Baja",'Mapa final'!$O$47="Leve"),CONCATENATE("R",'Mapa final'!$A$47),"")</f>
        <v/>
      </c>
      <c r="Q76" s="319"/>
      <c r="R76" s="319" t="str">
        <f>IF(AND('Mapa final'!$K$50="Baja",'Mapa final'!$O$50="Leve"),CONCATENATE("R",'Mapa final'!$A$50),"")</f>
        <v/>
      </c>
      <c r="S76" s="307"/>
      <c r="T76" s="313" t="str">
        <f>IF(AND('Mapa final'!$K$41="Baja",'Mapa final'!$O$41="Menor"),CONCATENATE("R",'Mapa final'!$A$41),"")</f>
        <v/>
      </c>
      <c r="U76" s="320"/>
      <c r="V76" s="320" t="e">
        <f>IF(AND('Mapa final'!#REF!="Baja",'Mapa final'!#REF!="Menor"),CONCATENATE("R",'Mapa final'!#REF!),"")</f>
        <v>#REF!</v>
      </c>
      <c r="W76" s="320"/>
      <c r="X76" s="320" t="str">
        <f>IF(AND('Mapa final'!$K$44="Baja",'Mapa final'!$O$44="Menor"),CONCATENATE("R",'Mapa final'!$A$44),"")</f>
        <v/>
      </c>
      <c r="Y76" s="320"/>
      <c r="Z76" s="320" t="str">
        <f>IF(AND('Mapa final'!$K$47="Baja",'Mapa final'!$O$47="Menor"),CONCATENATE("R",'Mapa final'!$A$47),"")</f>
        <v/>
      </c>
      <c r="AA76" s="320"/>
      <c r="AB76" s="320" t="str">
        <f>IF(AND('Mapa final'!$K$50="Baja",'Mapa final'!$O$50="Menor"),CONCATENATE("R",'Mapa final'!$A$50),"")</f>
        <v/>
      </c>
      <c r="AC76" s="312"/>
      <c r="AD76" s="313" t="str">
        <f>IF(AND('Mapa final'!$K$41="Baja",'Mapa final'!$O$41="Moderado"),CONCATENATE("R",'Mapa final'!$A$41),"")</f>
        <v/>
      </c>
      <c r="AE76" s="320"/>
      <c r="AF76" s="320" t="e">
        <f>IF(AND('Mapa final'!#REF!="Baja",'Mapa final'!#REF!="Moderado"),CONCATENATE("R",'Mapa final'!#REF!),"")</f>
        <v>#REF!</v>
      </c>
      <c r="AG76" s="320"/>
      <c r="AH76" s="320" t="str">
        <f>IF(AND('Mapa final'!$K$44="Baja",'Mapa final'!$O$44="Moderado"),CONCATENATE("R",'Mapa final'!$A$44),"")</f>
        <v/>
      </c>
      <c r="AI76" s="320"/>
      <c r="AJ76" s="320" t="str">
        <f>IF(AND('Mapa final'!$K$47="Baja",'Mapa final'!$O$47="Moderado"),CONCATENATE("R",'Mapa final'!$A$47),"")</f>
        <v/>
      </c>
      <c r="AK76" s="320"/>
      <c r="AL76" s="320" t="str">
        <f>IF(AND('Mapa final'!$K$50="Baja",'Mapa final'!$O$50="Moderado"),CONCATENATE("R",'Mapa final'!$A$50),"")</f>
        <v/>
      </c>
      <c r="AM76" s="312"/>
      <c r="AN76" s="316" t="str">
        <f>IF(AND('Mapa final'!$K$41="Baja",'Mapa final'!$O$41="Mayor"),CONCATENATE("R",'Mapa final'!$A$41),"")</f>
        <v>R12</v>
      </c>
      <c r="AO76" s="317"/>
      <c r="AP76" s="317" t="e">
        <f>IF(AND('Mapa final'!#REF!="Baja",'Mapa final'!#REF!="Mayor"),CONCATENATE("R",'Mapa final'!#REF!),"")</f>
        <v>#REF!</v>
      </c>
      <c r="AQ76" s="317"/>
      <c r="AR76" s="317" t="str">
        <f>IF(AND('Mapa final'!$K$44="Baja",'Mapa final'!$O$44="Mayor"),CONCATENATE("R",'Mapa final'!$A$44),"")</f>
        <v/>
      </c>
      <c r="AS76" s="317"/>
      <c r="AT76" s="317" t="str">
        <f>IF(AND('Mapa final'!$K$47="Baja",'Mapa final'!$O$47="Mayor"),CONCATENATE("R",'Mapa final'!$A$47),"")</f>
        <v/>
      </c>
      <c r="AU76" s="317"/>
      <c r="AV76" s="317" t="str">
        <f>IF(AND('Mapa final'!$K$50="Baja",'Mapa final'!$O$50="Mayor"),CONCATENATE("R",'Mapa final'!$A$50),"")</f>
        <v/>
      </c>
      <c r="AW76" s="321"/>
      <c r="AX76" s="310" t="str">
        <f>IF(AND('Mapa final'!$K$41="Baja",'Mapa final'!$O$41="Catastrófico"),CONCATENATE("R",'Mapa final'!$A$41),"")</f>
        <v/>
      </c>
      <c r="AY76" s="332"/>
      <c r="AZ76" s="332" t="e">
        <f>IF(AND('Mapa final'!#REF!="Baja",'Mapa final'!#REF!="Catastrófico"),CONCATENATE("R",'Mapa final'!#REF!),"")</f>
        <v>#REF!</v>
      </c>
      <c r="BA76" s="332"/>
      <c r="BB76" s="332" t="str">
        <f>IF(AND('Mapa final'!$K$44="Baja",'Mapa final'!$O$44="Catastrófico"),CONCATENATE("R",'Mapa final'!$A$44),"")</f>
        <v/>
      </c>
      <c r="BC76" s="332"/>
      <c r="BD76" s="332" t="str">
        <f>IF(AND('Mapa final'!$K$47="Baja",'Mapa final'!$O$47="Catastrófico"),CONCATENATE("R",'Mapa final'!$A$47),"")</f>
        <v/>
      </c>
      <c r="BE76" s="332"/>
      <c r="BF76" s="332" t="str">
        <f>IF(AND('Mapa final'!$K$50="Baja",'Mapa final'!$O$50="Catastrófico"),CONCATENATE("R",'Mapa final'!$A$50),"")</f>
        <v/>
      </c>
      <c r="BG76" s="309"/>
      <c r="BH76" s="36"/>
      <c r="BI76" s="379"/>
      <c r="BJ76" s="380"/>
      <c r="BK76" s="380"/>
      <c r="BL76" s="380"/>
      <c r="BM76" s="380"/>
      <c r="BN76" s="381"/>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row>
    <row r="77" spans="1:100" ht="15" customHeight="1" thickBot="1" x14ac:dyDescent="0.4">
      <c r="A77" s="36"/>
      <c r="B77" s="193"/>
      <c r="C77" s="194"/>
      <c r="D77" s="195"/>
      <c r="E77" s="387"/>
      <c r="F77" s="388"/>
      <c r="G77" s="388"/>
      <c r="H77" s="388"/>
      <c r="I77" s="388"/>
      <c r="J77" s="305"/>
      <c r="K77" s="319"/>
      <c r="L77" s="319"/>
      <c r="M77" s="319"/>
      <c r="N77" s="319"/>
      <c r="O77" s="319"/>
      <c r="P77" s="319"/>
      <c r="Q77" s="319"/>
      <c r="R77" s="319"/>
      <c r="S77" s="307"/>
      <c r="T77" s="313"/>
      <c r="U77" s="320"/>
      <c r="V77" s="320"/>
      <c r="W77" s="320"/>
      <c r="X77" s="320"/>
      <c r="Y77" s="320"/>
      <c r="Z77" s="320"/>
      <c r="AA77" s="320"/>
      <c r="AB77" s="320"/>
      <c r="AC77" s="312"/>
      <c r="AD77" s="313"/>
      <c r="AE77" s="320"/>
      <c r="AF77" s="320"/>
      <c r="AG77" s="320"/>
      <c r="AH77" s="320"/>
      <c r="AI77" s="320"/>
      <c r="AJ77" s="320"/>
      <c r="AK77" s="320"/>
      <c r="AL77" s="320"/>
      <c r="AM77" s="312"/>
      <c r="AN77" s="316"/>
      <c r="AO77" s="317"/>
      <c r="AP77" s="317"/>
      <c r="AQ77" s="317"/>
      <c r="AR77" s="317"/>
      <c r="AS77" s="317"/>
      <c r="AT77" s="317"/>
      <c r="AU77" s="317"/>
      <c r="AV77" s="317"/>
      <c r="AW77" s="321"/>
      <c r="AX77" s="310"/>
      <c r="AY77" s="332"/>
      <c r="AZ77" s="332"/>
      <c r="BA77" s="332"/>
      <c r="BB77" s="332"/>
      <c r="BC77" s="332"/>
      <c r="BD77" s="332"/>
      <c r="BE77" s="332"/>
      <c r="BF77" s="332"/>
      <c r="BG77" s="309"/>
      <c r="BH77" s="36"/>
      <c r="BI77" s="379"/>
      <c r="BJ77" s="380"/>
      <c r="BK77" s="380"/>
      <c r="BL77" s="380"/>
      <c r="BM77" s="380"/>
      <c r="BN77" s="381"/>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row>
    <row r="78" spans="1:100" ht="15" customHeight="1" x14ac:dyDescent="0.35">
      <c r="A78" s="36"/>
      <c r="B78" s="193"/>
      <c r="C78" s="194"/>
      <c r="D78" s="195"/>
      <c r="E78" s="385" t="s">
        <v>97</v>
      </c>
      <c r="F78" s="386"/>
      <c r="G78" s="386"/>
      <c r="H78" s="386"/>
      <c r="I78" s="389"/>
      <c r="J78" s="403" t="str">
        <f>IF(AND('Mapa final'!$K$7="Muy Baja",'Mapa final'!$O$7="Leve"),CONCATENATE("R",'Mapa final'!$A$7),"")</f>
        <v/>
      </c>
      <c r="K78" s="347"/>
      <c r="L78" s="347" t="e">
        <f>IF(AND('Mapa final'!#REF!="Muy Baja",'Mapa final'!#REF!="Leve"),CONCATENATE("R",'Mapa final'!#REF!),"")</f>
        <v>#REF!</v>
      </c>
      <c r="M78" s="347"/>
      <c r="N78" s="347" t="e">
        <f>IF(AND('Mapa final'!#REF!="Muy Baja",'Mapa final'!#REF!="Leve"),CONCATENATE("R",'Mapa final'!#REF!),"")</f>
        <v>#REF!</v>
      </c>
      <c r="O78" s="347"/>
      <c r="P78" s="347" t="e">
        <f>IF(AND('Mapa final'!#REF!="Muy Baja",'Mapa final'!#REF!="Leve"),CONCATENATE("R",'Mapa final'!#REF!),"")</f>
        <v>#REF!</v>
      </c>
      <c r="Q78" s="347"/>
      <c r="R78" s="347" t="e">
        <f>IF(AND('Mapa final'!#REF!="Muy Baja",'Mapa final'!#REF!="Leve"),CONCATENATE("R",'Mapa final'!#REF!),"")</f>
        <v>#REF!</v>
      </c>
      <c r="S78" s="348"/>
      <c r="T78" s="403" t="str">
        <f>IF(AND('Mapa final'!$K$7="Muy Baja",'Mapa final'!$O$7="Menor"),CONCATENATE("R",'Mapa final'!$A$7),"")</f>
        <v/>
      </c>
      <c r="U78" s="347"/>
      <c r="V78" s="347" t="e">
        <f>IF(AND('Mapa final'!#REF!="Muy Baja",'Mapa final'!#REF!="Menor"),CONCATENATE("R",'Mapa final'!#REF!),"")</f>
        <v>#REF!</v>
      </c>
      <c r="W78" s="347"/>
      <c r="X78" s="347" t="e">
        <f>IF(AND('Mapa final'!#REF!="Muy Baja",'Mapa final'!#REF!="Menor"),CONCATENATE("R",'Mapa final'!#REF!),"")</f>
        <v>#REF!</v>
      </c>
      <c r="Y78" s="347"/>
      <c r="Z78" s="347" t="e">
        <f>IF(AND('Mapa final'!#REF!="Muy Baja",'Mapa final'!#REF!="Menor"),CONCATENATE("R",'Mapa final'!#REF!),"")</f>
        <v>#REF!</v>
      </c>
      <c r="AA78" s="347"/>
      <c r="AB78" s="347" t="e">
        <f>IF(AND('Mapa final'!#REF!="Muy Baja",'Mapa final'!#REF!="Menor"),CONCATENATE("R",'Mapa final'!#REF!),"")</f>
        <v>#REF!</v>
      </c>
      <c r="AC78" s="348"/>
      <c r="AD78" s="322" t="str">
        <f>IF(AND('Mapa final'!$K$7="Muy Baja",'Mapa final'!$O$7="Moderado"),CONCATENATE("R",'Mapa final'!$A$7),"")</f>
        <v/>
      </c>
      <c r="AE78" s="323"/>
      <c r="AF78" s="323" t="e">
        <f>IF(AND('Mapa final'!#REF!="Muy Baja",'Mapa final'!#REF!="Moderado"),CONCATENATE("R",'Mapa final'!#REF!),"")</f>
        <v>#REF!</v>
      </c>
      <c r="AG78" s="323"/>
      <c r="AH78" s="323" t="e">
        <f>IF(AND('Mapa final'!#REF!="Muy Baja",'Mapa final'!#REF!="Moderado"),CONCATENATE("R",'Mapa final'!#REF!),"")</f>
        <v>#REF!</v>
      </c>
      <c r="AI78" s="323"/>
      <c r="AJ78" s="323" t="e">
        <f>IF(AND('Mapa final'!#REF!="Muy Baja",'Mapa final'!#REF!="Moderado"),CONCATENATE("R",'Mapa final'!#REF!),"")</f>
        <v>#REF!</v>
      </c>
      <c r="AK78" s="323"/>
      <c r="AL78" s="323" t="e">
        <f>IF(AND('Mapa final'!#REF!="Muy Baja",'Mapa final'!#REF!="Moderado"),CONCATENATE("R",'Mapa final'!#REF!),"")</f>
        <v>#REF!</v>
      </c>
      <c r="AM78" s="324"/>
      <c r="AN78" s="401" t="str">
        <f>IF(AND('Mapa final'!$K$7="Muy Baja",'Mapa final'!$O$7="Mayor"),CONCATENATE("R",'Mapa final'!$A$7),"")</f>
        <v/>
      </c>
      <c r="AO78" s="399"/>
      <c r="AP78" s="399" t="e">
        <f>IF(AND('Mapa final'!#REF!="Muy Baja",'Mapa final'!#REF!="Mayor"),CONCATENATE("R",'Mapa final'!#REF!),"")</f>
        <v>#REF!</v>
      </c>
      <c r="AQ78" s="399"/>
      <c r="AR78" s="399" t="e">
        <f>IF(AND('Mapa final'!#REF!="Muy Baja",'Mapa final'!#REF!="Mayor"),CONCATENATE("R",'Mapa final'!#REF!),"")</f>
        <v>#REF!</v>
      </c>
      <c r="AS78" s="399"/>
      <c r="AT78" s="399" t="e">
        <f>IF(AND('Mapa final'!#REF!="Muy Baja",'Mapa final'!#REF!="Mayor"),CONCATENATE("R",'Mapa final'!#REF!),"")</f>
        <v>#REF!</v>
      </c>
      <c r="AU78" s="399"/>
      <c r="AV78" s="399" t="e">
        <f>IF(AND('Mapa final'!#REF!="Muy Baja",'Mapa final'!#REF!="Mayor"),CONCATENATE("R",'Mapa final'!#REF!),"")</f>
        <v>#REF!</v>
      </c>
      <c r="AW78" s="400"/>
      <c r="AX78" s="343" t="str">
        <f>IF(AND('Mapa final'!$K$7="Muy Baja",'Mapa final'!$O$7="Catastrófico"),CONCATENATE("R",'Mapa final'!$A$7),"")</f>
        <v/>
      </c>
      <c r="AY78" s="331"/>
      <c r="AZ78" s="331" t="e">
        <f>IF(AND('Mapa final'!#REF!="Muy Baja",'Mapa final'!#REF!="Catastrófico"),CONCATENATE("R",'Mapa final'!#REF!),"")</f>
        <v>#REF!</v>
      </c>
      <c r="BA78" s="331"/>
      <c r="BB78" s="331" t="e">
        <f>IF(AND('Mapa final'!#REF!="Muy Baja",'Mapa final'!#REF!="Catastrófico"),CONCATENATE("R",'Mapa final'!#REF!),"")</f>
        <v>#REF!</v>
      </c>
      <c r="BC78" s="331"/>
      <c r="BD78" s="331" t="e">
        <f>IF(AND('Mapa final'!#REF!="Muy Baja",'Mapa final'!#REF!="Catastrófico"),CONCATENATE("R",'Mapa final'!#REF!),"")</f>
        <v>#REF!</v>
      </c>
      <c r="BE78" s="331"/>
      <c r="BF78" s="331" t="e">
        <f>IF(AND('Mapa final'!#REF!="Muy Baja",'Mapa final'!#REF!="Catastrófico"),CONCATENATE("R",'Mapa final'!#REF!),"")</f>
        <v>#REF!</v>
      </c>
      <c r="BG78" s="344"/>
      <c r="BH78" s="36"/>
      <c r="BI78" s="379"/>
      <c r="BJ78" s="380"/>
      <c r="BK78" s="380"/>
      <c r="BL78" s="380"/>
      <c r="BM78" s="380"/>
      <c r="BN78" s="381"/>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row>
    <row r="79" spans="1:100" ht="15" customHeight="1" x14ac:dyDescent="0.35">
      <c r="A79" s="36"/>
      <c r="B79" s="193"/>
      <c r="C79" s="194"/>
      <c r="D79" s="195"/>
      <c r="E79" s="387"/>
      <c r="F79" s="390"/>
      <c r="G79" s="390"/>
      <c r="H79" s="390"/>
      <c r="I79" s="391"/>
      <c r="J79" s="305"/>
      <c r="K79" s="306"/>
      <c r="L79" s="306"/>
      <c r="M79" s="306"/>
      <c r="N79" s="306"/>
      <c r="O79" s="306"/>
      <c r="P79" s="306"/>
      <c r="Q79" s="306"/>
      <c r="R79" s="306"/>
      <c r="S79" s="307"/>
      <c r="T79" s="305"/>
      <c r="U79" s="306"/>
      <c r="V79" s="306"/>
      <c r="W79" s="306"/>
      <c r="X79" s="306"/>
      <c r="Y79" s="306"/>
      <c r="Z79" s="306"/>
      <c r="AA79" s="306"/>
      <c r="AB79" s="306"/>
      <c r="AC79" s="307"/>
      <c r="AD79" s="313"/>
      <c r="AE79" s="311"/>
      <c r="AF79" s="311"/>
      <c r="AG79" s="311"/>
      <c r="AH79" s="311"/>
      <c r="AI79" s="311"/>
      <c r="AJ79" s="311"/>
      <c r="AK79" s="311"/>
      <c r="AL79" s="311"/>
      <c r="AM79" s="312"/>
      <c r="AN79" s="318"/>
      <c r="AO79" s="314"/>
      <c r="AP79" s="314"/>
      <c r="AQ79" s="314"/>
      <c r="AR79" s="314"/>
      <c r="AS79" s="314"/>
      <c r="AT79" s="314"/>
      <c r="AU79" s="314"/>
      <c r="AV79" s="314"/>
      <c r="AW79" s="315"/>
      <c r="AX79" s="310"/>
      <c r="AY79" s="308"/>
      <c r="AZ79" s="308"/>
      <c r="BA79" s="308"/>
      <c r="BB79" s="308"/>
      <c r="BC79" s="308"/>
      <c r="BD79" s="308"/>
      <c r="BE79" s="308"/>
      <c r="BF79" s="308"/>
      <c r="BG79" s="309"/>
      <c r="BH79" s="36"/>
      <c r="BI79" s="379"/>
      <c r="BJ79" s="380"/>
      <c r="BK79" s="380"/>
      <c r="BL79" s="380"/>
      <c r="BM79" s="380"/>
      <c r="BN79" s="381"/>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row>
    <row r="80" spans="1:100" ht="15" customHeight="1" x14ac:dyDescent="0.35">
      <c r="A80" s="36"/>
      <c r="B80" s="193"/>
      <c r="C80" s="194"/>
      <c r="D80" s="195"/>
      <c r="E80" s="387"/>
      <c r="F80" s="390"/>
      <c r="G80" s="390"/>
      <c r="H80" s="390"/>
      <c r="I80" s="391"/>
      <c r="J80" s="305" t="str">
        <f>IF(AND('Mapa final'!$K$10="Muy Baja",'Mapa final'!$O$10="Leve"),CONCATENATE("R",'Mapa final'!$A$10),"")</f>
        <v/>
      </c>
      <c r="K80" s="306"/>
      <c r="L80" s="306" t="e">
        <f>IF(AND('Mapa final'!#REF!="Muy Baja",'Mapa final'!#REF!="Leve"),CONCATENATE("R",'Mapa final'!#REF!),"")</f>
        <v>#REF!</v>
      </c>
      <c r="M80" s="306"/>
      <c r="N80" s="306" t="e">
        <f>IF(AND('Mapa final'!#REF!="Muy Baja",'Mapa final'!#REF!="Leve"),CONCATENATE("R",'Mapa final'!#REF!),"")</f>
        <v>#REF!</v>
      </c>
      <c r="O80" s="306"/>
      <c r="P80" s="306" t="str">
        <f>IF(AND('Mapa final'!$K$13="Muy Baja",'Mapa final'!$O$13="Leve"),CONCATENATE("R",'Mapa final'!$A$13),"")</f>
        <v/>
      </c>
      <c r="Q80" s="306"/>
      <c r="R80" s="306" t="e">
        <f>IF(AND('Mapa final'!#REF!="Muy Baja",'Mapa final'!#REF!="Leve"),CONCATENATE("R",'Mapa final'!#REF!),"")</f>
        <v>#REF!</v>
      </c>
      <c r="S80" s="307"/>
      <c r="T80" s="305" t="str">
        <f>IF(AND('Mapa final'!$K$10="Muy Baja",'Mapa final'!$O$10="Menor"),CONCATENATE("R",'Mapa final'!$A$10),"")</f>
        <v/>
      </c>
      <c r="U80" s="306"/>
      <c r="V80" s="306" t="e">
        <f>IF(AND('Mapa final'!#REF!="Muy Baja",'Mapa final'!#REF!="Menor"),CONCATENATE("R",'Mapa final'!#REF!),"")</f>
        <v>#REF!</v>
      </c>
      <c r="W80" s="306"/>
      <c r="X80" s="306" t="e">
        <f>IF(AND('Mapa final'!#REF!="Muy Baja",'Mapa final'!#REF!="Menor"),CONCATENATE("R",'Mapa final'!#REF!),"")</f>
        <v>#REF!</v>
      </c>
      <c r="Y80" s="306"/>
      <c r="Z80" s="306" t="str">
        <f>IF(AND('Mapa final'!$K$13="Muy Baja",'Mapa final'!$O$13="Menor"),CONCATENATE("R",'Mapa final'!$A$13),"")</f>
        <v/>
      </c>
      <c r="AA80" s="306"/>
      <c r="AB80" s="306" t="e">
        <f>IF(AND('Mapa final'!#REF!="Muy Baja",'Mapa final'!#REF!="Menor"),CONCATENATE("R",'Mapa final'!#REF!),"")</f>
        <v>#REF!</v>
      </c>
      <c r="AC80" s="307"/>
      <c r="AD80" s="313" t="str">
        <f>IF(AND('Mapa final'!$K$10="Muy Baja",'Mapa final'!$O$10="Moderado"),CONCATENATE("R",'Mapa final'!$A$10),"")</f>
        <v/>
      </c>
      <c r="AE80" s="311"/>
      <c r="AF80" s="311" t="e">
        <f>IF(AND('Mapa final'!#REF!="Muy Baja",'Mapa final'!#REF!="Moderado"),CONCATENATE("R",'Mapa final'!#REF!),"")</f>
        <v>#REF!</v>
      </c>
      <c r="AG80" s="311"/>
      <c r="AH80" s="311" t="e">
        <f>IF(AND('Mapa final'!#REF!="Muy Baja",'Mapa final'!#REF!="Moderado"),CONCATENATE("R",'Mapa final'!#REF!),"")</f>
        <v>#REF!</v>
      </c>
      <c r="AI80" s="311"/>
      <c r="AJ80" s="311" t="str">
        <f>IF(AND('Mapa final'!$K$13="Muy Baja",'Mapa final'!$O$13="Moderado"),CONCATENATE("R",'Mapa final'!$A$13),"")</f>
        <v/>
      </c>
      <c r="AK80" s="311"/>
      <c r="AL80" s="311" t="e">
        <f>IF(AND('Mapa final'!#REF!="Muy Baja",'Mapa final'!#REF!="Moderado"),CONCATENATE("R",'Mapa final'!#REF!),"")</f>
        <v>#REF!</v>
      </c>
      <c r="AM80" s="312"/>
      <c r="AN80" s="318" t="str">
        <f>IF(AND('Mapa final'!$K$10="Muy Baja",'Mapa final'!$O$10="Mayor"),CONCATENATE("R",'Mapa final'!$A$10),"")</f>
        <v/>
      </c>
      <c r="AO80" s="314"/>
      <c r="AP80" s="314" t="e">
        <f>IF(AND('Mapa final'!#REF!="Muy Baja",'Mapa final'!#REF!="Mayor"),CONCATENATE("R",'Mapa final'!#REF!),"")</f>
        <v>#REF!</v>
      </c>
      <c r="AQ80" s="314"/>
      <c r="AR80" s="314" t="e">
        <f>IF(AND('Mapa final'!#REF!="Muy Baja",'Mapa final'!#REF!="Mayor"),CONCATENATE("R",'Mapa final'!#REF!),"")</f>
        <v>#REF!</v>
      </c>
      <c r="AS80" s="314"/>
      <c r="AT80" s="314" t="str">
        <f>IF(AND('Mapa final'!$K$13="Muy Baja",'Mapa final'!$O$13="Mayor"),CONCATENATE("R",'Mapa final'!$A$13),"")</f>
        <v/>
      </c>
      <c r="AU80" s="314"/>
      <c r="AV80" s="314" t="e">
        <f>IF(AND('Mapa final'!#REF!="Muy Baja",'Mapa final'!#REF!="Mayor"),CONCATENATE("R",'Mapa final'!#REF!),"")</f>
        <v>#REF!</v>
      </c>
      <c r="AW80" s="315"/>
      <c r="AX80" s="310" t="str">
        <f>IF(AND('Mapa final'!$K$10="Muy Baja",'Mapa final'!$O$10="Catastrófico"),CONCATENATE("R",'Mapa final'!$A$10),"")</f>
        <v/>
      </c>
      <c r="AY80" s="308"/>
      <c r="AZ80" s="308" t="e">
        <f>IF(AND('Mapa final'!#REF!="Muy Baja",'Mapa final'!#REF!="Catastrófico"),CONCATENATE("R",'Mapa final'!#REF!),"")</f>
        <v>#REF!</v>
      </c>
      <c r="BA80" s="308"/>
      <c r="BB80" s="308" t="e">
        <f>IF(AND('Mapa final'!#REF!="Muy Baja",'Mapa final'!#REF!="Catastrófico"),CONCATENATE("R",'Mapa final'!#REF!),"")</f>
        <v>#REF!</v>
      </c>
      <c r="BC80" s="308"/>
      <c r="BD80" s="308" t="str">
        <f>IF(AND('Mapa final'!$K$13="Muy Baja",'Mapa final'!$O$13="Catastrófico"),CONCATENATE("R",'Mapa final'!$A$13),"")</f>
        <v/>
      </c>
      <c r="BE80" s="308"/>
      <c r="BF80" s="308" t="e">
        <f>IF(AND('Mapa final'!#REF!="Muy Baja",'Mapa final'!#REF!="Catastrófico"),CONCATENATE("R",'Mapa final'!#REF!),"")</f>
        <v>#REF!</v>
      </c>
      <c r="BG80" s="309"/>
      <c r="BH80" s="36"/>
      <c r="BI80" s="379"/>
      <c r="BJ80" s="380"/>
      <c r="BK80" s="380"/>
      <c r="BL80" s="380"/>
      <c r="BM80" s="380"/>
      <c r="BN80" s="381"/>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row>
    <row r="81" spans="1:100" ht="15" customHeight="1" x14ac:dyDescent="0.35">
      <c r="A81" s="36"/>
      <c r="B81" s="193"/>
      <c r="C81" s="194"/>
      <c r="D81" s="195"/>
      <c r="E81" s="387"/>
      <c r="F81" s="390"/>
      <c r="G81" s="390"/>
      <c r="H81" s="390"/>
      <c r="I81" s="391"/>
      <c r="J81" s="305"/>
      <c r="K81" s="306"/>
      <c r="L81" s="306"/>
      <c r="M81" s="306"/>
      <c r="N81" s="306"/>
      <c r="O81" s="306"/>
      <c r="P81" s="306"/>
      <c r="Q81" s="306"/>
      <c r="R81" s="306"/>
      <c r="S81" s="307"/>
      <c r="T81" s="305"/>
      <c r="U81" s="306"/>
      <c r="V81" s="306"/>
      <c r="W81" s="306"/>
      <c r="X81" s="306"/>
      <c r="Y81" s="306"/>
      <c r="Z81" s="306"/>
      <c r="AA81" s="306"/>
      <c r="AB81" s="306"/>
      <c r="AC81" s="307"/>
      <c r="AD81" s="313"/>
      <c r="AE81" s="311"/>
      <c r="AF81" s="311"/>
      <c r="AG81" s="311"/>
      <c r="AH81" s="311"/>
      <c r="AI81" s="311"/>
      <c r="AJ81" s="311"/>
      <c r="AK81" s="311"/>
      <c r="AL81" s="311"/>
      <c r="AM81" s="312"/>
      <c r="AN81" s="318"/>
      <c r="AO81" s="314"/>
      <c r="AP81" s="314"/>
      <c r="AQ81" s="314"/>
      <c r="AR81" s="314"/>
      <c r="AS81" s="314"/>
      <c r="AT81" s="314"/>
      <c r="AU81" s="314"/>
      <c r="AV81" s="314"/>
      <c r="AW81" s="315"/>
      <c r="AX81" s="310"/>
      <c r="AY81" s="308"/>
      <c r="AZ81" s="308"/>
      <c r="BA81" s="308"/>
      <c r="BB81" s="308"/>
      <c r="BC81" s="308"/>
      <c r="BD81" s="308"/>
      <c r="BE81" s="308"/>
      <c r="BF81" s="308"/>
      <c r="BG81" s="309"/>
      <c r="BH81" s="36"/>
      <c r="BI81" s="379"/>
      <c r="BJ81" s="380"/>
      <c r="BK81" s="380"/>
      <c r="BL81" s="380"/>
      <c r="BM81" s="380"/>
      <c r="BN81" s="381"/>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row>
    <row r="82" spans="1:100" ht="15" customHeight="1" x14ac:dyDescent="0.35">
      <c r="A82" s="36"/>
      <c r="B82" s="193"/>
      <c r="C82" s="194"/>
      <c r="D82" s="195"/>
      <c r="E82" s="387"/>
      <c r="F82" s="390"/>
      <c r="G82" s="390"/>
      <c r="H82" s="390"/>
      <c r="I82" s="391"/>
      <c r="J82" s="305" t="e">
        <f>IF(AND('Mapa final'!#REF!="Muy Baja",'Mapa final'!#REF!="Leve"),CONCATENATE("R",'Mapa final'!#REF!),"")</f>
        <v>#REF!</v>
      </c>
      <c r="K82" s="306"/>
      <c r="L82" s="306" t="str">
        <f>IF(AND('Mapa final'!$K$16="Muy Baja",'Mapa final'!$O$16="Leve"),CONCATENATE("R",'Mapa final'!$A$16),"")</f>
        <v/>
      </c>
      <c r="M82" s="306"/>
      <c r="N82" s="306" t="e">
        <f>IF(AND('Mapa final'!#REF!="Muy Baja",'Mapa final'!#REF!="Leve"),CONCATENATE("R",'Mapa final'!#REF!),"")</f>
        <v>#REF!</v>
      </c>
      <c r="O82" s="306"/>
      <c r="P82" s="306" t="e">
        <f>IF(AND('Mapa final'!#REF!="Muy Baja",'Mapa final'!#REF!="Leve"),CONCATENATE("R",'Mapa final'!#REF!),"")</f>
        <v>#REF!</v>
      </c>
      <c r="Q82" s="306"/>
      <c r="R82" s="306" t="str">
        <f>IF(AND('Mapa final'!$K$20="Muy Baja",'Mapa final'!$O$20="Leve"),CONCATENATE("R",'Mapa final'!$A$20),"")</f>
        <v/>
      </c>
      <c r="S82" s="307"/>
      <c r="T82" s="305" t="e">
        <f>IF(AND('Mapa final'!#REF!="Muy Baja",'Mapa final'!#REF!="Menor"),CONCATENATE("R",'Mapa final'!#REF!),"")</f>
        <v>#REF!</v>
      </c>
      <c r="U82" s="306"/>
      <c r="V82" s="306" t="str">
        <f>IF(AND('Mapa final'!$K$16="Muy Baja",'Mapa final'!$O$16="Menor"),CONCATENATE("R",'Mapa final'!$A$16),"")</f>
        <v/>
      </c>
      <c r="W82" s="306"/>
      <c r="X82" s="306" t="e">
        <f>IF(AND('Mapa final'!#REF!="Muy Baja",'Mapa final'!#REF!="Menor"),CONCATENATE("R",'Mapa final'!#REF!),"")</f>
        <v>#REF!</v>
      </c>
      <c r="Y82" s="306"/>
      <c r="Z82" s="306" t="e">
        <f>IF(AND('Mapa final'!#REF!="Muy Baja",'Mapa final'!#REF!="Menor"),CONCATENATE("R",'Mapa final'!#REF!),"")</f>
        <v>#REF!</v>
      </c>
      <c r="AA82" s="306"/>
      <c r="AB82" s="306" t="str">
        <f>IF(AND('Mapa final'!$K$20="Muy Baja",'Mapa final'!$O$20="Menor"),CONCATENATE("R",'Mapa final'!$A$20),"")</f>
        <v/>
      </c>
      <c r="AC82" s="307"/>
      <c r="AD82" s="313" t="e">
        <f>IF(AND('Mapa final'!#REF!="Muy Baja",'Mapa final'!#REF!="Moderado"),CONCATENATE("R",'Mapa final'!#REF!),"")</f>
        <v>#REF!</v>
      </c>
      <c r="AE82" s="311"/>
      <c r="AF82" s="311" t="str">
        <f>IF(AND('Mapa final'!$K$16="Muy Baja",'Mapa final'!$O$16="Moderado"),CONCATENATE("R",'Mapa final'!$A$16),"")</f>
        <v/>
      </c>
      <c r="AG82" s="311"/>
      <c r="AH82" s="311" t="e">
        <f>IF(AND('Mapa final'!#REF!="Muy Baja",'Mapa final'!#REF!="Moderado"),CONCATENATE("R",'Mapa final'!#REF!),"")</f>
        <v>#REF!</v>
      </c>
      <c r="AI82" s="311"/>
      <c r="AJ82" s="311" t="e">
        <f>IF(AND('Mapa final'!#REF!="Muy Baja",'Mapa final'!#REF!="Moderado"),CONCATENATE("R",'Mapa final'!#REF!),"")</f>
        <v>#REF!</v>
      </c>
      <c r="AK82" s="311"/>
      <c r="AL82" s="311" t="str">
        <f>IF(AND('Mapa final'!$K$20="Muy Baja",'Mapa final'!$O$20="Moderado"),CONCATENATE("R",'Mapa final'!$A$20),"")</f>
        <v>R5</v>
      </c>
      <c r="AM82" s="312"/>
      <c r="AN82" s="318" t="e">
        <f>IF(AND('Mapa final'!#REF!="Muy Baja",'Mapa final'!#REF!="Mayor"),CONCATENATE("R",'Mapa final'!#REF!),"")</f>
        <v>#REF!</v>
      </c>
      <c r="AO82" s="314"/>
      <c r="AP82" s="314" t="str">
        <f>IF(AND('Mapa final'!$K$16="Muy Baja",'Mapa final'!$O$16="Mayor"),CONCATENATE("R",'Mapa final'!$A$16),"")</f>
        <v/>
      </c>
      <c r="AQ82" s="314"/>
      <c r="AR82" s="314" t="e">
        <f>IF(AND('Mapa final'!#REF!="Muy Baja",'Mapa final'!#REF!="Mayor"),CONCATENATE("R",'Mapa final'!#REF!),"")</f>
        <v>#REF!</v>
      </c>
      <c r="AS82" s="314"/>
      <c r="AT82" s="314" t="e">
        <f>IF(AND('Mapa final'!#REF!="Muy Baja",'Mapa final'!#REF!="Mayor"),CONCATENATE("R",'Mapa final'!#REF!),"")</f>
        <v>#REF!</v>
      </c>
      <c r="AU82" s="314"/>
      <c r="AV82" s="314" t="str">
        <f>IF(AND('Mapa final'!$K$20="Muy Baja",'Mapa final'!$O$20="Mayor"),CONCATENATE("R",'Mapa final'!$A$20),"")</f>
        <v/>
      </c>
      <c r="AW82" s="315"/>
      <c r="AX82" s="310" t="e">
        <f>IF(AND('Mapa final'!#REF!="Muy Baja",'Mapa final'!#REF!="Catastrófico"),CONCATENATE("R",'Mapa final'!#REF!),"")</f>
        <v>#REF!</v>
      </c>
      <c r="AY82" s="308"/>
      <c r="AZ82" s="308" t="str">
        <f>IF(AND('Mapa final'!$K$16="Muy Baja",'Mapa final'!$O$16="Catastrófico"),CONCATENATE("R",'Mapa final'!$A$16),"")</f>
        <v/>
      </c>
      <c r="BA82" s="308"/>
      <c r="BB82" s="308" t="e">
        <f>IF(AND('Mapa final'!#REF!="Muy Baja",'Mapa final'!#REF!="Catastrófico"),CONCATENATE("R",'Mapa final'!#REF!),"")</f>
        <v>#REF!</v>
      </c>
      <c r="BC82" s="308"/>
      <c r="BD82" s="308" t="e">
        <f>IF(AND('Mapa final'!#REF!="Muy Baja",'Mapa final'!#REF!="Catastrófico"),CONCATENATE("R",'Mapa final'!#REF!),"")</f>
        <v>#REF!</v>
      </c>
      <c r="BE82" s="308"/>
      <c r="BF82" s="308" t="str">
        <f>IF(AND('Mapa final'!$K$20="Muy Baja",'Mapa final'!$O$20="Catastrófico"),CONCATENATE("R",'Mapa final'!$A$20),"")</f>
        <v/>
      </c>
      <c r="BG82" s="309"/>
      <c r="BH82" s="36"/>
      <c r="BI82" s="379"/>
      <c r="BJ82" s="380"/>
      <c r="BK82" s="380"/>
      <c r="BL82" s="380"/>
      <c r="BM82" s="380"/>
      <c r="BN82" s="381"/>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row>
    <row r="83" spans="1:100" ht="15" customHeight="1" x14ac:dyDescent="0.35">
      <c r="A83" s="36"/>
      <c r="B83" s="193"/>
      <c r="C83" s="194"/>
      <c r="D83" s="195"/>
      <c r="E83" s="387"/>
      <c r="F83" s="390"/>
      <c r="G83" s="390"/>
      <c r="H83" s="390"/>
      <c r="I83" s="391"/>
      <c r="J83" s="305"/>
      <c r="K83" s="306"/>
      <c r="L83" s="306"/>
      <c r="M83" s="306"/>
      <c r="N83" s="306"/>
      <c r="O83" s="306"/>
      <c r="P83" s="306"/>
      <c r="Q83" s="306"/>
      <c r="R83" s="306"/>
      <c r="S83" s="307"/>
      <c r="T83" s="305"/>
      <c r="U83" s="306"/>
      <c r="V83" s="306"/>
      <c r="W83" s="306"/>
      <c r="X83" s="306"/>
      <c r="Y83" s="306"/>
      <c r="Z83" s="306"/>
      <c r="AA83" s="306"/>
      <c r="AB83" s="306"/>
      <c r="AC83" s="307"/>
      <c r="AD83" s="313"/>
      <c r="AE83" s="311"/>
      <c r="AF83" s="311"/>
      <c r="AG83" s="311"/>
      <c r="AH83" s="311"/>
      <c r="AI83" s="311"/>
      <c r="AJ83" s="311"/>
      <c r="AK83" s="311"/>
      <c r="AL83" s="311"/>
      <c r="AM83" s="312"/>
      <c r="AN83" s="318"/>
      <c r="AO83" s="314"/>
      <c r="AP83" s="314"/>
      <c r="AQ83" s="314"/>
      <c r="AR83" s="314"/>
      <c r="AS83" s="314"/>
      <c r="AT83" s="314"/>
      <c r="AU83" s="314"/>
      <c r="AV83" s="314"/>
      <c r="AW83" s="315"/>
      <c r="AX83" s="310"/>
      <c r="AY83" s="308"/>
      <c r="AZ83" s="308"/>
      <c r="BA83" s="308"/>
      <c r="BB83" s="308"/>
      <c r="BC83" s="308"/>
      <c r="BD83" s="308"/>
      <c r="BE83" s="308"/>
      <c r="BF83" s="308"/>
      <c r="BG83" s="309"/>
      <c r="BH83" s="36"/>
      <c r="BI83" s="379"/>
      <c r="BJ83" s="380"/>
      <c r="BK83" s="380"/>
      <c r="BL83" s="380"/>
      <c r="BM83" s="380"/>
      <c r="BN83" s="381"/>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row>
    <row r="84" spans="1:100" ht="15" customHeight="1" x14ac:dyDescent="0.35">
      <c r="A84" s="36"/>
      <c r="B84" s="193"/>
      <c r="C84" s="194"/>
      <c r="D84" s="195"/>
      <c r="E84" s="387"/>
      <c r="F84" s="390"/>
      <c r="G84" s="390"/>
      <c r="H84" s="390"/>
      <c r="I84" s="391"/>
      <c r="J84" s="305" t="e">
        <f>IF(AND('Mapa final'!#REF!="Muy Baja",'Mapa final'!#REF!="Leve"),CONCATENATE("R",'Mapa final'!#REF!),"")</f>
        <v>#REF!</v>
      </c>
      <c r="K84" s="306"/>
      <c r="L84" s="306" t="str">
        <f>IF(AND('Mapa final'!$K$23="Muy Baja",'Mapa final'!$O$23="Leve"),CONCATENATE("R",'Mapa final'!$A$23),"")</f>
        <v/>
      </c>
      <c r="M84" s="306"/>
      <c r="N84" s="306" t="e">
        <f>IF(AND('Mapa final'!#REF!="Muy Baja",'Mapa final'!#REF!="Leve"),CONCATENATE("R",'Mapa final'!#REF!),"")</f>
        <v>#REF!</v>
      </c>
      <c r="O84" s="306"/>
      <c r="P84" s="306" t="e">
        <f>IF(AND('Mapa final'!#REF!="Muy Baja",'Mapa final'!#REF!="Leve"),CONCATENATE("R",'Mapa final'!#REF!),"")</f>
        <v>#REF!</v>
      </c>
      <c r="Q84" s="306"/>
      <c r="R84" s="306" t="str">
        <f>IF(AND('Mapa final'!$K$26="Muy Baja",'Mapa final'!$O$26="Leve"),CONCATENATE("R",'Mapa final'!$A$26),"")</f>
        <v/>
      </c>
      <c r="S84" s="307"/>
      <c r="T84" s="305" t="e">
        <f>IF(AND('Mapa final'!#REF!="Muy Baja",'Mapa final'!#REF!="Menor"),CONCATENATE("R",'Mapa final'!#REF!),"")</f>
        <v>#REF!</v>
      </c>
      <c r="U84" s="306"/>
      <c r="V84" s="306" t="str">
        <f>IF(AND('Mapa final'!$K$23="Muy Baja",'Mapa final'!$O$23="Menor"),CONCATENATE("R",'Mapa final'!$A$23),"")</f>
        <v/>
      </c>
      <c r="W84" s="306"/>
      <c r="X84" s="306" t="e">
        <f>IF(AND('Mapa final'!#REF!="Muy Baja",'Mapa final'!#REF!="Menor"),CONCATENATE("R",'Mapa final'!#REF!),"")</f>
        <v>#REF!</v>
      </c>
      <c r="Y84" s="306"/>
      <c r="Z84" s="306" t="e">
        <f>IF(AND('Mapa final'!#REF!="Muy Baja",'Mapa final'!#REF!="Menor"),CONCATENATE("R",'Mapa final'!#REF!),"")</f>
        <v>#REF!</v>
      </c>
      <c r="AA84" s="306"/>
      <c r="AB84" s="306" t="str">
        <f>IF(AND('Mapa final'!$K$26="Muy Baja",'Mapa final'!$O$26="Menor"),CONCATENATE("R",'Mapa final'!$A$26),"")</f>
        <v/>
      </c>
      <c r="AC84" s="307"/>
      <c r="AD84" s="313" t="e">
        <f>IF(AND('Mapa final'!#REF!="Muy Baja",'Mapa final'!#REF!="Moderado"),CONCATENATE("R",'Mapa final'!#REF!),"")</f>
        <v>#REF!</v>
      </c>
      <c r="AE84" s="311"/>
      <c r="AF84" s="311" t="str">
        <f>IF(AND('Mapa final'!$K$23="Muy Baja",'Mapa final'!$O$23="Moderado"),CONCATENATE("R",'Mapa final'!$A$23),"")</f>
        <v>R6</v>
      </c>
      <c r="AG84" s="311"/>
      <c r="AH84" s="311" t="e">
        <f>IF(AND('Mapa final'!#REF!="Muy Baja",'Mapa final'!#REF!="Moderado"),CONCATENATE("R",'Mapa final'!#REF!),"")</f>
        <v>#REF!</v>
      </c>
      <c r="AI84" s="311"/>
      <c r="AJ84" s="311" t="e">
        <f>IF(AND('Mapa final'!#REF!="Muy Baja",'Mapa final'!#REF!="Moderado"),CONCATENATE("R",'Mapa final'!#REF!),"")</f>
        <v>#REF!</v>
      </c>
      <c r="AK84" s="311"/>
      <c r="AL84" s="311" t="str">
        <f>IF(AND('Mapa final'!$K$26="Muy Baja",'Mapa final'!$O$26="Moderado"),CONCATENATE("R",'Mapa final'!$A$26),"")</f>
        <v/>
      </c>
      <c r="AM84" s="312"/>
      <c r="AN84" s="318" t="e">
        <f>IF(AND('Mapa final'!#REF!="Muy Baja",'Mapa final'!#REF!="Mayor"),CONCATENATE("R",'Mapa final'!#REF!),"")</f>
        <v>#REF!</v>
      </c>
      <c r="AO84" s="314"/>
      <c r="AP84" s="314" t="str">
        <f>IF(AND('Mapa final'!$K$23="Muy Baja",'Mapa final'!$O$23="Mayor"),CONCATENATE("R",'Mapa final'!$A$23),"")</f>
        <v/>
      </c>
      <c r="AQ84" s="314"/>
      <c r="AR84" s="314" t="e">
        <f>IF(AND('Mapa final'!#REF!="Muy Baja",'Mapa final'!#REF!="Mayor"),CONCATENATE("R",'Mapa final'!#REF!),"")</f>
        <v>#REF!</v>
      </c>
      <c r="AS84" s="314"/>
      <c r="AT84" s="314" t="e">
        <f>IF(AND('Mapa final'!#REF!="Muy Baja",'Mapa final'!#REF!="Mayor"),CONCATENATE("R",'Mapa final'!#REF!),"")</f>
        <v>#REF!</v>
      </c>
      <c r="AU84" s="314"/>
      <c r="AV84" s="314" t="str">
        <f>IF(AND('Mapa final'!$K$26="Muy Baja",'Mapa final'!$O$26="Mayor"),CONCATENATE("R",'Mapa final'!$A$26),"")</f>
        <v/>
      </c>
      <c r="AW84" s="315"/>
      <c r="AX84" s="310" t="e">
        <f>IF(AND('Mapa final'!#REF!="Muy Baja",'Mapa final'!#REF!="Catastrófico"),CONCATENATE("R",'Mapa final'!#REF!),"")</f>
        <v>#REF!</v>
      </c>
      <c r="AY84" s="308"/>
      <c r="AZ84" s="308" t="str">
        <f>IF(AND('Mapa final'!$K$23="Muy Baja",'Mapa final'!$O$23="Catastrófico"),CONCATENATE("R",'Mapa final'!$A$23),"")</f>
        <v/>
      </c>
      <c r="BA84" s="308"/>
      <c r="BB84" s="308" t="e">
        <f>IF(AND('Mapa final'!#REF!="Muy Baja",'Mapa final'!#REF!="Catastrófico"),CONCATENATE("R",'Mapa final'!#REF!),"")</f>
        <v>#REF!</v>
      </c>
      <c r="BC84" s="308"/>
      <c r="BD84" s="308" t="e">
        <f>IF(AND('Mapa final'!#REF!="Muy Baja",'Mapa final'!#REF!="Catastrófico"),CONCATENATE("R",'Mapa final'!#REF!),"")</f>
        <v>#REF!</v>
      </c>
      <c r="BE84" s="308"/>
      <c r="BF84" s="308" t="str">
        <f>IF(AND('Mapa final'!$K$26="Muy Baja",'Mapa final'!$O$26="Catastrófico"),CONCATENATE("R",'Mapa final'!$A$26),"")</f>
        <v/>
      </c>
      <c r="BG84" s="309"/>
      <c r="BH84" s="36"/>
      <c r="BI84" s="379"/>
      <c r="BJ84" s="380"/>
      <c r="BK84" s="380"/>
      <c r="BL84" s="380"/>
      <c r="BM84" s="380"/>
      <c r="BN84" s="381"/>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row>
    <row r="85" spans="1:100" ht="15" customHeight="1" x14ac:dyDescent="0.35">
      <c r="A85" s="36"/>
      <c r="B85" s="193"/>
      <c r="C85" s="194"/>
      <c r="D85" s="195"/>
      <c r="E85" s="387"/>
      <c r="F85" s="390"/>
      <c r="G85" s="390"/>
      <c r="H85" s="390"/>
      <c r="I85" s="391"/>
      <c r="J85" s="305"/>
      <c r="K85" s="306"/>
      <c r="L85" s="306"/>
      <c r="M85" s="306"/>
      <c r="N85" s="306"/>
      <c r="O85" s="306"/>
      <c r="P85" s="306"/>
      <c r="Q85" s="306"/>
      <c r="R85" s="306"/>
      <c r="S85" s="307"/>
      <c r="T85" s="305"/>
      <c r="U85" s="306"/>
      <c r="V85" s="306"/>
      <c r="W85" s="306"/>
      <c r="X85" s="306"/>
      <c r="Y85" s="306"/>
      <c r="Z85" s="306"/>
      <c r="AA85" s="306"/>
      <c r="AB85" s="306"/>
      <c r="AC85" s="307"/>
      <c r="AD85" s="313"/>
      <c r="AE85" s="311"/>
      <c r="AF85" s="311"/>
      <c r="AG85" s="311"/>
      <c r="AH85" s="311"/>
      <c r="AI85" s="311"/>
      <c r="AJ85" s="311"/>
      <c r="AK85" s="311"/>
      <c r="AL85" s="311"/>
      <c r="AM85" s="312"/>
      <c r="AN85" s="318"/>
      <c r="AO85" s="314"/>
      <c r="AP85" s="314"/>
      <c r="AQ85" s="314"/>
      <c r="AR85" s="314"/>
      <c r="AS85" s="314"/>
      <c r="AT85" s="314"/>
      <c r="AU85" s="314"/>
      <c r="AV85" s="314"/>
      <c r="AW85" s="315"/>
      <c r="AX85" s="310"/>
      <c r="AY85" s="308"/>
      <c r="AZ85" s="308"/>
      <c r="BA85" s="308"/>
      <c r="BB85" s="308"/>
      <c r="BC85" s="308"/>
      <c r="BD85" s="308"/>
      <c r="BE85" s="308"/>
      <c r="BF85" s="308"/>
      <c r="BG85" s="309"/>
      <c r="BH85" s="36"/>
      <c r="BI85" s="379"/>
      <c r="BJ85" s="380"/>
      <c r="BK85" s="380"/>
      <c r="BL85" s="380"/>
      <c r="BM85" s="380"/>
      <c r="BN85" s="381"/>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row>
    <row r="86" spans="1:100" ht="15" customHeight="1" x14ac:dyDescent="0.35">
      <c r="A86" s="36"/>
      <c r="B86" s="193"/>
      <c r="C86" s="194"/>
      <c r="D86" s="195"/>
      <c r="E86" s="387"/>
      <c r="F86" s="390"/>
      <c r="G86" s="390"/>
      <c r="H86" s="390"/>
      <c r="I86" s="391"/>
      <c r="J86" s="305" t="str">
        <f>IF(AND('Mapa final'!$K$29="Muy Baja",'Mapa final'!$O$29="Leve"),CONCATENATE("R",'Mapa final'!$A$29),"")</f>
        <v/>
      </c>
      <c r="K86" s="306"/>
      <c r="L86" s="306" t="e">
        <f>IF(AND('Mapa final'!#REF!="Muy Baja",'Mapa final'!#REF!="Leve"),CONCATENATE("R",'Mapa final'!#REF!),"")</f>
        <v>#REF!</v>
      </c>
      <c r="M86" s="306"/>
      <c r="N86" s="306" t="e">
        <f>IF(AND('Mapa final'!#REF!="Muy Baja",'Mapa final'!#REF!="Leve"),CONCATENATE("R",'Mapa final'!#REF!),"")</f>
        <v>#REF!</v>
      </c>
      <c r="O86" s="306"/>
      <c r="P86" s="306" t="e">
        <f>IF(AND('Mapa final'!#REF!="Muy Baja",'Mapa final'!#REF!="Leve"),CONCATENATE("R",'Mapa final'!#REF!),"")</f>
        <v>#REF!</v>
      </c>
      <c r="Q86" s="306"/>
      <c r="R86" s="306" t="e">
        <f>IF(AND('Mapa final'!#REF!="Muy Baja",'Mapa final'!#REF!="Leve"),CONCATENATE("R",'Mapa final'!#REF!),"")</f>
        <v>#REF!</v>
      </c>
      <c r="S86" s="307"/>
      <c r="T86" s="305" t="str">
        <f>IF(AND('Mapa final'!$K$29="Muy Baja",'Mapa final'!$O$29="Menor"),CONCATENATE("R",'Mapa final'!$A$29),"")</f>
        <v/>
      </c>
      <c r="U86" s="306"/>
      <c r="V86" s="306" t="e">
        <f>IF(AND('Mapa final'!#REF!="Muy Baja",'Mapa final'!#REF!="Menor"),CONCATENATE("R",'Mapa final'!#REF!),"")</f>
        <v>#REF!</v>
      </c>
      <c r="W86" s="306"/>
      <c r="X86" s="306" t="e">
        <f>IF(AND('Mapa final'!#REF!="Muy Baja",'Mapa final'!#REF!="Menor"),CONCATENATE("R",'Mapa final'!#REF!),"")</f>
        <v>#REF!</v>
      </c>
      <c r="Y86" s="306"/>
      <c r="Z86" s="306" t="e">
        <f>IF(AND('Mapa final'!#REF!="Muy Baja",'Mapa final'!#REF!="Menor"),CONCATENATE("R",'Mapa final'!#REF!),"")</f>
        <v>#REF!</v>
      </c>
      <c r="AA86" s="306"/>
      <c r="AB86" s="306" t="e">
        <f>IF(AND('Mapa final'!#REF!="Muy Baja",'Mapa final'!#REF!="Menor"),CONCATENATE("R",'Mapa final'!#REF!),"")</f>
        <v>#REF!</v>
      </c>
      <c r="AC86" s="307"/>
      <c r="AD86" s="313" t="str">
        <f>IF(AND('Mapa final'!$K$29="Muy Baja",'Mapa final'!$O$29="Moderado"),CONCATENATE("R",'Mapa final'!$A$29),"")</f>
        <v/>
      </c>
      <c r="AE86" s="311"/>
      <c r="AF86" s="311" t="e">
        <f>IF(AND('Mapa final'!#REF!="Muy Baja",'Mapa final'!#REF!="Moderado"),CONCATENATE("R",'Mapa final'!#REF!),"")</f>
        <v>#REF!</v>
      </c>
      <c r="AG86" s="311"/>
      <c r="AH86" s="311" t="e">
        <f>IF(AND('Mapa final'!#REF!="Muy Baja",'Mapa final'!#REF!="Moderado"),CONCATENATE("R",'Mapa final'!#REF!),"")</f>
        <v>#REF!</v>
      </c>
      <c r="AI86" s="311"/>
      <c r="AJ86" s="311" t="e">
        <f>IF(AND('Mapa final'!#REF!="Muy Baja",'Mapa final'!#REF!="Moderado"),CONCATENATE("R",'Mapa final'!#REF!),"")</f>
        <v>#REF!</v>
      </c>
      <c r="AK86" s="311"/>
      <c r="AL86" s="311" t="e">
        <f>IF(AND('Mapa final'!#REF!="Muy Baja",'Mapa final'!#REF!="Moderado"),CONCATENATE("R",'Mapa final'!#REF!),"")</f>
        <v>#REF!</v>
      </c>
      <c r="AM86" s="312"/>
      <c r="AN86" s="318" t="str">
        <f>IF(AND('Mapa final'!$K$29="Muy Baja",'Mapa final'!$O$29="Mayor"),CONCATENATE("R",'Mapa final'!$A$29),"")</f>
        <v/>
      </c>
      <c r="AO86" s="314"/>
      <c r="AP86" s="314" t="e">
        <f>IF(AND('Mapa final'!#REF!="Muy Baja",'Mapa final'!#REF!="Mayor"),CONCATENATE("R",'Mapa final'!#REF!),"")</f>
        <v>#REF!</v>
      </c>
      <c r="AQ86" s="314"/>
      <c r="AR86" s="314" t="e">
        <f>IF(AND('Mapa final'!#REF!="Muy Baja",'Mapa final'!#REF!="Mayor"),CONCATENATE("R",'Mapa final'!#REF!),"")</f>
        <v>#REF!</v>
      </c>
      <c r="AS86" s="314"/>
      <c r="AT86" s="314" t="e">
        <f>IF(AND('Mapa final'!#REF!="Muy Baja",'Mapa final'!#REF!="Mayor"),CONCATENATE("R",'Mapa final'!#REF!),"")</f>
        <v>#REF!</v>
      </c>
      <c r="AU86" s="314"/>
      <c r="AV86" s="314" t="e">
        <f>IF(AND('Mapa final'!#REF!="Muy Baja",'Mapa final'!#REF!="Mayor"),CONCATENATE("R",'Mapa final'!#REF!),"")</f>
        <v>#REF!</v>
      </c>
      <c r="AW86" s="315"/>
      <c r="AX86" s="310" t="str">
        <f>IF(AND('Mapa final'!$K$29="Muy Baja",'Mapa final'!$O$29="Catastrófico"),CONCATENATE("R",'Mapa final'!$A$29),"")</f>
        <v/>
      </c>
      <c r="AY86" s="308"/>
      <c r="AZ86" s="308" t="e">
        <f>IF(AND('Mapa final'!#REF!="Muy Baja",'Mapa final'!#REF!="Catastrófico"),CONCATENATE("R",'Mapa final'!#REF!),"")</f>
        <v>#REF!</v>
      </c>
      <c r="BA86" s="308"/>
      <c r="BB86" s="308" t="e">
        <f>IF(AND('Mapa final'!#REF!="Muy Baja",'Mapa final'!#REF!="Catastrófico"),CONCATENATE("R",'Mapa final'!#REF!),"")</f>
        <v>#REF!</v>
      </c>
      <c r="BC86" s="308"/>
      <c r="BD86" s="308" t="e">
        <f>IF(AND('Mapa final'!#REF!="Muy Baja",'Mapa final'!#REF!="Catastrófico"),CONCATENATE("R",'Mapa final'!#REF!),"")</f>
        <v>#REF!</v>
      </c>
      <c r="BE86" s="308"/>
      <c r="BF86" s="308" t="e">
        <f>IF(AND('Mapa final'!#REF!="Muy Baja",'Mapa final'!#REF!="Catastrófico"),CONCATENATE("R",'Mapa final'!#REF!),"")</f>
        <v>#REF!</v>
      </c>
      <c r="BG86" s="309"/>
      <c r="BH86" s="36"/>
      <c r="BI86" s="379"/>
      <c r="BJ86" s="380"/>
      <c r="BK86" s="380"/>
      <c r="BL86" s="380"/>
      <c r="BM86" s="380"/>
      <c r="BN86" s="381"/>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row>
    <row r="87" spans="1:100" ht="15" customHeight="1" x14ac:dyDescent="0.35">
      <c r="A87" s="36"/>
      <c r="B87" s="193"/>
      <c r="C87" s="194"/>
      <c r="D87" s="195"/>
      <c r="E87" s="387"/>
      <c r="F87" s="390"/>
      <c r="G87" s="390"/>
      <c r="H87" s="390"/>
      <c r="I87" s="391"/>
      <c r="J87" s="305"/>
      <c r="K87" s="306"/>
      <c r="L87" s="306"/>
      <c r="M87" s="306"/>
      <c r="N87" s="306"/>
      <c r="O87" s="306"/>
      <c r="P87" s="306"/>
      <c r="Q87" s="306"/>
      <c r="R87" s="306"/>
      <c r="S87" s="307"/>
      <c r="T87" s="305"/>
      <c r="U87" s="306"/>
      <c r="V87" s="306"/>
      <c r="W87" s="306"/>
      <c r="X87" s="306"/>
      <c r="Y87" s="306"/>
      <c r="Z87" s="306"/>
      <c r="AA87" s="306"/>
      <c r="AB87" s="306"/>
      <c r="AC87" s="307"/>
      <c r="AD87" s="313"/>
      <c r="AE87" s="311"/>
      <c r="AF87" s="311"/>
      <c r="AG87" s="311"/>
      <c r="AH87" s="311"/>
      <c r="AI87" s="311"/>
      <c r="AJ87" s="311"/>
      <c r="AK87" s="311"/>
      <c r="AL87" s="311"/>
      <c r="AM87" s="312"/>
      <c r="AN87" s="318"/>
      <c r="AO87" s="314"/>
      <c r="AP87" s="314"/>
      <c r="AQ87" s="314"/>
      <c r="AR87" s="314"/>
      <c r="AS87" s="314"/>
      <c r="AT87" s="314"/>
      <c r="AU87" s="314"/>
      <c r="AV87" s="314"/>
      <c r="AW87" s="315"/>
      <c r="AX87" s="310"/>
      <c r="AY87" s="308"/>
      <c r="AZ87" s="308"/>
      <c r="BA87" s="308"/>
      <c r="BB87" s="308"/>
      <c r="BC87" s="308"/>
      <c r="BD87" s="308"/>
      <c r="BE87" s="308"/>
      <c r="BF87" s="308"/>
      <c r="BG87" s="309"/>
      <c r="BH87" s="36"/>
      <c r="BI87" s="379"/>
      <c r="BJ87" s="380"/>
      <c r="BK87" s="380"/>
      <c r="BL87" s="380"/>
      <c r="BM87" s="380"/>
      <c r="BN87" s="381"/>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row>
    <row r="88" spans="1:100" ht="15" customHeight="1" x14ac:dyDescent="0.35">
      <c r="A88" s="36"/>
      <c r="B88" s="193"/>
      <c r="C88" s="194"/>
      <c r="D88" s="195"/>
      <c r="E88" s="387"/>
      <c r="F88" s="390"/>
      <c r="G88" s="390"/>
      <c r="H88" s="390"/>
      <c r="I88" s="391"/>
      <c r="J88" s="305" t="e">
        <f>IF(AND('Mapa final'!#REF!="Muy Baja",'Mapa final'!#REF!="Leve"),CONCATENATE("R",'Mapa final'!#REF!),"")</f>
        <v>#REF!</v>
      </c>
      <c r="K88" s="306"/>
      <c r="L88" s="306" t="e">
        <f>IF(AND('Mapa final'!#REF!="Muy Baja",'Mapa final'!#REF!="Leve"),CONCATENATE("R",'Mapa final'!#REF!),"")</f>
        <v>#REF!</v>
      </c>
      <c r="M88" s="306"/>
      <c r="N88" s="306" t="e">
        <f>IF(AND('Mapa final'!#REF!="Muy Baja",'Mapa final'!#REF!="Leve"),CONCATENATE("R",'Mapa final'!#REF!),"")</f>
        <v>#REF!</v>
      </c>
      <c r="O88" s="306"/>
      <c r="P88" s="306" t="e">
        <f>IF(AND('Mapa final'!#REF!="Muy Baja",'Mapa final'!#REF!="Leve"),CONCATENATE("R",'Mapa final'!#REF!),"")</f>
        <v>#REF!</v>
      </c>
      <c r="Q88" s="306"/>
      <c r="R88" s="306" t="str">
        <f>IF(AND('Mapa final'!$K$32="Muy Baja",'Mapa final'!$O$32="Leve"),CONCATENATE("R",'Mapa final'!$A$32),"")</f>
        <v/>
      </c>
      <c r="S88" s="307"/>
      <c r="T88" s="305" t="e">
        <f>IF(AND('Mapa final'!#REF!="Muy Baja",'Mapa final'!#REF!="Menor"),CONCATENATE("R",'Mapa final'!#REF!),"")</f>
        <v>#REF!</v>
      </c>
      <c r="U88" s="306"/>
      <c r="V88" s="306" t="e">
        <f>IF(AND('Mapa final'!#REF!="Muy Baja",'Mapa final'!#REF!="Menor"),CONCATENATE("R",'Mapa final'!#REF!),"")</f>
        <v>#REF!</v>
      </c>
      <c r="W88" s="306"/>
      <c r="X88" s="306" t="e">
        <f>IF(AND('Mapa final'!#REF!="Muy Baja",'Mapa final'!#REF!="Menor"),CONCATENATE("R",'Mapa final'!#REF!),"")</f>
        <v>#REF!</v>
      </c>
      <c r="Y88" s="306"/>
      <c r="Z88" s="306" t="e">
        <f>IF(AND('Mapa final'!#REF!="Muy Baja",'Mapa final'!#REF!="Menor"),CONCATENATE("R",'Mapa final'!#REF!),"")</f>
        <v>#REF!</v>
      </c>
      <c r="AA88" s="306"/>
      <c r="AB88" s="306" t="str">
        <f>IF(AND('Mapa final'!$K$32="Muy Baja",'Mapa final'!$O$32="Menor"),CONCATENATE("R",'Mapa final'!$A$32),"")</f>
        <v/>
      </c>
      <c r="AC88" s="307"/>
      <c r="AD88" s="313" t="e">
        <f>IF(AND('Mapa final'!#REF!="Muy Baja",'Mapa final'!#REF!="Moderado"),CONCATENATE("R",'Mapa final'!#REF!),"")</f>
        <v>#REF!</v>
      </c>
      <c r="AE88" s="311"/>
      <c r="AF88" s="311" t="e">
        <f>IF(AND('Mapa final'!#REF!="Muy Baja",'Mapa final'!#REF!="Moderado"),CONCATENATE("R",'Mapa final'!#REF!),"")</f>
        <v>#REF!</v>
      </c>
      <c r="AG88" s="311"/>
      <c r="AH88" s="311" t="e">
        <f>IF(AND('Mapa final'!#REF!="Muy Baja",'Mapa final'!#REF!="Moderado"),CONCATENATE("R",'Mapa final'!#REF!),"")</f>
        <v>#REF!</v>
      </c>
      <c r="AI88" s="311"/>
      <c r="AJ88" s="311" t="e">
        <f>IF(AND('Mapa final'!#REF!="Muy Baja",'Mapa final'!#REF!="Moderado"),CONCATENATE("R",'Mapa final'!#REF!),"")</f>
        <v>#REF!</v>
      </c>
      <c r="AK88" s="311"/>
      <c r="AL88" s="311" t="str">
        <f>IF(AND('Mapa final'!$K$32="Muy Baja",'Mapa final'!$O$32="Moderado"),CONCATENATE("R",'Mapa final'!$A$32),"")</f>
        <v/>
      </c>
      <c r="AM88" s="312"/>
      <c r="AN88" s="318" t="e">
        <f>IF(AND('Mapa final'!#REF!="Muy Baja",'Mapa final'!#REF!="Mayor"),CONCATENATE("R",'Mapa final'!#REF!),"")</f>
        <v>#REF!</v>
      </c>
      <c r="AO88" s="314"/>
      <c r="AP88" s="314" t="e">
        <f>IF(AND('Mapa final'!#REF!="Muy Baja",'Mapa final'!#REF!="Mayor"),CONCATENATE("R",'Mapa final'!#REF!),"")</f>
        <v>#REF!</v>
      </c>
      <c r="AQ88" s="314"/>
      <c r="AR88" s="314" t="e">
        <f>IF(AND('Mapa final'!#REF!="Muy Baja",'Mapa final'!#REF!="Mayor"),CONCATENATE("R",'Mapa final'!#REF!),"")</f>
        <v>#REF!</v>
      </c>
      <c r="AS88" s="314"/>
      <c r="AT88" s="314" t="e">
        <f>IF(AND('Mapa final'!#REF!="Muy Baja",'Mapa final'!#REF!="Mayor"),CONCATENATE("R",'Mapa final'!#REF!),"")</f>
        <v>#REF!</v>
      </c>
      <c r="AU88" s="314"/>
      <c r="AV88" s="314" t="str">
        <f>IF(AND('Mapa final'!$K$32="Muy Baja",'Mapa final'!$O$32="Mayor"),CONCATENATE("R",'Mapa final'!$A$32),"")</f>
        <v/>
      </c>
      <c r="AW88" s="315"/>
      <c r="AX88" s="310" t="e">
        <f>IF(AND('Mapa final'!#REF!="Muy Baja",'Mapa final'!#REF!="Catastrófico"),CONCATENATE("R",'Mapa final'!#REF!),"")</f>
        <v>#REF!</v>
      </c>
      <c r="AY88" s="308"/>
      <c r="AZ88" s="308" t="e">
        <f>IF(AND('Mapa final'!#REF!="Muy Baja",'Mapa final'!#REF!="Catastrófico"),CONCATENATE("R",'Mapa final'!#REF!),"")</f>
        <v>#REF!</v>
      </c>
      <c r="BA88" s="308"/>
      <c r="BB88" s="308" t="e">
        <f>IF(AND('Mapa final'!#REF!="Muy Baja",'Mapa final'!#REF!="Catastrófico"),CONCATENATE("R",'Mapa final'!#REF!),"")</f>
        <v>#REF!</v>
      </c>
      <c r="BC88" s="308"/>
      <c r="BD88" s="308" t="e">
        <f>IF(AND('Mapa final'!#REF!="Muy Baja",'Mapa final'!#REF!="Catastrófico"),CONCATENATE("R",'Mapa final'!#REF!),"")</f>
        <v>#REF!</v>
      </c>
      <c r="BE88" s="308"/>
      <c r="BF88" s="308" t="str">
        <f>IF(AND('Mapa final'!$K$32="Muy Baja",'Mapa final'!$O$32="Catastrófico"),CONCATENATE("R",'Mapa final'!$A$32),"")</f>
        <v/>
      </c>
      <c r="BG88" s="309"/>
      <c r="BH88" s="36"/>
      <c r="BI88" s="379"/>
      <c r="BJ88" s="380"/>
      <c r="BK88" s="380"/>
      <c r="BL88" s="380"/>
      <c r="BM88" s="380"/>
      <c r="BN88" s="381"/>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row>
    <row r="89" spans="1:100" ht="15" customHeight="1" thickBot="1" x14ac:dyDescent="0.4">
      <c r="A89" s="36"/>
      <c r="B89" s="193"/>
      <c r="C89" s="194"/>
      <c r="D89" s="195"/>
      <c r="E89" s="387"/>
      <c r="F89" s="390"/>
      <c r="G89" s="390"/>
      <c r="H89" s="390"/>
      <c r="I89" s="391"/>
      <c r="J89" s="305"/>
      <c r="K89" s="306"/>
      <c r="L89" s="306"/>
      <c r="M89" s="306"/>
      <c r="N89" s="306"/>
      <c r="O89" s="306"/>
      <c r="P89" s="306"/>
      <c r="Q89" s="306"/>
      <c r="R89" s="306"/>
      <c r="S89" s="307"/>
      <c r="T89" s="305"/>
      <c r="U89" s="306"/>
      <c r="V89" s="306"/>
      <c r="W89" s="306"/>
      <c r="X89" s="306"/>
      <c r="Y89" s="306"/>
      <c r="Z89" s="306"/>
      <c r="AA89" s="306"/>
      <c r="AB89" s="306"/>
      <c r="AC89" s="307"/>
      <c r="AD89" s="313"/>
      <c r="AE89" s="311"/>
      <c r="AF89" s="311"/>
      <c r="AG89" s="311"/>
      <c r="AH89" s="311"/>
      <c r="AI89" s="311"/>
      <c r="AJ89" s="311"/>
      <c r="AK89" s="311"/>
      <c r="AL89" s="311"/>
      <c r="AM89" s="312"/>
      <c r="AN89" s="318"/>
      <c r="AO89" s="314"/>
      <c r="AP89" s="314"/>
      <c r="AQ89" s="314"/>
      <c r="AR89" s="314"/>
      <c r="AS89" s="314"/>
      <c r="AT89" s="314"/>
      <c r="AU89" s="314"/>
      <c r="AV89" s="314"/>
      <c r="AW89" s="315"/>
      <c r="AX89" s="310"/>
      <c r="AY89" s="308"/>
      <c r="AZ89" s="308"/>
      <c r="BA89" s="308"/>
      <c r="BB89" s="308"/>
      <c r="BC89" s="308"/>
      <c r="BD89" s="308"/>
      <c r="BE89" s="308"/>
      <c r="BF89" s="308"/>
      <c r="BG89" s="309"/>
      <c r="BH89" s="36"/>
      <c r="BI89" s="382"/>
      <c r="BJ89" s="383"/>
      <c r="BK89" s="383"/>
      <c r="BL89" s="383"/>
      <c r="BM89" s="383"/>
      <c r="BN89" s="384"/>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row>
    <row r="90" spans="1:100" ht="15" customHeight="1" x14ac:dyDescent="0.35">
      <c r="A90" s="36"/>
      <c r="B90" s="193"/>
      <c r="C90" s="194"/>
      <c r="D90" s="195"/>
      <c r="E90" s="387"/>
      <c r="F90" s="390"/>
      <c r="G90" s="390"/>
      <c r="H90" s="390"/>
      <c r="I90" s="391"/>
      <c r="J90" s="305" t="str">
        <f>IF(AND('Mapa final'!$K$35="Muy Baja",'Mapa final'!$O$35="Leve"),CONCATENATE("R",'Mapa final'!$A$35),"")</f>
        <v/>
      </c>
      <c r="K90" s="306"/>
      <c r="L90" s="306" t="e">
        <f>IF(AND('Mapa final'!#REF!="Muy Baja",'Mapa final'!#REF!="Leve"),CONCATENATE("R",'Mapa final'!#REF!),"")</f>
        <v>#REF!</v>
      </c>
      <c r="M90" s="306"/>
      <c r="N90" s="306" t="e">
        <f>IF(AND('Mapa final'!#REF!="Muy Baja",'Mapa final'!#REF!="Leve"),CONCATENATE("R",'Mapa final'!#REF!),"")</f>
        <v>#REF!</v>
      </c>
      <c r="O90" s="306"/>
      <c r="P90" s="306" t="e">
        <f>IF(AND('Mapa final'!#REF!="Muy Baja",'Mapa final'!#REF!="Leve"),CONCATENATE("R",'Mapa final'!#REF!),"")</f>
        <v>#REF!</v>
      </c>
      <c r="Q90" s="306"/>
      <c r="R90" s="306" t="e">
        <f>IF(AND('Mapa final'!#REF!="Muy Baja",'Mapa final'!#REF!="Leve"),CONCATENATE("R",'Mapa final'!#REF!),"")</f>
        <v>#REF!</v>
      </c>
      <c r="S90" s="307"/>
      <c r="T90" s="305" t="str">
        <f>IF(AND('Mapa final'!$K$35="Muy Baja",'Mapa final'!$O$35="Menor"),CONCATENATE("R",'Mapa final'!$A$35),"")</f>
        <v/>
      </c>
      <c r="U90" s="306"/>
      <c r="V90" s="306" t="e">
        <f>IF(AND('Mapa final'!#REF!="Muy Baja",'Mapa final'!#REF!="Menor"),CONCATENATE("R",'Mapa final'!#REF!),"")</f>
        <v>#REF!</v>
      </c>
      <c r="W90" s="306"/>
      <c r="X90" s="306" t="e">
        <f>IF(AND('Mapa final'!#REF!="Muy Baja",'Mapa final'!#REF!="Menor"),CONCATENATE("R",'Mapa final'!#REF!),"")</f>
        <v>#REF!</v>
      </c>
      <c r="Y90" s="306"/>
      <c r="Z90" s="306" t="e">
        <f>IF(AND('Mapa final'!#REF!="Muy Baja",'Mapa final'!#REF!="Menor"),CONCATENATE("R",'Mapa final'!#REF!),"")</f>
        <v>#REF!</v>
      </c>
      <c r="AA90" s="306"/>
      <c r="AB90" s="306" t="e">
        <f>IF(AND('Mapa final'!#REF!="Muy Baja",'Mapa final'!#REF!="Menor"),CONCATENATE("R",'Mapa final'!#REF!),"")</f>
        <v>#REF!</v>
      </c>
      <c r="AC90" s="307"/>
      <c r="AD90" s="313" t="str">
        <f>IF(AND('Mapa final'!$K$35="Muy Baja",'Mapa final'!$O$35="Moderado"),CONCATENATE("R",'Mapa final'!$A$35),"")</f>
        <v/>
      </c>
      <c r="AE90" s="311"/>
      <c r="AF90" s="311" t="e">
        <f>IF(AND('Mapa final'!#REF!="Muy Baja",'Mapa final'!#REF!="Moderado"),CONCATENATE("R",'Mapa final'!#REF!),"")</f>
        <v>#REF!</v>
      </c>
      <c r="AG90" s="311"/>
      <c r="AH90" s="311" t="e">
        <f>IF(AND('Mapa final'!#REF!="Muy Baja",'Mapa final'!#REF!="Moderado"),CONCATENATE("R",'Mapa final'!#REF!),"")</f>
        <v>#REF!</v>
      </c>
      <c r="AI90" s="311"/>
      <c r="AJ90" s="311" t="e">
        <f>IF(AND('Mapa final'!#REF!="Muy Baja",'Mapa final'!#REF!="Moderado"),CONCATENATE("R",'Mapa final'!#REF!),"")</f>
        <v>#REF!</v>
      </c>
      <c r="AK90" s="311"/>
      <c r="AL90" s="311" t="e">
        <f>IF(AND('Mapa final'!#REF!="Muy Baja",'Mapa final'!#REF!="Moderado"),CONCATENATE("R",'Mapa final'!#REF!),"")</f>
        <v>#REF!</v>
      </c>
      <c r="AM90" s="312"/>
      <c r="AN90" s="318" t="str">
        <f>IF(AND('Mapa final'!$K$35="Muy Baja",'Mapa final'!$O$35="Mayor"),CONCATENATE("R",'Mapa final'!$A$35),"")</f>
        <v/>
      </c>
      <c r="AO90" s="314"/>
      <c r="AP90" s="314" t="e">
        <f>IF(AND('Mapa final'!#REF!="Muy Baja",'Mapa final'!#REF!="Mayor"),CONCATENATE("R",'Mapa final'!#REF!),"")</f>
        <v>#REF!</v>
      </c>
      <c r="AQ90" s="314"/>
      <c r="AR90" s="314" t="e">
        <f>IF(AND('Mapa final'!#REF!="Muy Baja",'Mapa final'!#REF!="Mayor"),CONCATENATE("R",'Mapa final'!#REF!),"")</f>
        <v>#REF!</v>
      </c>
      <c r="AS90" s="314"/>
      <c r="AT90" s="314" t="e">
        <f>IF(AND('Mapa final'!#REF!="Muy Baja",'Mapa final'!#REF!="Mayor"),CONCATENATE("R",'Mapa final'!#REF!),"")</f>
        <v>#REF!</v>
      </c>
      <c r="AU90" s="314"/>
      <c r="AV90" s="314" t="e">
        <f>IF(AND('Mapa final'!#REF!="Muy Baja",'Mapa final'!#REF!="Mayor"),CONCATENATE("R",'Mapa final'!#REF!),"")</f>
        <v>#REF!</v>
      </c>
      <c r="AW90" s="315"/>
      <c r="AX90" s="310" t="str">
        <f>IF(AND('Mapa final'!$K$35="Muy Baja",'Mapa final'!$O$35="Catastrófico"),CONCATENATE("R",'Mapa final'!$A$35),"")</f>
        <v/>
      </c>
      <c r="AY90" s="308"/>
      <c r="AZ90" s="308" t="e">
        <f>IF(AND('Mapa final'!#REF!="Muy Baja",'Mapa final'!#REF!="Catastrófico"),CONCATENATE("R",'Mapa final'!#REF!),"")</f>
        <v>#REF!</v>
      </c>
      <c r="BA90" s="308"/>
      <c r="BB90" s="308" t="e">
        <f>IF(AND('Mapa final'!#REF!="Muy Baja",'Mapa final'!#REF!="Catastrófico"),CONCATENATE("R",'Mapa final'!#REF!),"")</f>
        <v>#REF!</v>
      </c>
      <c r="BC90" s="308"/>
      <c r="BD90" s="308" t="e">
        <f>IF(AND('Mapa final'!#REF!="Muy Baja",'Mapa final'!#REF!="Catastrófico"),CONCATENATE("R",'Mapa final'!#REF!),"")</f>
        <v>#REF!</v>
      </c>
      <c r="BE90" s="308"/>
      <c r="BF90" s="308" t="e">
        <f>IF(AND('Mapa final'!#REF!="Muy Baja",'Mapa final'!#REF!="Catastrófico"),CONCATENATE("R",'Mapa final'!#REF!),"")</f>
        <v>#REF!</v>
      </c>
      <c r="BG90" s="309"/>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row>
    <row r="91" spans="1:100" ht="15" customHeight="1" x14ac:dyDescent="0.35">
      <c r="A91" s="36"/>
      <c r="B91" s="193"/>
      <c r="C91" s="194"/>
      <c r="D91" s="195"/>
      <c r="E91" s="387"/>
      <c r="F91" s="390"/>
      <c r="G91" s="390"/>
      <c r="H91" s="390"/>
      <c r="I91" s="391"/>
      <c r="J91" s="305"/>
      <c r="K91" s="306"/>
      <c r="L91" s="306"/>
      <c r="M91" s="306"/>
      <c r="N91" s="306"/>
      <c r="O91" s="306"/>
      <c r="P91" s="306"/>
      <c r="Q91" s="306"/>
      <c r="R91" s="306"/>
      <c r="S91" s="307"/>
      <c r="T91" s="305"/>
      <c r="U91" s="306"/>
      <c r="V91" s="306"/>
      <c r="W91" s="306"/>
      <c r="X91" s="306"/>
      <c r="Y91" s="306"/>
      <c r="Z91" s="306"/>
      <c r="AA91" s="306"/>
      <c r="AB91" s="306"/>
      <c r="AC91" s="307"/>
      <c r="AD91" s="313"/>
      <c r="AE91" s="311"/>
      <c r="AF91" s="311"/>
      <c r="AG91" s="311"/>
      <c r="AH91" s="311"/>
      <c r="AI91" s="311"/>
      <c r="AJ91" s="311"/>
      <c r="AK91" s="311"/>
      <c r="AL91" s="311"/>
      <c r="AM91" s="312"/>
      <c r="AN91" s="318"/>
      <c r="AO91" s="314"/>
      <c r="AP91" s="314"/>
      <c r="AQ91" s="314"/>
      <c r="AR91" s="314"/>
      <c r="AS91" s="314"/>
      <c r="AT91" s="314"/>
      <c r="AU91" s="314"/>
      <c r="AV91" s="314"/>
      <c r="AW91" s="315"/>
      <c r="AX91" s="310"/>
      <c r="AY91" s="308"/>
      <c r="AZ91" s="308"/>
      <c r="BA91" s="308"/>
      <c r="BB91" s="308"/>
      <c r="BC91" s="308"/>
      <c r="BD91" s="308"/>
      <c r="BE91" s="308"/>
      <c r="BF91" s="308"/>
      <c r="BG91" s="309"/>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row>
    <row r="92" spans="1:100" ht="15" customHeight="1" x14ac:dyDescent="0.35">
      <c r="A92" s="36"/>
      <c r="B92" s="193"/>
      <c r="C92" s="194"/>
      <c r="D92" s="195"/>
      <c r="E92" s="387"/>
      <c r="F92" s="390"/>
      <c r="G92" s="390"/>
      <c r="H92" s="390"/>
      <c r="I92" s="391"/>
      <c r="J92" s="305" t="e">
        <f>IF(AND('Mapa final'!#REF!="Muy Baja",'Mapa final'!#REF!="Leve"),CONCATENATE("R",'Mapa final'!#REF!),"")</f>
        <v>#REF!</v>
      </c>
      <c r="K92" s="306"/>
      <c r="L92" s="306" t="e">
        <f>IF(AND('Mapa final'!#REF!="Muy Baja",'Mapa final'!#REF!="Leve"),CONCATENATE("R",'Mapa final'!#REF!),"")</f>
        <v>#REF!</v>
      </c>
      <c r="M92" s="306"/>
      <c r="N92" s="306" t="str">
        <f>IF(AND('Mapa final'!$K$38="Muy Baja",'Mapa final'!$O$38="Leve"),CONCATENATE("R",'Mapa final'!$A$38),"")</f>
        <v/>
      </c>
      <c r="O92" s="306"/>
      <c r="P92" s="306" t="e">
        <f>IF(AND('Mapa final'!#REF!="Muy Baja",'Mapa final'!#REF!="Leve"),CONCATENATE("R",'Mapa final'!#REF!),"")</f>
        <v>#REF!</v>
      </c>
      <c r="Q92" s="306"/>
      <c r="R92" s="306" t="e">
        <f>IF(AND('Mapa final'!#REF!="Muy Baja",'Mapa final'!#REF!="Leve"),CONCATENATE("R",'Mapa final'!#REF!),"")</f>
        <v>#REF!</v>
      </c>
      <c r="S92" s="307"/>
      <c r="T92" s="305" t="e">
        <f>IF(AND('Mapa final'!#REF!="Muy Baja",'Mapa final'!#REF!="Menor"),CONCATENATE("R",'Mapa final'!#REF!),"")</f>
        <v>#REF!</v>
      </c>
      <c r="U92" s="306"/>
      <c r="V92" s="306" t="e">
        <f>IF(AND('Mapa final'!#REF!="Muy Baja",'Mapa final'!#REF!="Menor"),CONCATENATE("R",'Mapa final'!#REF!),"")</f>
        <v>#REF!</v>
      </c>
      <c r="W92" s="306"/>
      <c r="X92" s="306" t="str">
        <f>IF(AND('Mapa final'!$K$38="Muy Baja",'Mapa final'!$O$38="Menor"),CONCATENATE("R",'Mapa final'!$A$38),"")</f>
        <v/>
      </c>
      <c r="Y92" s="306"/>
      <c r="Z92" s="306" t="e">
        <f>IF(AND('Mapa final'!#REF!="Muy Baja",'Mapa final'!#REF!="Menor"),CONCATENATE("R",'Mapa final'!#REF!),"")</f>
        <v>#REF!</v>
      </c>
      <c r="AA92" s="306"/>
      <c r="AB92" s="306" t="e">
        <f>IF(AND('Mapa final'!#REF!="Muy Baja",'Mapa final'!#REF!="Menor"),CONCATENATE("R",'Mapa final'!#REF!),"")</f>
        <v>#REF!</v>
      </c>
      <c r="AC92" s="307"/>
      <c r="AD92" s="313" t="e">
        <f>IF(AND('Mapa final'!#REF!="Muy Baja",'Mapa final'!#REF!="Moderado"),CONCATENATE("R",'Mapa final'!#REF!),"")</f>
        <v>#REF!</v>
      </c>
      <c r="AE92" s="311"/>
      <c r="AF92" s="311" t="e">
        <f>IF(AND('Mapa final'!#REF!="Muy Baja",'Mapa final'!#REF!="Moderado"),CONCATENATE("R",'Mapa final'!#REF!),"")</f>
        <v>#REF!</v>
      </c>
      <c r="AG92" s="311"/>
      <c r="AH92" s="311" t="str">
        <f>IF(AND('Mapa final'!$K$38="Muy Baja",'Mapa final'!$O$38="Moderado"),CONCATENATE("R",'Mapa final'!$A$38),"")</f>
        <v/>
      </c>
      <c r="AI92" s="311"/>
      <c r="AJ92" s="311" t="e">
        <f>IF(AND('Mapa final'!#REF!="Muy Baja",'Mapa final'!#REF!="Moderado"),CONCATENATE("R",'Mapa final'!#REF!),"")</f>
        <v>#REF!</v>
      </c>
      <c r="AK92" s="311"/>
      <c r="AL92" s="311" t="e">
        <f>IF(AND('Mapa final'!#REF!="Muy Baja",'Mapa final'!#REF!="Moderado"),CONCATENATE("R",'Mapa final'!#REF!),"")</f>
        <v>#REF!</v>
      </c>
      <c r="AM92" s="312"/>
      <c r="AN92" s="318" t="e">
        <f>IF(AND('Mapa final'!#REF!="Muy Baja",'Mapa final'!#REF!="Mayor"),CONCATENATE("R",'Mapa final'!#REF!),"")</f>
        <v>#REF!</v>
      </c>
      <c r="AO92" s="314"/>
      <c r="AP92" s="314" t="e">
        <f>IF(AND('Mapa final'!#REF!="Muy Baja",'Mapa final'!#REF!="Mayor"),CONCATENATE("R",'Mapa final'!#REF!),"")</f>
        <v>#REF!</v>
      </c>
      <c r="AQ92" s="314"/>
      <c r="AR92" s="314" t="str">
        <f>IF(AND('Mapa final'!$K$38="Muy Baja",'Mapa final'!$O$38="Mayor"),CONCATENATE("R",'Mapa final'!$A$38),"")</f>
        <v/>
      </c>
      <c r="AS92" s="314"/>
      <c r="AT92" s="314" t="e">
        <f>IF(AND('Mapa final'!#REF!="Muy Baja",'Mapa final'!#REF!="Mayor"),CONCATENATE("R",'Mapa final'!#REF!),"")</f>
        <v>#REF!</v>
      </c>
      <c r="AU92" s="314"/>
      <c r="AV92" s="314" t="e">
        <f>IF(AND('Mapa final'!#REF!="Muy Baja",'Mapa final'!#REF!="Mayor"),CONCATENATE("R",'Mapa final'!#REF!),"")</f>
        <v>#REF!</v>
      </c>
      <c r="AW92" s="315"/>
      <c r="AX92" s="310" t="e">
        <f>IF(AND('Mapa final'!#REF!="Muy Baja",'Mapa final'!#REF!="Catastrófico"),CONCATENATE("R",'Mapa final'!#REF!),"")</f>
        <v>#REF!</v>
      </c>
      <c r="AY92" s="308"/>
      <c r="AZ92" s="308" t="e">
        <f>IF(AND('Mapa final'!#REF!="Muy Baja",'Mapa final'!#REF!="Catastrófico"),CONCATENATE("R",'Mapa final'!#REF!),"")</f>
        <v>#REF!</v>
      </c>
      <c r="BA92" s="308"/>
      <c r="BB92" s="308" t="str">
        <f>IF(AND('Mapa final'!$K$38="Muy Baja",'Mapa final'!$O$38="Catastrófico"),CONCATENATE("R",'Mapa final'!$A$38),"")</f>
        <v/>
      </c>
      <c r="BC92" s="308"/>
      <c r="BD92" s="308" t="e">
        <f>IF(AND('Mapa final'!#REF!="Muy Baja",'Mapa final'!#REF!="Catastrófico"),CONCATENATE("R",'Mapa final'!#REF!),"")</f>
        <v>#REF!</v>
      </c>
      <c r="BE92" s="308"/>
      <c r="BF92" s="308" t="e">
        <f>IF(AND('Mapa final'!#REF!="Muy Baja",'Mapa final'!#REF!="Catastrófico"),CONCATENATE("R",'Mapa final'!#REF!),"")</f>
        <v>#REF!</v>
      </c>
      <c r="BG92" s="309"/>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row>
    <row r="93" spans="1:100" ht="15" customHeight="1" x14ac:dyDescent="0.35">
      <c r="A93" s="36"/>
      <c r="B93" s="193"/>
      <c r="C93" s="194"/>
      <c r="D93" s="195"/>
      <c r="E93" s="387"/>
      <c r="F93" s="390"/>
      <c r="G93" s="390"/>
      <c r="H93" s="390"/>
      <c r="I93" s="391"/>
      <c r="J93" s="305"/>
      <c r="K93" s="306"/>
      <c r="L93" s="306"/>
      <c r="M93" s="306"/>
      <c r="N93" s="306"/>
      <c r="O93" s="306"/>
      <c r="P93" s="306"/>
      <c r="Q93" s="306"/>
      <c r="R93" s="306"/>
      <c r="S93" s="307"/>
      <c r="T93" s="305"/>
      <c r="U93" s="306"/>
      <c r="V93" s="306"/>
      <c r="W93" s="306"/>
      <c r="X93" s="306"/>
      <c r="Y93" s="306"/>
      <c r="Z93" s="306"/>
      <c r="AA93" s="306"/>
      <c r="AB93" s="306"/>
      <c r="AC93" s="307"/>
      <c r="AD93" s="313"/>
      <c r="AE93" s="311"/>
      <c r="AF93" s="311"/>
      <c r="AG93" s="311"/>
      <c r="AH93" s="311"/>
      <c r="AI93" s="311"/>
      <c r="AJ93" s="311"/>
      <c r="AK93" s="311"/>
      <c r="AL93" s="311"/>
      <c r="AM93" s="312"/>
      <c r="AN93" s="318"/>
      <c r="AO93" s="314"/>
      <c r="AP93" s="314"/>
      <c r="AQ93" s="314"/>
      <c r="AR93" s="314"/>
      <c r="AS93" s="314"/>
      <c r="AT93" s="314"/>
      <c r="AU93" s="314"/>
      <c r="AV93" s="314"/>
      <c r="AW93" s="315"/>
      <c r="AX93" s="310"/>
      <c r="AY93" s="308"/>
      <c r="AZ93" s="308"/>
      <c r="BA93" s="308"/>
      <c r="BB93" s="308"/>
      <c r="BC93" s="308"/>
      <c r="BD93" s="308"/>
      <c r="BE93" s="308"/>
      <c r="BF93" s="308"/>
      <c r="BG93" s="309"/>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row>
    <row r="94" spans="1:100" ht="15" customHeight="1" x14ac:dyDescent="0.35">
      <c r="A94" s="36"/>
      <c r="B94" s="193"/>
      <c r="C94" s="194"/>
      <c r="D94" s="195"/>
      <c r="E94" s="387"/>
      <c r="F94" s="390"/>
      <c r="G94" s="390"/>
      <c r="H94" s="390"/>
      <c r="I94" s="391"/>
      <c r="J94" s="305" t="str">
        <f>IF(AND('Mapa final'!$K$41="Muy Baja",'Mapa final'!$O$41="Leve"),CONCATENATE("R",'Mapa final'!$A$41),"")</f>
        <v/>
      </c>
      <c r="K94" s="306"/>
      <c r="L94" s="306" t="e">
        <f>IF(AND('Mapa final'!#REF!="Muy Baja",'Mapa final'!#REF!="Leve"),CONCATENATE("R",'Mapa final'!#REF!),"")</f>
        <v>#REF!</v>
      </c>
      <c r="M94" s="306"/>
      <c r="N94" s="306" t="str">
        <f>IF(AND('Mapa final'!$K$44="Muy Baja",'Mapa final'!$O$44="Leve"),CONCATENATE("R",'Mapa final'!$A$44),"")</f>
        <v/>
      </c>
      <c r="O94" s="306"/>
      <c r="P94" s="306" t="str">
        <f>IF(AND('Mapa final'!$K$47="Muy Baja",'Mapa final'!$O$47="Leve"),CONCATENATE("R",'Mapa final'!$A$47),"")</f>
        <v/>
      </c>
      <c r="Q94" s="306"/>
      <c r="R94" s="306" t="str">
        <f>IF(AND('Mapa final'!$K$50="Muy Baja",'Mapa final'!$O$50="Leve"),CONCATENATE("R",'Mapa final'!$A$50),"")</f>
        <v/>
      </c>
      <c r="S94" s="307"/>
      <c r="T94" s="305" t="str">
        <f>IF(AND('Mapa final'!$K$41="Muy Baja",'Mapa final'!$O$41="Menor"),CONCATENATE("R",'Mapa final'!$A$41),"")</f>
        <v/>
      </c>
      <c r="U94" s="306"/>
      <c r="V94" s="306" t="e">
        <f>IF(AND('Mapa final'!#REF!="Muy Baja",'Mapa final'!#REF!="Menor"),CONCATENATE("R",'Mapa final'!#REF!),"")</f>
        <v>#REF!</v>
      </c>
      <c r="W94" s="306"/>
      <c r="X94" s="306" t="str">
        <f>IF(AND('Mapa final'!$K$44="Muy Baja",'Mapa final'!$O$44="Menor"),CONCATENATE("R",'Mapa final'!$A$44),"")</f>
        <v/>
      </c>
      <c r="Y94" s="306"/>
      <c r="Z94" s="306" t="str">
        <f>IF(AND('Mapa final'!$K$47="Muy Baja",'Mapa final'!$O$47="Menor"),CONCATENATE("R",'Mapa final'!$A$47),"")</f>
        <v/>
      </c>
      <c r="AA94" s="306"/>
      <c r="AB94" s="306" t="str">
        <f>IF(AND('Mapa final'!$K$50="Muy Baja",'Mapa final'!$O$50="Menor"),CONCATENATE("R",'Mapa final'!$A$50),"")</f>
        <v/>
      </c>
      <c r="AC94" s="307"/>
      <c r="AD94" s="313" t="str">
        <f>IF(AND('Mapa final'!$K$41="Muy Baja",'Mapa final'!$O$41="Moderado"),CONCATENATE("R",'Mapa final'!$A$41),"")</f>
        <v/>
      </c>
      <c r="AE94" s="311"/>
      <c r="AF94" s="311" t="e">
        <f>IF(AND('Mapa final'!#REF!="Muy Baja",'Mapa final'!#REF!="Moderado"),CONCATENATE("R",'Mapa final'!#REF!),"")</f>
        <v>#REF!</v>
      </c>
      <c r="AG94" s="311"/>
      <c r="AH94" s="311" t="str">
        <f>IF(AND('Mapa final'!$K$44="Muy Baja",'Mapa final'!$O$44="Moderado"),CONCATENATE("R",'Mapa final'!$A$44),"")</f>
        <v/>
      </c>
      <c r="AI94" s="311"/>
      <c r="AJ94" s="311" t="str">
        <f>IF(AND('Mapa final'!$K$47="Muy Baja",'Mapa final'!$O$47="Moderado"),CONCATENATE("R",'Mapa final'!$A$47),"")</f>
        <v/>
      </c>
      <c r="AK94" s="311"/>
      <c r="AL94" s="311" t="str">
        <f>IF(AND('Mapa final'!$K$50="Muy Baja",'Mapa final'!$O$50="Moderado"),CONCATENATE("R",'Mapa final'!$A$50),"")</f>
        <v/>
      </c>
      <c r="AM94" s="312"/>
      <c r="AN94" s="318" t="str">
        <f>IF(AND('Mapa final'!$K$41="Muy Baja",'Mapa final'!$O$41="Mayor"),CONCATENATE("R",'Mapa final'!$A$41),"")</f>
        <v/>
      </c>
      <c r="AO94" s="314"/>
      <c r="AP94" s="314" t="e">
        <f>IF(AND('Mapa final'!#REF!="Muy Baja",'Mapa final'!#REF!="Mayor"),CONCATENATE("R",'Mapa final'!#REF!),"")</f>
        <v>#REF!</v>
      </c>
      <c r="AQ94" s="314"/>
      <c r="AR94" s="314" t="str">
        <f>IF(AND('Mapa final'!$K$44="Muy Baja",'Mapa final'!$O$44="Mayor"),CONCATENATE("R",'Mapa final'!$A$44),"")</f>
        <v/>
      </c>
      <c r="AS94" s="314"/>
      <c r="AT94" s="314" t="str">
        <f>IF(AND('Mapa final'!$K$47="Muy Baja",'Mapa final'!$O$47="Mayor"),CONCATENATE("R",'Mapa final'!$A$47),"")</f>
        <v/>
      </c>
      <c r="AU94" s="314"/>
      <c r="AV94" s="314" t="str">
        <f>IF(AND('Mapa final'!$K$50="Muy Baja",'Mapa final'!$O$50="Mayor"),CONCATENATE("R",'Mapa final'!$A$50),"")</f>
        <v/>
      </c>
      <c r="AW94" s="315"/>
      <c r="AX94" s="310" t="str">
        <f>IF(AND('Mapa final'!$K$41="Muy Baja",'Mapa final'!$O$41="Catastrófico"),CONCATENATE("R",'Mapa final'!$A$41),"")</f>
        <v/>
      </c>
      <c r="AY94" s="308"/>
      <c r="AZ94" s="308" t="e">
        <f>IF(AND('Mapa final'!#REF!="Muy Baja",'Mapa final'!#REF!="Catastrófico"),CONCATENATE("R",'Mapa final'!#REF!),"")</f>
        <v>#REF!</v>
      </c>
      <c r="BA94" s="308"/>
      <c r="BB94" s="308" t="str">
        <f>IF(AND('Mapa final'!$K$44="Muy Baja",'Mapa final'!$O$44="Catastrófico"),CONCATENATE("R",'Mapa final'!$A$44),"")</f>
        <v/>
      </c>
      <c r="BC94" s="308"/>
      <c r="BD94" s="308" t="str">
        <f>IF(AND('Mapa final'!$K$47="Muy Baja",'Mapa final'!$O$47="Catastrófico"),CONCATENATE("R",'Mapa final'!$A$47),"")</f>
        <v/>
      </c>
      <c r="BE94" s="308"/>
      <c r="BF94" s="308" t="str">
        <f>IF(AND('Mapa final'!$K$50="Muy Baja",'Mapa final'!$O$50="Catastrófico"),CONCATENATE("R",'Mapa final'!$A$50),"")</f>
        <v/>
      </c>
      <c r="BG94" s="309"/>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row>
    <row r="95" spans="1:100" ht="15" customHeight="1" thickBot="1" x14ac:dyDescent="0.4">
      <c r="A95" s="36"/>
      <c r="B95" s="196"/>
      <c r="C95" s="197"/>
      <c r="D95" s="198"/>
      <c r="E95" s="392"/>
      <c r="F95" s="393"/>
      <c r="G95" s="393"/>
      <c r="H95" s="393"/>
      <c r="I95" s="394"/>
      <c r="J95" s="335"/>
      <c r="K95" s="336"/>
      <c r="L95" s="336"/>
      <c r="M95" s="336"/>
      <c r="N95" s="336"/>
      <c r="O95" s="336"/>
      <c r="P95" s="336"/>
      <c r="Q95" s="336"/>
      <c r="R95" s="336"/>
      <c r="S95" s="337"/>
      <c r="T95" s="335"/>
      <c r="U95" s="336"/>
      <c r="V95" s="336"/>
      <c r="W95" s="336"/>
      <c r="X95" s="336"/>
      <c r="Y95" s="336"/>
      <c r="Z95" s="336"/>
      <c r="AA95" s="336"/>
      <c r="AB95" s="336"/>
      <c r="AC95" s="337"/>
      <c r="AD95" s="338"/>
      <c r="AE95" s="339"/>
      <c r="AF95" s="339"/>
      <c r="AG95" s="339"/>
      <c r="AH95" s="339"/>
      <c r="AI95" s="339"/>
      <c r="AJ95" s="339"/>
      <c r="AK95" s="339"/>
      <c r="AL95" s="339"/>
      <c r="AM95" s="340"/>
      <c r="AN95" s="341"/>
      <c r="AO95" s="342"/>
      <c r="AP95" s="342"/>
      <c r="AQ95" s="342"/>
      <c r="AR95" s="342"/>
      <c r="AS95" s="342"/>
      <c r="AT95" s="342"/>
      <c r="AU95" s="342"/>
      <c r="AV95" s="342"/>
      <c r="AW95" s="402"/>
      <c r="AX95" s="345"/>
      <c r="AY95" s="333"/>
      <c r="AZ95" s="333"/>
      <c r="BA95" s="333"/>
      <c r="BB95" s="333"/>
      <c r="BC95" s="333"/>
      <c r="BD95" s="333"/>
      <c r="BE95" s="333"/>
      <c r="BF95" s="333"/>
      <c r="BG95" s="334"/>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row>
    <row r="96" spans="1:100" x14ac:dyDescent="0.35">
      <c r="A96" s="36"/>
      <c r="B96" s="36"/>
      <c r="C96" s="36"/>
      <c r="D96" s="36"/>
      <c r="E96" s="36"/>
      <c r="F96" s="36"/>
      <c r="G96" s="36"/>
      <c r="H96" s="36"/>
      <c r="I96" s="36"/>
      <c r="J96" s="395" t="s">
        <v>96</v>
      </c>
      <c r="K96" s="388"/>
      <c r="L96" s="388"/>
      <c r="M96" s="388"/>
      <c r="N96" s="388"/>
      <c r="O96" s="388"/>
      <c r="P96" s="388"/>
      <c r="Q96" s="388"/>
      <c r="R96" s="388"/>
      <c r="S96" s="391"/>
      <c r="T96" s="395" t="s">
        <v>95</v>
      </c>
      <c r="U96" s="388"/>
      <c r="V96" s="388"/>
      <c r="W96" s="388"/>
      <c r="X96" s="388"/>
      <c r="Y96" s="388"/>
      <c r="Z96" s="388"/>
      <c r="AA96" s="388"/>
      <c r="AB96" s="388"/>
      <c r="AC96" s="391"/>
      <c r="AD96" s="395" t="s">
        <v>94</v>
      </c>
      <c r="AE96" s="388"/>
      <c r="AF96" s="388"/>
      <c r="AG96" s="388"/>
      <c r="AH96" s="388"/>
      <c r="AI96" s="388"/>
      <c r="AJ96" s="388"/>
      <c r="AK96" s="388"/>
      <c r="AL96" s="388"/>
      <c r="AM96" s="391"/>
      <c r="AN96" s="395" t="s">
        <v>93</v>
      </c>
      <c r="AO96" s="398"/>
      <c r="AP96" s="398"/>
      <c r="AQ96" s="398"/>
      <c r="AR96" s="398"/>
      <c r="AS96" s="398"/>
      <c r="AT96" s="388"/>
      <c r="AU96" s="388"/>
      <c r="AV96" s="388"/>
      <c r="AW96" s="391"/>
      <c r="AX96" s="395" t="s">
        <v>92</v>
      </c>
      <c r="AY96" s="388"/>
      <c r="AZ96" s="388"/>
      <c r="BA96" s="388"/>
      <c r="BB96" s="388"/>
      <c r="BC96" s="388"/>
      <c r="BD96" s="388"/>
      <c r="BE96" s="388"/>
      <c r="BF96" s="388"/>
      <c r="BG96" s="391"/>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row>
    <row r="97" spans="1:100" x14ac:dyDescent="0.35">
      <c r="A97" s="36"/>
      <c r="B97" s="36"/>
      <c r="C97" s="36"/>
      <c r="D97" s="36"/>
      <c r="E97" s="36"/>
      <c r="F97" s="36"/>
      <c r="G97" s="36"/>
      <c r="H97" s="36"/>
      <c r="I97" s="36"/>
      <c r="J97" s="387"/>
      <c r="K97" s="388"/>
      <c r="L97" s="388"/>
      <c r="M97" s="388"/>
      <c r="N97" s="388"/>
      <c r="O97" s="388"/>
      <c r="P97" s="388"/>
      <c r="Q97" s="388"/>
      <c r="R97" s="388"/>
      <c r="S97" s="391"/>
      <c r="T97" s="387"/>
      <c r="U97" s="388"/>
      <c r="V97" s="388"/>
      <c r="W97" s="388"/>
      <c r="X97" s="388"/>
      <c r="Y97" s="388"/>
      <c r="Z97" s="388"/>
      <c r="AA97" s="388"/>
      <c r="AB97" s="388"/>
      <c r="AC97" s="391"/>
      <c r="AD97" s="387"/>
      <c r="AE97" s="388"/>
      <c r="AF97" s="388"/>
      <c r="AG97" s="388"/>
      <c r="AH97" s="388"/>
      <c r="AI97" s="388"/>
      <c r="AJ97" s="388"/>
      <c r="AK97" s="388"/>
      <c r="AL97" s="388"/>
      <c r="AM97" s="391"/>
      <c r="AN97" s="387"/>
      <c r="AO97" s="388"/>
      <c r="AP97" s="388"/>
      <c r="AQ97" s="388"/>
      <c r="AR97" s="388"/>
      <c r="AS97" s="388"/>
      <c r="AT97" s="388"/>
      <c r="AU97" s="388"/>
      <c r="AV97" s="388"/>
      <c r="AW97" s="391"/>
      <c r="AX97" s="387"/>
      <c r="AY97" s="388"/>
      <c r="AZ97" s="388"/>
      <c r="BA97" s="388"/>
      <c r="BB97" s="388"/>
      <c r="BC97" s="388"/>
      <c r="BD97" s="388"/>
      <c r="BE97" s="388"/>
      <c r="BF97" s="388"/>
      <c r="BG97" s="391"/>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row>
    <row r="98" spans="1:100" x14ac:dyDescent="0.35">
      <c r="A98" s="36"/>
      <c r="B98" s="36"/>
      <c r="C98" s="36"/>
      <c r="D98" s="36"/>
      <c r="E98" s="36"/>
      <c r="F98" s="36"/>
      <c r="G98" s="36"/>
      <c r="H98" s="36"/>
      <c r="I98" s="36"/>
      <c r="J98" s="387"/>
      <c r="K98" s="388"/>
      <c r="L98" s="388"/>
      <c r="M98" s="388"/>
      <c r="N98" s="388"/>
      <c r="O98" s="388"/>
      <c r="P98" s="388"/>
      <c r="Q98" s="388"/>
      <c r="R98" s="388"/>
      <c r="S98" s="391"/>
      <c r="T98" s="387"/>
      <c r="U98" s="388"/>
      <c r="V98" s="388"/>
      <c r="W98" s="388"/>
      <c r="X98" s="388"/>
      <c r="Y98" s="388"/>
      <c r="Z98" s="388"/>
      <c r="AA98" s="388"/>
      <c r="AB98" s="388"/>
      <c r="AC98" s="391"/>
      <c r="AD98" s="387"/>
      <c r="AE98" s="388"/>
      <c r="AF98" s="388"/>
      <c r="AG98" s="388"/>
      <c r="AH98" s="388"/>
      <c r="AI98" s="388"/>
      <c r="AJ98" s="388"/>
      <c r="AK98" s="388"/>
      <c r="AL98" s="388"/>
      <c r="AM98" s="391"/>
      <c r="AN98" s="387"/>
      <c r="AO98" s="388"/>
      <c r="AP98" s="388"/>
      <c r="AQ98" s="388"/>
      <c r="AR98" s="388"/>
      <c r="AS98" s="388"/>
      <c r="AT98" s="388"/>
      <c r="AU98" s="388"/>
      <c r="AV98" s="388"/>
      <c r="AW98" s="391"/>
      <c r="AX98" s="387"/>
      <c r="AY98" s="388"/>
      <c r="AZ98" s="388"/>
      <c r="BA98" s="388"/>
      <c r="BB98" s="388"/>
      <c r="BC98" s="388"/>
      <c r="BD98" s="388"/>
      <c r="BE98" s="388"/>
      <c r="BF98" s="388"/>
      <c r="BG98" s="391"/>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row>
    <row r="99" spans="1:100" x14ac:dyDescent="0.35">
      <c r="A99" s="36"/>
      <c r="B99" s="36"/>
      <c r="C99" s="36"/>
      <c r="D99" s="36"/>
      <c r="E99" s="36"/>
      <c r="F99" s="36"/>
      <c r="G99" s="36"/>
      <c r="H99" s="36"/>
      <c r="I99" s="36"/>
      <c r="J99" s="387"/>
      <c r="K99" s="388"/>
      <c r="L99" s="388"/>
      <c r="M99" s="388"/>
      <c r="N99" s="388"/>
      <c r="O99" s="388"/>
      <c r="P99" s="388"/>
      <c r="Q99" s="388"/>
      <c r="R99" s="388"/>
      <c r="S99" s="391"/>
      <c r="T99" s="387"/>
      <c r="U99" s="388"/>
      <c r="V99" s="388"/>
      <c r="W99" s="388"/>
      <c r="X99" s="388"/>
      <c r="Y99" s="388"/>
      <c r="Z99" s="388"/>
      <c r="AA99" s="388"/>
      <c r="AB99" s="388"/>
      <c r="AC99" s="391"/>
      <c r="AD99" s="387"/>
      <c r="AE99" s="388"/>
      <c r="AF99" s="388"/>
      <c r="AG99" s="388"/>
      <c r="AH99" s="388"/>
      <c r="AI99" s="388"/>
      <c r="AJ99" s="388"/>
      <c r="AK99" s="388"/>
      <c r="AL99" s="388"/>
      <c r="AM99" s="391"/>
      <c r="AN99" s="387"/>
      <c r="AO99" s="388"/>
      <c r="AP99" s="388"/>
      <c r="AQ99" s="388"/>
      <c r="AR99" s="388"/>
      <c r="AS99" s="388"/>
      <c r="AT99" s="388"/>
      <c r="AU99" s="388"/>
      <c r="AV99" s="388"/>
      <c r="AW99" s="391"/>
      <c r="AX99" s="387"/>
      <c r="AY99" s="388"/>
      <c r="AZ99" s="388"/>
      <c r="BA99" s="388"/>
      <c r="BB99" s="388"/>
      <c r="BC99" s="388"/>
      <c r="BD99" s="388"/>
      <c r="BE99" s="388"/>
      <c r="BF99" s="388"/>
      <c r="BG99" s="391"/>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row>
    <row r="100" spans="1:100" x14ac:dyDescent="0.35">
      <c r="A100" s="36"/>
      <c r="B100" s="36"/>
      <c r="C100" s="36"/>
      <c r="D100" s="36"/>
      <c r="E100" s="36"/>
      <c r="F100" s="36"/>
      <c r="G100" s="36"/>
      <c r="H100" s="36"/>
      <c r="I100" s="36"/>
      <c r="J100" s="387"/>
      <c r="K100" s="388"/>
      <c r="L100" s="388"/>
      <c r="M100" s="388"/>
      <c r="N100" s="388"/>
      <c r="O100" s="388"/>
      <c r="P100" s="388"/>
      <c r="Q100" s="388"/>
      <c r="R100" s="388"/>
      <c r="S100" s="391"/>
      <c r="T100" s="387"/>
      <c r="U100" s="388"/>
      <c r="V100" s="388"/>
      <c r="W100" s="388"/>
      <c r="X100" s="388"/>
      <c r="Y100" s="388"/>
      <c r="Z100" s="388"/>
      <c r="AA100" s="388"/>
      <c r="AB100" s="388"/>
      <c r="AC100" s="391"/>
      <c r="AD100" s="387"/>
      <c r="AE100" s="388"/>
      <c r="AF100" s="388"/>
      <c r="AG100" s="388"/>
      <c r="AH100" s="388"/>
      <c r="AI100" s="388"/>
      <c r="AJ100" s="388"/>
      <c r="AK100" s="388"/>
      <c r="AL100" s="388"/>
      <c r="AM100" s="391"/>
      <c r="AN100" s="387"/>
      <c r="AO100" s="388"/>
      <c r="AP100" s="388"/>
      <c r="AQ100" s="388"/>
      <c r="AR100" s="388"/>
      <c r="AS100" s="388"/>
      <c r="AT100" s="388"/>
      <c r="AU100" s="388"/>
      <c r="AV100" s="388"/>
      <c r="AW100" s="391"/>
      <c r="AX100" s="387"/>
      <c r="AY100" s="388"/>
      <c r="AZ100" s="388"/>
      <c r="BA100" s="388"/>
      <c r="BB100" s="388"/>
      <c r="BC100" s="388"/>
      <c r="BD100" s="388"/>
      <c r="BE100" s="388"/>
      <c r="BF100" s="388"/>
      <c r="BG100" s="391"/>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row>
    <row r="101" spans="1:100" ht="15" thickBot="1" x14ac:dyDescent="0.4">
      <c r="A101" s="36"/>
      <c r="B101" s="36"/>
      <c r="C101" s="36"/>
      <c r="D101" s="36"/>
      <c r="E101" s="36"/>
      <c r="F101" s="36"/>
      <c r="G101" s="36"/>
      <c r="H101" s="36"/>
      <c r="I101" s="36"/>
      <c r="J101" s="392"/>
      <c r="K101" s="393"/>
      <c r="L101" s="393"/>
      <c r="M101" s="393"/>
      <c r="N101" s="393"/>
      <c r="O101" s="393"/>
      <c r="P101" s="393"/>
      <c r="Q101" s="393"/>
      <c r="R101" s="393"/>
      <c r="S101" s="394"/>
      <c r="T101" s="392"/>
      <c r="U101" s="393"/>
      <c r="V101" s="393"/>
      <c r="W101" s="393"/>
      <c r="X101" s="393"/>
      <c r="Y101" s="393"/>
      <c r="Z101" s="393"/>
      <c r="AA101" s="393"/>
      <c r="AB101" s="393"/>
      <c r="AC101" s="394"/>
      <c r="AD101" s="392"/>
      <c r="AE101" s="393"/>
      <c r="AF101" s="393"/>
      <c r="AG101" s="393"/>
      <c r="AH101" s="393"/>
      <c r="AI101" s="393"/>
      <c r="AJ101" s="393"/>
      <c r="AK101" s="393"/>
      <c r="AL101" s="393"/>
      <c r="AM101" s="394"/>
      <c r="AN101" s="392"/>
      <c r="AO101" s="393"/>
      <c r="AP101" s="393"/>
      <c r="AQ101" s="393"/>
      <c r="AR101" s="393"/>
      <c r="AS101" s="393"/>
      <c r="AT101" s="393"/>
      <c r="AU101" s="393"/>
      <c r="AV101" s="393"/>
      <c r="AW101" s="394"/>
      <c r="AX101" s="392"/>
      <c r="AY101" s="393"/>
      <c r="AZ101" s="393"/>
      <c r="BA101" s="393"/>
      <c r="BB101" s="393"/>
      <c r="BC101" s="393"/>
      <c r="BD101" s="393"/>
      <c r="BE101" s="393"/>
      <c r="BF101" s="393"/>
      <c r="BG101" s="394"/>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row>
    <row r="102" spans="1:100" x14ac:dyDescent="0.3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row>
    <row r="103" spans="1:100" ht="15" customHeight="1" x14ac:dyDescent="0.35">
      <c r="A103" s="36"/>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row>
    <row r="104" spans="1:100" ht="15" customHeight="1" x14ac:dyDescent="0.35">
      <c r="A104" s="36"/>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row>
    <row r="105" spans="1:100" x14ac:dyDescent="0.3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row>
    <row r="106" spans="1:100" x14ac:dyDescent="0.3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row>
    <row r="107" spans="1:100" x14ac:dyDescent="0.3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row>
    <row r="108" spans="1:100" x14ac:dyDescent="0.3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row>
    <row r="109" spans="1:100" x14ac:dyDescent="0.3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row>
    <row r="110" spans="1:100" x14ac:dyDescent="0.3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row>
    <row r="111" spans="1:100" ht="21" x14ac:dyDescent="0.3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40"/>
      <c r="BJ111" s="40"/>
      <c r="BK111" s="40"/>
      <c r="BL111" s="40"/>
      <c r="BM111" s="40"/>
      <c r="BN111" s="40"/>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row>
    <row r="112" spans="1:100" ht="21" x14ac:dyDescent="0.3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40"/>
      <c r="BJ112" s="40"/>
      <c r="BK112" s="40"/>
      <c r="BL112" s="40"/>
      <c r="BM112" s="40"/>
      <c r="BN112" s="40"/>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row>
    <row r="113" spans="1:100" x14ac:dyDescent="0.3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row>
    <row r="114" spans="1:100" x14ac:dyDescent="0.3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row>
    <row r="115" spans="1:100" x14ac:dyDescent="0.3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row>
    <row r="116" spans="1:100" x14ac:dyDescent="0.3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row>
    <row r="117" spans="1:100" x14ac:dyDescent="0.3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row>
    <row r="118" spans="1:100" x14ac:dyDescent="0.3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row>
    <row r="119" spans="1:100" x14ac:dyDescent="0.3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row>
    <row r="120" spans="1:100" x14ac:dyDescent="0.3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row>
    <row r="121" spans="1:100" x14ac:dyDescent="0.3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row>
    <row r="122" spans="1:100" x14ac:dyDescent="0.3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row>
    <row r="123" spans="1:100" x14ac:dyDescent="0.3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row>
    <row r="124" spans="1:100" x14ac:dyDescent="0.3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row>
    <row r="125" spans="1:100" x14ac:dyDescent="0.3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row>
    <row r="126" spans="1:100" x14ac:dyDescent="0.3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row>
    <row r="127" spans="1:100" x14ac:dyDescent="0.3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row>
    <row r="128" spans="1:100" x14ac:dyDescent="0.3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row>
    <row r="129" spans="1:83" x14ac:dyDescent="0.3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row>
    <row r="130" spans="1:83" x14ac:dyDescent="0.3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row>
    <row r="131" spans="1:83" x14ac:dyDescent="0.3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row>
    <row r="132" spans="1:83" x14ac:dyDescent="0.3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row>
    <row r="133" spans="1:83" x14ac:dyDescent="0.3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row>
    <row r="134" spans="1:83" x14ac:dyDescent="0.3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row>
    <row r="135" spans="1:83" x14ac:dyDescent="0.3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row>
    <row r="136" spans="1:83" x14ac:dyDescent="0.3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row>
    <row r="137" spans="1:83" x14ac:dyDescent="0.3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row>
    <row r="138" spans="1:83" x14ac:dyDescent="0.3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row>
    <row r="139" spans="1:83" x14ac:dyDescent="0.3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row>
    <row r="140" spans="1:83" x14ac:dyDescent="0.3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row>
    <row r="141" spans="1:83" x14ac:dyDescent="0.3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row>
    <row r="142" spans="1:83" x14ac:dyDescent="0.3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row>
    <row r="143" spans="1:83" x14ac:dyDescent="0.3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row>
    <row r="144" spans="1:83" x14ac:dyDescent="0.3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row>
    <row r="145" spans="1:83" x14ac:dyDescent="0.3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row>
    <row r="146" spans="1:83" x14ac:dyDescent="0.3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row>
    <row r="147" spans="1:83" x14ac:dyDescent="0.3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row>
    <row r="148" spans="1:83" x14ac:dyDescent="0.3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row>
    <row r="149" spans="1:83" x14ac:dyDescent="0.3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row>
    <row r="150" spans="1:83" x14ac:dyDescent="0.3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row>
    <row r="151" spans="1:83" x14ac:dyDescent="0.3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row>
    <row r="152" spans="1:83" x14ac:dyDescent="0.3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row>
    <row r="153" spans="1:83" x14ac:dyDescent="0.3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row>
    <row r="154" spans="1:83" x14ac:dyDescent="0.3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row>
    <row r="155" spans="1:83" x14ac:dyDescent="0.3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row>
    <row r="156" spans="1:83" x14ac:dyDescent="0.3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row>
    <row r="157" spans="1:83" x14ac:dyDescent="0.3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row>
    <row r="158" spans="1:83" x14ac:dyDescent="0.3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row>
    <row r="159" spans="1:83" x14ac:dyDescent="0.3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row>
    <row r="160" spans="1:83" x14ac:dyDescent="0.3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row>
    <row r="161" spans="1:83" x14ac:dyDescent="0.3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row>
    <row r="162" spans="1:83" x14ac:dyDescent="0.3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row>
    <row r="163" spans="1:83" x14ac:dyDescent="0.3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row>
    <row r="164" spans="1:83" x14ac:dyDescent="0.3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row>
    <row r="165" spans="1:83" x14ac:dyDescent="0.3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row>
    <row r="166" spans="1:83" x14ac:dyDescent="0.3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row>
    <row r="167" spans="1:83" x14ac:dyDescent="0.3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row>
    <row r="168" spans="1:83" x14ac:dyDescent="0.3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row>
    <row r="169" spans="1:83" x14ac:dyDescent="0.3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row>
    <row r="170" spans="1:83" x14ac:dyDescent="0.3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row>
    <row r="171" spans="1:83" x14ac:dyDescent="0.3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row>
    <row r="172" spans="1:83" x14ac:dyDescent="0.35">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row>
    <row r="173" spans="1:83" x14ac:dyDescent="0.35">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row>
    <row r="174" spans="1:83" x14ac:dyDescent="0.35">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row>
    <row r="175" spans="1:83" x14ac:dyDescent="0.35">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row>
    <row r="176" spans="1:83" x14ac:dyDescent="0.35">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row>
    <row r="177" spans="2:83" x14ac:dyDescent="0.35">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row>
    <row r="178" spans="2:83" x14ac:dyDescent="0.35">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row>
    <row r="179" spans="2:83" x14ac:dyDescent="0.35">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row>
    <row r="180" spans="2:83" x14ac:dyDescent="0.35">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row>
    <row r="181" spans="2:83" x14ac:dyDescent="0.35">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row>
    <row r="182" spans="2:83" x14ac:dyDescent="0.35">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row>
    <row r="183" spans="2:83" x14ac:dyDescent="0.35">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row>
    <row r="184" spans="2:83" x14ac:dyDescent="0.35">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row>
    <row r="185" spans="2:83" x14ac:dyDescent="0.35">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row>
    <row r="186" spans="2:83" x14ac:dyDescent="0.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row>
    <row r="187" spans="2:83" x14ac:dyDescent="0.35">
      <c r="B187" s="36"/>
      <c r="C187" s="36"/>
      <c r="D187" s="36"/>
      <c r="E187" s="36"/>
      <c r="F187" s="36"/>
      <c r="G187" s="36"/>
      <c r="H187" s="36"/>
      <c r="I187" s="36"/>
      <c r="BI187" s="36"/>
      <c r="BJ187" s="36"/>
      <c r="BK187" s="36"/>
      <c r="BL187" s="36"/>
      <c r="BM187" s="36"/>
      <c r="BN187" s="36"/>
    </row>
    <row r="188" spans="2:83" x14ac:dyDescent="0.35">
      <c r="B188" s="36"/>
      <c r="C188" s="36"/>
      <c r="D188" s="36"/>
      <c r="E188" s="36"/>
      <c r="F188" s="36"/>
      <c r="G188" s="36"/>
      <c r="H188" s="36"/>
      <c r="I188" s="36"/>
      <c r="BI188" s="36"/>
      <c r="BJ188" s="36"/>
      <c r="BK188" s="36"/>
      <c r="BL188" s="36"/>
      <c r="BM188" s="36"/>
      <c r="BN188" s="36"/>
    </row>
    <row r="189" spans="2:83" x14ac:dyDescent="0.35">
      <c r="B189" s="36"/>
      <c r="C189" s="36"/>
      <c r="D189" s="36"/>
      <c r="E189" s="36"/>
      <c r="F189" s="36"/>
      <c r="G189" s="36"/>
      <c r="H189" s="36"/>
      <c r="I189" s="36"/>
      <c r="BI189" s="36"/>
      <c r="BJ189" s="36"/>
      <c r="BK189" s="36"/>
      <c r="BL189" s="36"/>
      <c r="BM189" s="36"/>
      <c r="BN189" s="36"/>
    </row>
    <row r="190" spans="2:83" x14ac:dyDescent="0.35">
      <c r="B190" s="36"/>
      <c r="C190" s="36"/>
      <c r="D190" s="36"/>
      <c r="E190" s="36"/>
      <c r="F190" s="36"/>
      <c r="G190" s="36"/>
      <c r="H190" s="36"/>
      <c r="I190" s="36"/>
      <c r="BI190" s="36"/>
      <c r="BJ190" s="36"/>
      <c r="BK190" s="36"/>
      <c r="BL190" s="36"/>
      <c r="BM190" s="36"/>
      <c r="BN190" s="36"/>
    </row>
    <row r="191" spans="2:83" x14ac:dyDescent="0.35">
      <c r="BI191" s="36"/>
      <c r="BJ191" s="36"/>
      <c r="BK191" s="36"/>
      <c r="BL191" s="36"/>
      <c r="BM191" s="36"/>
      <c r="BN191" s="36"/>
    </row>
    <row r="192" spans="2:83" x14ac:dyDescent="0.35">
      <c r="BI192" s="36"/>
      <c r="BJ192" s="36"/>
      <c r="BK192" s="36"/>
      <c r="BL192" s="36"/>
      <c r="BM192" s="36"/>
      <c r="BN192" s="36"/>
    </row>
    <row r="193" spans="61:66" x14ac:dyDescent="0.35">
      <c r="BI193" s="36"/>
      <c r="BJ193" s="36"/>
      <c r="BK193" s="36"/>
      <c r="BL193" s="36"/>
      <c r="BM193" s="36"/>
      <c r="BN193" s="36"/>
    </row>
    <row r="194" spans="61:66" x14ac:dyDescent="0.35">
      <c r="BI194" s="36"/>
      <c r="BJ194" s="36"/>
      <c r="BK194" s="36"/>
      <c r="BL194" s="36"/>
      <c r="BM194" s="36"/>
      <c r="BN194" s="36"/>
    </row>
  </sheetData>
  <mergeCells count="1142">
    <mergeCell ref="AD92:AE93"/>
    <mergeCell ref="AJ92:AK93"/>
    <mergeCell ref="AL92:AM93"/>
    <mergeCell ref="B2:I4"/>
    <mergeCell ref="J74:K75"/>
    <mergeCell ref="L74:M75"/>
    <mergeCell ref="J60:K61"/>
    <mergeCell ref="L60:M61"/>
    <mergeCell ref="J62:K63"/>
    <mergeCell ref="J64:K65"/>
    <mergeCell ref="J66:K67"/>
    <mergeCell ref="J56:K57"/>
    <mergeCell ref="L56:M57"/>
    <mergeCell ref="J2:BG4"/>
    <mergeCell ref="E6:I23"/>
    <mergeCell ref="E24:I41"/>
    <mergeCell ref="J6:K7"/>
    <mergeCell ref="T26:U27"/>
    <mergeCell ref="Z26:AA27"/>
    <mergeCell ref="AB26:AC27"/>
    <mergeCell ref="T34:U35"/>
    <mergeCell ref="T30:U31"/>
    <mergeCell ref="T28:U29"/>
    <mergeCell ref="J50:K51"/>
    <mergeCell ref="L50:M51"/>
    <mergeCell ref="J44:K45"/>
    <mergeCell ref="J46:K47"/>
    <mergeCell ref="J48:K49"/>
    <mergeCell ref="B6:D95"/>
    <mergeCell ref="J14:K15"/>
    <mergeCell ref="L10:M11"/>
    <mergeCell ref="L12:M13"/>
    <mergeCell ref="J92:K93"/>
    <mergeCell ref="L92:M93"/>
    <mergeCell ref="J78:K79"/>
    <mergeCell ref="AF92:AG93"/>
    <mergeCell ref="AH92:AI93"/>
    <mergeCell ref="AL48:AM49"/>
    <mergeCell ref="AF50:AG51"/>
    <mergeCell ref="AJ68:AK69"/>
    <mergeCell ref="AL68:AM69"/>
    <mergeCell ref="AD70:AE71"/>
    <mergeCell ref="AH90:AI91"/>
    <mergeCell ref="T74:U75"/>
    <mergeCell ref="Z74:AA75"/>
    <mergeCell ref="AB74:AC75"/>
    <mergeCell ref="T78:U79"/>
    <mergeCell ref="T60:U61"/>
    <mergeCell ref="Z60:AA61"/>
    <mergeCell ref="AB60:AC61"/>
    <mergeCell ref="T62:U63"/>
    <mergeCell ref="T64:U65"/>
    <mergeCell ref="T66:U67"/>
    <mergeCell ref="AB66:AC67"/>
    <mergeCell ref="AB64:AC65"/>
    <mergeCell ref="V64:W65"/>
    <mergeCell ref="T76:U77"/>
    <mergeCell ref="T80:U81"/>
    <mergeCell ref="AJ90:AK91"/>
    <mergeCell ref="AL90:AM91"/>
    <mergeCell ref="AD80:AE81"/>
    <mergeCell ref="AF80:AG81"/>
    <mergeCell ref="AH80:AI81"/>
    <mergeCell ref="AJ80:AK81"/>
    <mergeCell ref="AL80:AM81"/>
    <mergeCell ref="AD82:AE83"/>
    <mergeCell ref="AF82:AG83"/>
    <mergeCell ref="T82:U83"/>
    <mergeCell ref="T90:U91"/>
    <mergeCell ref="AJ54:AK55"/>
    <mergeCell ref="AD78:AE79"/>
    <mergeCell ref="AJ78:AK79"/>
    <mergeCell ref="AL78:AM79"/>
    <mergeCell ref="AF78:AG79"/>
    <mergeCell ref="AH78:AI79"/>
    <mergeCell ref="AD62:AE63"/>
    <mergeCell ref="AF62:AG63"/>
    <mergeCell ref="AD64:AE65"/>
    <mergeCell ref="AD66:AE67"/>
    <mergeCell ref="AL62:AM63"/>
    <mergeCell ref="AL64:AM65"/>
    <mergeCell ref="AL66:AM67"/>
    <mergeCell ref="AF64:AG65"/>
    <mergeCell ref="AJ70:AK71"/>
    <mergeCell ref="AL70:AM71"/>
    <mergeCell ref="AD72:AE73"/>
    <mergeCell ref="AD90:AE91"/>
    <mergeCell ref="AD76:AE77"/>
    <mergeCell ref="AJ62:AK63"/>
    <mergeCell ref="AJ64:AK65"/>
    <mergeCell ref="AF72:AG73"/>
    <mergeCell ref="AD86:AE87"/>
    <mergeCell ref="AF86:AG87"/>
    <mergeCell ref="AF90:AG91"/>
    <mergeCell ref="AH82:AI83"/>
    <mergeCell ref="AJ82:AK83"/>
    <mergeCell ref="AL82:AM83"/>
    <mergeCell ref="L30:M31"/>
    <mergeCell ref="T32:U33"/>
    <mergeCell ref="Z32:AA33"/>
    <mergeCell ref="J32:K33"/>
    <mergeCell ref="L32:M33"/>
    <mergeCell ref="J30:K31"/>
    <mergeCell ref="J34:K35"/>
    <mergeCell ref="R30:S31"/>
    <mergeCell ref="R32:S33"/>
    <mergeCell ref="R34:S35"/>
    <mergeCell ref="T50:U51"/>
    <mergeCell ref="AB62:AC63"/>
    <mergeCell ref="V62:W63"/>
    <mergeCell ref="AB50:AC51"/>
    <mergeCell ref="T46:U47"/>
    <mergeCell ref="T48:U49"/>
    <mergeCell ref="AB48:AC49"/>
    <mergeCell ref="AB46:AC47"/>
    <mergeCell ref="V44:W45"/>
    <mergeCell ref="N30:O31"/>
    <mergeCell ref="N32:O33"/>
    <mergeCell ref="N34:O35"/>
    <mergeCell ref="L44:M45"/>
    <mergeCell ref="L46:M47"/>
    <mergeCell ref="L48:M49"/>
    <mergeCell ref="N44:O45"/>
    <mergeCell ref="N46:O47"/>
    <mergeCell ref="P46:Q47"/>
    <mergeCell ref="N48:O49"/>
    <mergeCell ref="R44:S45"/>
    <mergeCell ref="X30:Y31"/>
    <mergeCell ref="BD92:BE93"/>
    <mergeCell ref="BF92:BG93"/>
    <mergeCell ref="BF78:BG79"/>
    <mergeCell ref="AX90:AY91"/>
    <mergeCell ref="BD90:BE91"/>
    <mergeCell ref="BF90:BG91"/>
    <mergeCell ref="AX82:AY83"/>
    <mergeCell ref="AZ82:BA83"/>
    <mergeCell ref="BB82:BC83"/>
    <mergeCell ref="BD82:BE83"/>
    <mergeCell ref="BF82:BG83"/>
    <mergeCell ref="AZ90:BA91"/>
    <mergeCell ref="BB90:BC91"/>
    <mergeCell ref="AZ92:BA93"/>
    <mergeCell ref="BB92:BC93"/>
    <mergeCell ref="AX92:AY93"/>
    <mergeCell ref="BB94:BC95"/>
    <mergeCell ref="BD80:BE81"/>
    <mergeCell ref="BF80:BG81"/>
    <mergeCell ref="AX86:AY87"/>
    <mergeCell ref="AX80:AY81"/>
    <mergeCell ref="AZ80:BA81"/>
    <mergeCell ref="BB80:BC81"/>
    <mergeCell ref="AX94:AY95"/>
    <mergeCell ref="AZ94:BA95"/>
    <mergeCell ref="BB62:BC63"/>
    <mergeCell ref="BD62:BE63"/>
    <mergeCell ref="BF62:BG63"/>
    <mergeCell ref="AX64:AY65"/>
    <mergeCell ref="AZ64:BA65"/>
    <mergeCell ref="BB64:BC65"/>
    <mergeCell ref="BD64:BE65"/>
    <mergeCell ref="BF64:BG65"/>
    <mergeCell ref="AZ50:BA51"/>
    <mergeCell ref="BB50:BC51"/>
    <mergeCell ref="AZ56:BA57"/>
    <mergeCell ref="BB56:BC57"/>
    <mergeCell ref="BD50:BE51"/>
    <mergeCell ref="BF50:BG51"/>
    <mergeCell ref="AX58:AY59"/>
    <mergeCell ref="AZ58:BA59"/>
    <mergeCell ref="BD58:BE59"/>
    <mergeCell ref="BF58:BG59"/>
    <mergeCell ref="BB32:BC33"/>
    <mergeCell ref="AZ26:BA27"/>
    <mergeCell ref="BB26:BC27"/>
    <mergeCell ref="BF34:BG35"/>
    <mergeCell ref="AX20:AY21"/>
    <mergeCell ref="AZ20:BA21"/>
    <mergeCell ref="BD76:BE77"/>
    <mergeCell ref="BF76:BG77"/>
    <mergeCell ref="BD72:BE73"/>
    <mergeCell ref="BF72:BG73"/>
    <mergeCell ref="AZ86:BA87"/>
    <mergeCell ref="BB86:BC87"/>
    <mergeCell ref="BD38:BE39"/>
    <mergeCell ref="BF38:BG39"/>
    <mergeCell ref="AX40:AY41"/>
    <mergeCell ref="AZ40:BA41"/>
    <mergeCell ref="BB40:BC41"/>
    <mergeCell ref="BD40:BE41"/>
    <mergeCell ref="BD46:BE47"/>
    <mergeCell ref="BF46:BG47"/>
    <mergeCell ref="AX48:AY49"/>
    <mergeCell ref="AZ48:BA49"/>
    <mergeCell ref="AZ60:BA61"/>
    <mergeCell ref="BB60:BC61"/>
    <mergeCell ref="BD42:BE43"/>
    <mergeCell ref="BF42:BG43"/>
    <mergeCell ref="BF40:BG41"/>
    <mergeCell ref="BD52:BE53"/>
    <mergeCell ref="BF52:BG53"/>
    <mergeCell ref="BD54:BE55"/>
    <mergeCell ref="BF54:BG55"/>
    <mergeCell ref="AZ62:BA63"/>
    <mergeCell ref="BB8:BC9"/>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4:BA45"/>
    <mergeCell ref="AX44:AY45"/>
    <mergeCell ref="BD32:BE33"/>
    <mergeCell ref="BF32:BG33"/>
    <mergeCell ref="AX26:AY27"/>
    <mergeCell ref="BD26:BE27"/>
    <mergeCell ref="BF26:BG27"/>
    <mergeCell ref="AX28:AY29"/>
    <mergeCell ref="AZ28:BA29"/>
    <mergeCell ref="BB28:BC29"/>
    <mergeCell ref="BD28:BE29"/>
    <mergeCell ref="BF28:BG29"/>
    <mergeCell ref="AX30:AY31"/>
    <mergeCell ref="AZ30:BA31"/>
    <mergeCell ref="BB30:BC31"/>
    <mergeCell ref="BD30:BE31"/>
    <mergeCell ref="BF30:BG31"/>
    <mergeCell ref="AZ32:BA33"/>
    <mergeCell ref="AT90:AU91"/>
    <mergeCell ref="AV90:AW91"/>
    <mergeCell ref="AT80:AU81"/>
    <mergeCell ref="AV80:AW81"/>
    <mergeCell ref="AN82:AO83"/>
    <mergeCell ref="AP82:AQ83"/>
    <mergeCell ref="AR82:AS83"/>
    <mergeCell ref="AT82:AU83"/>
    <mergeCell ref="AV82:AW83"/>
    <mergeCell ref="AP92:AQ93"/>
    <mergeCell ref="AR92:AS93"/>
    <mergeCell ref="AR94:AS95"/>
    <mergeCell ref="AT94:AU95"/>
    <mergeCell ref="AV94:AW95"/>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AN92:AO93"/>
    <mergeCell ref="AT92:AU93"/>
    <mergeCell ref="AV92:AW93"/>
    <mergeCell ref="AP78:AQ79"/>
    <mergeCell ref="AR78:AS79"/>
    <mergeCell ref="AN80:AO81"/>
    <mergeCell ref="AP80:AQ81"/>
    <mergeCell ref="AR80:AS81"/>
    <mergeCell ref="AN74:AO75"/>
    <mergeCell ref="AP90:AQ91"/>
    <mergeCell ref="AR90:AS91"/>
    <mergeCell ref="AP62:AQ63"/>
    <mergeCell ref="AR62:AS63"/>
    <mergeCell ref="AT62:AU63"/>
    <mergeCell ref="AV62:AW63"/>
    <mergeCell ref="AV84:AW85"/>
    <mergeCell ref="AN86:AO87"/>
    <mergeCell ref="AP86:AQ87"/>
    <mergeCell ref="AR86:AS87"/>
    <mergeCell ref="AN88:AO89"/>
    <mergeCell ref="AP88:AQ89"/>
    <mergeCell ref="AR88:AS89"/>
    <mergeCell ref="AP84:AQ85"/>
    <mergeCell ref="AR84:AS85"/>
    <mergeCell ref="AT84:AU85"/>
    <mergeCell ref="AV78:AW79"/>
    <mergeCell ref="AT88:AU89"/>
    <mergeCell ref="AV88:AW89"/>
    <mergeCell ref="AV68:AW69"/>
    <mergeCell ref="AN78:AO79"/>
    <mergeCell ref="AT78:AU79"/>
    <mergeCell ref="AN90:AO91"/>
    <mergeCell ref="L6:M7"/>
    <mergeCell ref="L8:M9"/>
    <mergeCell ref="J8:K9"/>
    <mergeCell ref="E60:I77"/>
    <mergeCell ref="T8:U9"/>
    <mergeCell ref="Z8:AA9"/>
    <mergeCell ref="AB8:AC9"/>
    <mergeCell ref="AV6:AW7"/>
    <mergeCell ref="AN8:AO9"/>
    <mergeCell ref="AT8:AU9"/>
    <mergeCell ref="AV8:AW9"/>
    <mergeCell ref="AF6:AG7"/>
    <mergeCell ref="AH6:AI7"/>
    <mergeCell ref="AF8:AG9"/>
    <mergeCell ref="AH8:AI9"/>
    <mergeCell ref="AD10:AE11"/>
    <mergeCell ref="AF10:AG11"/>
    <mergeCell ref="AH10:AI11"/>
    <mergeCell ref="AJ10:AK11"/>
    <mergeCell ref="R6:S7"/>
    <mergeCell ref="P6:Q7"/>
    <mergeCell ref="J10:K11"/>
    <mergeCell ref="J12:K13"/>
    <mergeCell ref="AJ26:AK27"/>
    <mergeCell ref="AL26:AM27"/>
    <mergeCell ref="AT16:AU17"/>
    <mergeCell ref="AV16:AW17"/>
    <mergeCell ref="AF24:AG25"/>
    <mergeCell ref="AH24:AI25"/>
    <mergeCell ref="AF26:AG27"/>
    <mergeCell ref="AH26:AI27"/>
    <mergeCell ref="AT22:AU23"/>
    <mergeCell ref="BI14:BN31"/>
    <mergeCell ref="BI32:BN49"/>
    <mergeCell ref="BI50:BN67"/>
    <mergeCell ref="BI68:BN89"/>
    <mergeCell ref="E42:I59"/>
    <mergeCell ref="E78:I95"/>
    <mergeCell ref="J96:S101"/>
    <mergeCell ref="T96:AC101"/>
    <mergeCell ref="AD96:AM10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L10:AM11"/>
    <mergeCell ref="AD12:AE13"/>
    <mergeCell ref="AF12:AG13"/>
    <mergeCell ref="AH12:AI13"/>
    <mergeCell ref="AJ12:AK13"/>
    <mergeCell ref="AL12:AM13"/>
    <mergeCell ref="N6:O7"/>
    <mergeCell ref="AN96:AW101"/>
    <mergeCell ref="AX96:BG101"/>
    <mergeCell ref="T6:U7"/>
    <mergeCell ref="N8:O9"/>
    <mergeCell ref="N10:O11"/>
    <mergeCell ref="N12:O13"/>
    <mergeCell ref="N14:O15"/>
    <mergeCell ref="P8:Q9"/>
    <mergeCell ref="P10:Q11"/>
    <mergeCell ref="P12:Q13"/>
    <mergeCell ref="P14:Q15"/>
    <mergeCell ref="R14:S15"/>
    <mergeCell ref="R12:S13"/>
    <mergeCell ref="R10:S11"/>
    <mergeCell ref="R8:S9"/>
    <mergeCell ref="P66:Q67"/>
    <mergeCell ref="P30:Q31"/>
    <mergeCell ref="P32:Q33"/>
    <mergeCell ref="P34:Q35"/>
    <mergeCell ref="N50:O51"/>
    <mergeCell ref="P48:Q49"/>
    <mergeCell ref="P50:Q51"/>
    <mergeCell ref="N56:O57"/>
    <mergeCell ref="P56:Q57"/>
    <mergeCell ref="P60:Q61"/>
    <mergeCell ref="R60:S61"/>
    <mergeCell ref="R56:S57"/>
    <mergeCell ref="R50:S51"/>
    <mergeCell ref="R42:S43"/>
    <mergeCell ref="J16:K17"/>
    <mergeCell ref="L16:M17"/>
    <mergeCell ref="N16:O17"/>
    <mergeCell ref="P16:Q17"/>
    <mergeCell ref="R16:S17"/>
    <mergeCell ref="N24:O25"/>
    <mergeCell ref="P24:Q25"/>
    <mergeCell ref="R24:S25"/>
    <mergeCell ref="J28:K29"/>
    <mergeCell ref="L28:M29"/>
    <mergeCell ref="J24:K25"/>
    <mergeCell ref="L24:M25"/>
    <mergeCell ref="J26:K27"/>
    <mergeCell ref="L26:M27"/>
    <mergeCell ref="R26:S27"/>
    <mergeCell ref="P26:Q27"/>
    <mergeCell ref="N26:O27"/>
    <mergeCell ref="N28:O29"/>
    <mergeCell ref="P28:Q29"/>
    <mergeCell ref="R28:S29"/>
    <mergeCell ref="J18:K19"/>
    <mergeCell ref="L18:M19"/>
    <mergeCell ref="N18:O19"/>
    <mergeCell ref="P18:Q19"/>
    <mergeCell ref="R18:S19"/>
    <mergeCell ref="J20:K21"/>
    <mergeCell ref="L20:M21"/>
    <mergeCell ref="N20:O21"/>
    <mergeCell ref="P20:Q21"/>
    <mergeCell ref="L14:M15"/>
    <mergeCell ref="T24:U25"/>
    <mergeCell ref="R92:S93"/>
    <mergeCell ref="P64:Q65"/>
    <mergeCell ref="R64:S65"/>
    <mergeCell ref="J80:K81"/>
    <mergeCell ref="J82:K83"/>
    <mergeCell ref="L80:M81"/>
    <mergeCell ref="L82:M83"/>
    <mergeCell ref="N80:O81"/>
    <mergeCell ref="N82:O83"/>
    <mergeCell ref="P78:Q79"/>
    <mergeCell ref="R78:S79"/>
    <mergeCell ref="N74:O75"/>
    <mergeCell ref="P74:Q75"/>
    <mergeCell ref="R74:S75"/>
    <mergeCell ref="R66:S67"/>
    <mergeCell ref="N78:O79"/>
    <mergeCell ref="L66:M67"/>
    <mergeCell ref="L64:M65"/>
    <mergeCell ref="N64:O65"/>
    <mergeCell ref="N90:O91"/>
    <mergeCell ref="N92:O93"/>
    <mergeCell ref="J76:K77"/>
    <mergeCell ref="L76:M77"/>
    <mergeCell ref="N76:O77"/>
    <mergeCell ref="J86:K87"/>
    <mergeCell ref="L90:M91"/>
    <mergeCell ref="L78:M79"/>
    <mergeCell ref="J90:K91"/>
    <mergeCell ref="J84:K85"/>
    <mergeCell ref="L84:M85"/>
    <mergeCell ref="AB18:AC19"/>
    <mergeCell ref="V18:W19"/>
    <mergeCell ref="X18:Y19"/>
    <mergeCell ref="Z18:AA19"/>
    <mergeCell ref="L34:M35"/>
    <mergeCell ref="P80:Q81"/>
    <mergeCell ref="P82:Q83"/>
    <mergeCell ref="P90:Q91"/>
    <mergeCell ref="L62:M63"/>
    <mergeCell ref="N62:O63"/>
    <mergeCell ref="P62:Q63"/>
    <mergeCell ref="R62:S63"/>
    <mergeCell ref="L86:M87"/>
    <mergeCell ref="N86:O87"/>
    <mergeCell ref="N36:O37"/>
    <mergeCell ref="P36:Q37"/>
    <mergeCell ref="R36:S37"/>
    <mergeCell ref="P76:Q77"/>
    <mergeCell ref="R76:S77"/>
    <mergeCell ref="N60:O61"/>
    <mergeCell ref="N72:O73"/>
    <mergeCell ref="P72:Q73"/>
    <mergeCell ref="R72:S73"/>
    <mergeCell ref="R48:S49"/>
    <mergeCell ref="R80:S81"/>
    <mergeCell ref="R82:S83"/>
    <mergeCell ref="R90:S91"/>
    <mergeCell ref="N84:O85"/>
    <mergeCell ref="P84:Q85"/>
    <mergeCell ref="Z28:AA29"/>
    <mergeCell ref="Z30:AA31"/>
    <mergeCell ref="Z34:AA35"/>
    <mergeCell ref="AB32:AC33"/>
    <mergeCell ref="V6:W7"/>
    <mergeCell ref="X6:Y7"/>
    <mergeCell ref="V24:W25"/>
    <mergeCell ref="X24:Y25"/>
    <mergeCell ref="AB28:AC29"/>
    <mergeCell ref="T10:U11"/>
    <mergeCell ref="T12:U13"/>
    <mergeCell ref="T14:U15"/>
    <mergeCell ref="T16:U17"/>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Z14:AA15"/>
    <mergeCell ref="Z16:AA17"/>
    <mergeCell ref="T84:U85"/>
    <mergeCell ref="V84:W85"/>
    <mergeCell ref="X84:Y85"/>
    <mergeCell ref="Z84:AA85"/>
    <mergeCell ref="AB84:AC85"/>
    <mergeCell ref="T86:U87"/>
    <mergeCell ref="V86:W87"/>
    <mergeCell ref="AT10:AU11"/>
    <mergeCell ref="AV10:AW11"/>
    <mergeCell ref="AN12:AO13"/>
    <mergeCell ref="AP12:AQ13"/>
    <mergeCell ref="AR12:AS13"/>
    <mergeCell ref="AT12:AU13"/>
    <mergeCell ref="AV12:AW13"/>
    <mergeCell ref="AN14:AO15"/>
    <mergeCell ref="AP14:AQ15"/>
    <mergeCell ref="AR14:AS15"/>
    <mergeCell ref="AT14:AU15"/>
    <mergeCell ref="AV14:AW15"/>
    <mergeCell ref="AH30:AI31"/>
    <mergeCell ref="AJ30:AK31"/>
    <mergeCell ref="AL30:AM31"/>
    <mergeCell ref="AF32:AG33"/>
    <mergeCell ref="AH32:AI33"/>
    <mergeCell ref="AH14:AI15"/>
    <mergeCell ref="AJ14:AK15"/>
    <mergeCell ref="AL14:AM15"/>
    <mergeCell ref="AP22:AQ23"/>
    <mergeCell ref="AR22:AS23"/>
    <mergeCell ref="AF14:AG15"/>
    <mergeCell ref="AF18:AG19"/>
    <mergeCell ref="AH18:AI19"/>
    <mergeCell ref="AP20:AQ21"/>
    <mergeCell ref="AR20:AS21"/>
    <mergeCell ref="AD18:AE19"/>
    <mergeCell ref="AD14:AE15"/>
    <mergeCell ref="AP18:AQ19"/>
    <mergeCell ref="AR18:AS19"/>
    <mergeCell ref="X78:Y79"/>
    <mergeCell ref="V78:W79"/>
    <mergeCell ref="V80:W81"/>
    <mergeCell ref="X80:Y81"/>
    <mergeCell ref="V82:W83"/>
    <mergeCell ref="V90:W91"/>
    <mergeCell ref="V92:W93"/>
    <mergeCell ref="X82:Y83"/>
    <mergeCell ref="X90:Y91"/>
    <mergeCell ref="X92:Y93"/>
    <mergeCell ref="AB92:AC93"/>
    <mergeCell ref="AB90:AC91"/>
    <mergeCell ref="AB82:AC83"/>
    <mergeCell ref="AB80:AC81"/>
    <mergeCell ref="AB78:AC79"/>
    <mergeCell ref="Z78:AA79"/>
    <mergeCell ref="Z80:AA81"/>
    <mergeCell ref="Z82:AA83"/>
    <mergeCell ref="Z90:AA91"/>
    <mergeCell ref="Z92:AA93"/>
    <mergeCell ref="AJ18:AK19"/>
    <mergeCell ref="AN26:AO27"/>
    <mergeCell ref="AJ24:AK25"/>
    <mergeCell ref="AL24:AM25"/>
    <mergeCell ref="X26:Y27"/>
    <mergeCell ref="X28:Y29"/>
    <mergeCell ref="AP6:AQ7"/>
    <mergeCell ref="AR6:AS7"/>
    <mergeCell ref="AP8:AQ9"/>
    <mergeCell ref="AR8:AS9"/>
    <mergeCell ref="AN10:AO11"/>
    <mergeCell ref="AP10:AQ11"/>
    <mergeCell ref="AR10:AS11"/>
    <mergeCell ref="AD16:AE17"/>
    <mergeCell ref="AF16:AG17"/>
    <mergeCell ref="AH16:AI17"/>
    <mergeCell ref="AJ16:AK17"/>
    <mergeCell ref="AL16:AM17"/>
    <mergeCell ref="AN16:AO17"/>
    <mergeCell ref="AP16:AQ17"/>
    <mergeCell ref="AR16:AS17"/>
    <mergeCell ref="AL18:AM19"/>
    <mergeCell ref="AN18:AO19"/>
    <mergeCell ref="AX74:AY75"/>
    <mergeCell ref="BB10:BC11"/>
    <mergeCell ref="BB12:BC13"/>
    <mergeCell ref="BB14:BC15"/>
    <mergeCell ref="AX10:AY11"/>
    <mergeCell ref="AX12:AY13"/>
    <mergeCell ref="AX14:AY15"/>
    <mergeCell ref="AX16:AY17"/>
    <mergeCell ref="AX24:AY25"/>
    <mergeCell ref="AX32:AY33"/>
    <mergeCell ref="BB18:BC19"/>
    <mergeCell ref="AZ78:BA79"/>
    <mergeCell ref="BB78:BC79"/>
    <mergeCell ref="BB66:BC67"/>
    <mergeCell ref="BB20:BC21"/>
    <mergeCell ref="AX22:AY23"/>
    <mergeCell ref="AZ22:BA23"/>
    <mergeCell ref="BB22:BC23"/>
    <mergeCell ref="AX42:AY43"/>
    <mergeCell ref="AZ42:BA43"/>
    <mergeCell ref="BB42:BC43"/>
    <mergeCell ref="AX52:AY53"/>
    <mergeCell ref="AZ52:BA53"/>
    <mergeCell ref="BB52:BC53"/>
    <mergeCell ref="AX54:AY55"/>
    <mergeCell ref="AZ54:BA55"/>
    <mergeCell ref="BB54:BC55"/>
    <mergeCell ref="AX38:AY39"/>
    <mergeCell ref="AZ38:BA39"/>
    <mergeCell ref="BB38:BC39"/>
    <mergeCell ref="AZ36:BA37"/>
    <mergeCell ref="AX62:AY63"/>
    <mergeCell ref="BB36:BC37"/>
    <mergeCell ref="BD36:BE37"/>
    <mergeCell ref="BF36:BG37"/>
    <mergeCell ref="AX56:AY57"/>
    <mergeCell ref="BD56:BE57"/>
    <mergeCell ref="BF56:BG57"/>
    <mergeCell ref="AX60:AY61"/>
    <mergeCell ref="BD60:BE61"/>
    <mergeCell ref="BF60:BG61"/>
    <mergeCell ref="AX50:AY51"/>
    <mergeCell ref="AP34:AQ35"/>
    <mergeCell ref="AR34:AS35"/>
    <mergeCell ref="BB44:BC45"/>
    <mergeCell ref="BD44:BE45"/>
    <mergeCell ref="BF44:BG45"/>
    <mergeCell ref="AX46:AY47"/>
    <mergeCell ref="AZ46:BA47"/>
    <mergeCell ref="BB46:BC47"/>
    <mergeCell ref="AX34:AY35"/>
    <mergeCell ref="AZ34:BA35"/>
    <mergeCell ref="BB34:BC35"/>
    <mergeCell ref="AT46:AU47"/>
    <mergeCell ref="AV46:AW47"/>
    <mergeCell ref="AV54:AW55"/>
    <mergeCell ref="BB58:BC59"/>
    <mergeCell ref="BB48:BC49"/>
    <mergeCell ref="BD48:BE49"/>
    <mergeCell ref="BF48:BG49"/>
    <mergeCell ref="AV52:AW53"/>
    <mergeCell ref="AT38:AU39"/>
    <mergeCell ref="AV38:AW39"/>
    <mergeCell ref="AT42:AU43"/>
    <mergeCell ref="AJ94:AK95"/>
    <mergeCell ref="AL94:AM95"/>
    <mergeCell ref="AN94:AO95"/>
    <mergeCell ref="AP94:AQ95"/>
    <mergeCell ref="BD34:BE35"/>
    <mergeCell ref="AP48:AQ49"/>
    <mergeCell ref="AR48:AS49"/>
    <mergeCell ref="AT48:AU49"/>
    <mergeCell ref="AV48:AW49"/>
    <mergeCell ref="AP50:AQ51"/>
    <mergeCell ref="AN64:AO65"/>
    <mergeCell ref="AP64:AQ65"/>
    <mergeCell ref="AR64:AS65"/>
    <mergeCell ref="AT64:AU65"/>
    <mergeCell ref="AV64:AW65"/>
    <mergeCell ref="AN66:AO67"/>
    <mergeCell ref="AX78:AY79"/>
    <mergeCell ref="AP66:AQ67"/>
    <mergeCell ref="AR66:AS67"/>
    <mergeCell ref="AT66:AU67"/>
    <mergeCell ref="BD78:BE79"/>
    <mergeCell ref="AJ38:AK39"/>
    <mergeCell ref="AL38:AM39"/>
    <mergeCell ref="AJ34:AK35"/>
    <mergeCell ref="AL34:AM35"/>
    <mergeCell ref="AR36:AS37"/>
    <mergeCell ref="AV66:AW67"/>
    <mergeCell ref="AN62:AO63"/>
    <mergeCell ref="AP58:AQ59"/>
    <mergeCell ref="AR58:AS59"/>
    <mergeCell ref="AT58:AU59"/>
    <mergeCell ref="AV58:AW59"/>
    <mergeCell ref="N94:O95"/>
    <mergeCell ref="P94:Q95"/>
    <mergeCell ref="R94:S95"/>
    <mergeCell ref="T94:U95"/>
    <mergeCell ref="V94:W95"/>
    <mergeCell ref="X94:Y95"/>
    <mergeCell ref="Z94:AA95"/>
    <mergeCell ref="AB94:AC95"/>
    <mergeCell ref="AD94:AE95"/>
    <mergeCell ref="AF94:AG95"/>
    <mergeCell ref="AH94:AI95"/>
    <mergeCell ref="AH38:AI39"/>
    <mergeCell ref="P92:Q93"/>
    <mergeCell ref="AH48:AI49"/>
    <mergeCell ref="AH54:AI55"/>
    <mergeCell ref="V76:W77"/>
    <mergeCell ref="X76:Y77"/>
    <mergeCell ref="Z76:AA77"/>
    <mergeCell ref="N66:O67"/>
    <mergeCell ref="AH76:AI77"/>
    <mergeCell ref="Z64:AA65"/>
    <mergeCell ref="V60:W61"/>
    <mergeCell ref="X60:Y61"/>
    <mergeCell ref="X72:Y73"/>
    <mergeCell ref="Z72:AA73"/>
    <mergeCell ref="AB72:AC73"/>
    <mergeCell ref="AB76:AC77"/>
    <mergeCell ref="T92:U93"/>
    <mergeCell ref="Z50:AA51"/>
    <mergeCell ref="R46:S47"/>
    <mergeCell ref="P44:Q45"/>
    <mergeCell ref="AD68:AE69"/>
    <mergeCell ref="AT18:AU19"/>
    <mergeCell ref="AV18:AW19"/>
    <mergeCell ref="AX18:AY19"/>
    <mergeCell ref="AZ18:BA19"/>
    <mergeCell ref="BD94:BE95"/>
    <mergeCell ref="BF94:BG95"/>
    <mergeCell ref="J58:K59"/>
    <mergeCell ref="L58:M59"/>
    <mergeCell ref="N58:O59"/>
    <mergeCell ref="P58:Q59"/>
    <mergeCell ref="R58:S59"/>
    <mergeCell ref="T58:U59"/>
    <mergeCell ref="V58:W59"/>
    <mergeCell ref="X58:Y59"/>
    <mergeCell ref="Z58:AA59"/>
    <mergeCell ref="AB58:AC59"/>
    <mergeCell ref="AD58:AE59"/>
    <mergeCell ref="AF58:AG59"/>
    <mergeCell ref="AH58:AI59"/>
    <mergeCell ref="AJ58:AK59"/>
    <mergeCell ref="AL58:AM59"/>
    <mergeCell ref="AN58:AO59"/>
    <mergeCell ref="J36:K37"/>
    <mergeCell ref="L36:M37"/>
    <mergeCell ref="J94:K95"/>
    <mergeCell ref="AJ76:AK77"/>
    <mergeCell ref="L94:M95"/>
    <mergeCell ref="AF36:AG37"/>
    <mergeCell ref="BD66:BE67"/>
    <mergeCell ref="BF66:BG67"/>
    <mergeCell ref="AZ74:BA75"/>
    <mergeCell ref="BB74:BC75"/>
    <mergeCell ref="AJ72:AK73"/>
    <mergeCell ref="AH68:AI69"/>
    <mergeCell ref="AF66:AG67"/>
    <mergeCell ref="AF74:AG75"/>
    <mergeCell ref="AH74:AI75"/>
    <mergeCell ref="AX66:AY67"/>
    <mergeCell ref="AZ66:BA67"/>
    <mergeCell ref="BD74:BE75"/>
    <mergeCell ref="BF74:BG75"/>
    <mergeCell ref="AZ76:BA77"/>
    <mergeCell ref="AN70:AO71"/>
    <mergeCell ref="AP70:AQ71"/>
    <mergeCell ref="AR70:AS71"/>
    <mergeCell ref="AT70:AU71"/>
    <mergeCell ref="AV70:AW71"/>
    <mergeCell ref="BF68:BG69"/>
    <mergeCell ref="AX70:AY71"/>
    <mergeCell ref="AZ70:BA71"/>
    <mergeCell ref="BB70:BC71"/>
    <mergeCell ref="BD70:BE71"/>
    <mergeCell ref="BF70:BG71"/>
    <mergeCell ref="AX72:AY73"/>
    <mergeCell ref="AZ72:BA73"/>
    <mergeCell ref="BB72:BC73"/>
    <mergeCell ref="BD68:BE69"/>
    <mergeCell ref="BB76:BC77"/>
    <mergeCell ref="AR72:AS73"/>
    <mergeCell ref="AT72:AU73"/>
    <mergeCell ref="AV72:AW73"/>
    <mergeCell ref="AX68:AY69"/>
    <mergeCell ref="AZ68:BA69"/>
    <mergeCell ref="BB68:BC69"/>
    <mergeCell ref="AP74:AQ75"/>
    <mergeCell ref="AR74:AS75"/>
    <mergeCell ref="AT74:AU75"/>
    <mergeCell ref="AV74:AW75"/>
    <mergeCell ref="AL74:AM75"/>
    <mergeCell ref="AL72:AM73"/>
    <mergeCell ref="AH36:AI37"/>
    <mergeCell ref="AJ36:AK37"/>
    <mergeCell ref="AL36:AM37"/>
    <mergeCell ref="AN36:AO37"/>
    <mergeCell ref="AN38:AO39"/>
    <mergeCell ref="AP60:AQ61"/>
    <mergeCell ref="AR60:AS61"/>
    <mergeCell ref="AN72:AO73"/>
    <mergeCell ref="AP72:AQ73"/>
    <mergeCell ref="V66:W67"/>
    <mergeCell ref="V74:W75"/>
    <mergeCell ref="X64:Y65"/>
    <mergeCell ref="X66:Y67"/>
    <mergeCell ref="X74:Y75"/>
    <mergeCell ref="Z66:AA67"/>
    <mergeCell ref="AD74:AE75"/>
    <mergeCell ref="AJ74:AK75"/>
    <mergeCell ref="X70:Y71"/>
    <mergeCell ref="Z70:AA71"/>
    <mergeCell ref="AB70:AC71"/>
    <mergeCell ref="AH64:AI65"/>
    <mergeCell ref="AH66:AI67"/>
    <mergeCell ref="X68:Y69"/>
    <mergeCell ref="Z68:AA69"/>
    <mergeCell ref="AB68:AC69"/>
    <mergeCell ref="AH72:AI73"/>
    <mergeCell ref="AF68:AG69"/>
    <mergeCell ref="AN60:AO61"/>
    <mergeCell ref="AT60:AU61"/>
    <mergeCell ref="AV60:AW61"/>
    <mergeCell ref="AF70:AG71"/>
    <mergeCell ref="AH70:AI71"/>
    <mergeCell ref="AN48:AO49"/>
    <mergeCell ref="AR50:AS51"/>
    <mergeCell ref="AP56:AQ57"/>
    <mergeCell ref="AB36:AC37"/>
    <mergeCell ref="AD36:AE37"/>
    <mergeCell ref="AT44:AU45"/>
    <mergeCell ref="AR56:AS57"/>
    <mergeCell ref="AP36:AQ37"/>
    <mergeCell ref="Z44:AA45"/>
    <mergeCell ref="AB44:AC45"/>
    <mergeCell ref="AL54:AM55"/>
    <mergeCell ref="AN52:AO53"/>
    <mergeCell ref="AP52:AQ53"/>
    <mergeCell ref="AR52:AS53"/>
    <mergeCell ref="AN50:AO51"/>
    <mergeCell ref="AT50:AU51"/>
    <mergeCell ref="AF76:AG77"/>
    <mergeCell ref="AL76:AM77"/>
    <mergeCell ref="AN76:AO77"/>
    <mergeCell ref="AP76:AQ77"/>
    <mergeCell ref="AR76:AS77"/>
    <mergeCell ref="AT76:AU77"/>
    <mergeCell ref="AV76:AW77"/>
    <mergeCell ref="AX76:AY77"/>
    <mergeCell ref="AF20:AG21"/>
    <mergeCell ref="AH20:AI21"/>
    <mergeCell ref="AJ20:AK21"/>
    <mergeCell ref="AL20:AM21"/>
    <mergeCell ref="AD22:AE23"/>
    <mergeCell ref="AF22:AG23"/>
    <mergeCell ref="AH22:AI23"/>
    <mergeCell ref="AJ22:AK23"/>
    <mergeCell ref="AL22:AM23"/>
    <mergeCell ref="AD30:AE31"/>
    <mergeCell ref="AF30:AG31"/>
    <mergeCell ref="AD24:AE25"/>
    <mergeCell ref="AD26:AE27"/>
    <mergeCell ref="AV44:AW45"/>
    <mergeCell ref="AV28:AW29"/>
    <mergeCell ref="AT32:AU33"/>
    <mergeCell ref="AV32:AW33"/>
    <mergeCell ref="AP38:AQ39"/>
    <mergeCell ref="AR38:AS39"/>
    <mergeCell ref="AN54:AO55"/>
    <mergeCell ref="AD56:AE57"/>
    <mergeCell ref="AR46:AS47"/>
    <mergeCell ref="AP54:AQ55"/>
    <mergeCell ref="AR54:AS55"/>
    <mergeCell ref="AX36:AY37"/>
    <mergeCell ref="T38:U39"/>
    <mergeCell ref="V38:W39"/>
    <mergeCell ref="X38:Y39"/>
    <mergeCell ref="Z38:AA39"/>
    <mergeCell ref="AB38:AC39"/>
    <mergeCell ref="T40:U41"/>
    <mergeCell ref="V40:W41"/>
    <mergeCell ref="AL32:AM33"/>
    <mergeCell ref="T36:U37"/>
    <mergeCell ref="V36:W37"/>
    <mergeCell ref="X36:Y37"/>
    <mergeCell ref="V34:W35"/>
    <mergeCell ref="AD40:AE41"/>
    <mergeCell ref="AF40:AG41"/>
    <mergeCell ref="AH40:AI41"/>
    <mergeCell ref="AJ40:AK41"/>
    <mergeCell ref="V32:W33"/>
    <mergeCell ref="Z36:AA37"/>
    <mergeCell ref="X32:Y33"/>
    <mergeCell ref="X34:Y35"/>
    <mergeCell ref="AB30:AC31"/>
    <mergeCell ref="Z56:AA57"/>
    <mergeCell ref="R20:S21"/>
    <mergeCell ref="J22:K23"/>
    <mergeCell ref="L22:M23"/>
    <mergeCell ref="N22:O23"/>
    <mergeCell ref="P22:Q23"/>
    <mergeCell ref="R22:S23"/>
    <mergeCell ref="T20:U21"/>
    <mergeCell ref="V20:W21"/>
    <mergeCell ref="X20:Y21"/>
    <mergeCell ref="Z20:AA21"/>
    <mergeCell ref="AB20:AC21"/>
    <mergeCell ref="T22:U23"/>
    <mergeCell ref="V22:W23"/>
    <mergeCell ref="X22:Y23"/>
    <mergeCell ref="Z22:AA23"/>
    <mergeCell ref="AB22:AC23"/>
    <mergeCell ref="X46:Y47"/>
    <mergeCell ref="J54:K55"/>
    <mergeCell ref="L54:M55"/>
    <mergeCell ref="N54:O55"/>
    <mergeCell ref="P54:Q55"/>
    <mergeCell ref="R54:S55"/>
    <mergeCell ref="T52:U53"/>
    <mergeCell ref="V52:W53"/>
    <mergeCell ref="X52:Y53"/>
    <mergeCell ref="AB34:AC35"/>
    <mergeCell ref="V26:W27"/>
    <mergeCell ref="V28:W29"/>
    <mergeCell ref="V30:W31"/>
    <mergeCell ref="Z52:AA53"/>
    <mergeCell ref="AD34:AE35"/>
    <mergeCell ref="AF34:AG35"/>
    <mergeCell ref="AH34:AI35"/>
    <mergeCell ref="AN32:AO33"/>
    <mergeCell ref="AD28:AE29"/>
    <mergeCell ref="AF28:AG29"/>
    <mergeCell ref="AH28:AI29"/>
    <mergeCell ref="AJ28:AK29"/>
    <mergeCell ref="AL28:AM29"/>
    <mergeCell ref="AD32:AE33"/>
    <mergeCell ref="AJ32:AK33"/>
    <mergeCell ref="AN34:AO35"/>
    <mergeCell ref="AD38:AE39"/>
    <mergeCell ref="AF38:AG39"/>
    <mergeCell ref="AT26:AU27"/>
    <mergeCell ref="AV26:AW27"/>
    <mergeCell ref="AH62:AI63"/>
    <mergeCell ref="AN40:AO41"/>
    <mergeCell ref="AP40:AQ41"/>
    <mergeCell ref="AH46:AI47"/>
    <mergeCell ref="AJ46:AK47"/>
    <mergeCell ref="AL46:AM47"/>
    <mergeCell ref="AD48:AE49"/>
    <mergeCell ref="AF48:AG49"/>
    <mergeCell ref="AT54:AU55"/>
    <mergeCell ref="AJ48:AK49"/>
    <mergeCell ref="AJ56:AK57"/>
    <mergeCell ref="T42:U43"/>
    <mergeCell ref="V42:W43"/>
    <mergeCell ref="X42:Y43"/>
    <mergeCell ref="Z42:AA43"/>
    <mergeCell ref="AB42:AC43"/>
    <mergeCell ref="X40:Y41"/>
    <mergeCell ref="AD20:AE21"/>
    <mergeCell ref="AZ24:BA25"/>
    <mergeCell ref="AT30:AU31"/>
    <mergeCell ref="AV30:AW31"/>
    <mergeCell ref="AP32:AQ33"/>
    <mergeCell ref="AR32:AS33"/>
    <mergeCell ref="AT34:AU35"/>
    <mergeCell ref="AV34:AW35"/>
    <mergeCell ref="AP24:AQ25"/>
    <mergeCell ref="AR24:AS25"/>
    <mergeCell ref="AP26:AQ27"/>
    <mergeCell ref="AR26:AS27"/>
    <mergeCell ref="AN28:AO29"/>
    <mergeCell ref="AP28:AQ29"/>
    <mergeCell ref="AR28:AS29"/>
    <mergeCell ref="AN30:AO31"/>
    <mergeCell ref="AP30:AQ31"/>
    <mergeCell ref="AR30:AS31"/>
    <mergeCell ref="AT28:AU29"/>
    <mergeCell ref="AV24:AW25"/>
    <mergeCell ref="AT24:AU25"/>
    <mergeCell ref="AR40:AS41"/>
    <mergeCell ref="AT40:AU41"/>
    <mergeCell ref="AV40:AW41"/>
    <mergeCell ref="AT36:AU37"/>
    <mergeCell ref="AV36:AW37"/>
    <mergeCell ref="AF54:AG55"/>
    <mergeCell ref="J52:K53"/>
    <mergeCell ref="L52:M53"/>
    <mergeCell ref="N52:O53"/>
    <mergeCell ref="P52:Q53"/>
    <mergeCell ref="R52:S53"/>
    <mergeCell ref="AN42:AO43"/>
    <mergeCell ref="AP42:AQ43"/>
    <mergeCell ref="AN44:AO45"/>
    <mergeCell ref="AP44:AQ45"/>
    <mergeCell ref="X44:Y45"/>
    <mergeCell ref="AT20:AU21"/>
    <mergeCell ref="AV20:AW21"/>
    <mergeCell ref="AV22:AW23"/>
    <mergeCell ref="J38:K39"/>
    <mergeCell ref="L38:M39"/>
    <mergeCell ref="N38:O39"/>
    <mergeCell ref="P38:Q39"/>
    <mergeCell ref="R38:S39"/>
    <mergeCell ref="J40:K41"/>
    <mergeCell ref="L40:M41"/>
    <mergeCell ref="N40:O41"/>
    <mergeCell ref="P40:Q41"/>
    <mergeCell ref="R40:S41"/>
    <mergeCell ref="J42:K43"/>
    <mergeCell ref="L42:M43"/>
    <mergeCell ref="N42:O43"/>
    <mergeCell ref="P42:Q43"/>
    <mergeCell ref="AR42:AS43"/>
    <mergeCell ref="AN22:AO23"/>
    <mergeCell ref="AN20:AO21"/>
    <mergeCell ref="AV42:AW43"/>
    <mergeCell ref="AR44:AS45"/>
    <mergeCell ref="AD46:AE47"/>
    <mergeCell ref="AF46:AG47"/>
    <mergeCell ref="AB40:AC41"/>
    <mergeCell ref="V46:W47"/>
    <mergeCell ref="Z40:AA41"/>
    <mergeCell ref="Z48:AA49"/>
    <mergeCell ref="AB56:AC57"/>
    <mergeCell ref="AJ66:AK67"/>
    <mergeCell ref="X62:Y63"/>
    <mergeCell ref="Z62:AA63"/>
    <mergeCell ref="AV50:AW51"/>
    <mergeCell ref="AN46:AO47"/>
    <mergeCell ref="AP46:AQ47"/>
    <mergeCell ref="X48:Y49"/>
    <mergeCell ref="AL56:AM57"/>
    <mergeCell ref="AD60:AE61"/>
    <mergeCell ref="AJ60:AK61"/>
    <mergeCell ref="AL60:AM61"/>
    <mergeCell ref="AH52:AI53"/>
    <mergeCell ref="AJ52:AK53"/>
    <mergeCell ref="AL52:AM53"/>
    <mergeCell ref="AF60:AG61"/>
    <mergeCell ref="AH60:AI61"/>
    <mergeCell ref="AN56:AO57"/>
    <mergeCell ref="AT56:AU57"/>
    <mergeCell ref="AV56:AW57"/>
    <mergeCell ref="AD44:AE45"/>
    <mergeCell ref="AF44:AG45"/>
    <mergeCell ref="AT52:AU53"/>
    <mergeCell ref="AB52:AC53"/>
    <mergeCell ref="V54:W55"/>
    <mergeCell ref="V70:W71"/>
    <mergeCell ref="V72:W73"/>
    <mergeCell ref="AL40:AM41"/>
    <mergeCell ref="AD42:AE43"/>
    <mergeCell ref="AF42:AG43"/>
    <mergeCell ref="AH42:AI43"/>
    <mergeCell ref="AJ42:AK43"/>
    <mergeCell ref="AL42:AM43"/>
    <mergeCell ref="T44:U45"/>
    <mergeCell ref="X50:Y51"/>
    <mergeCell ref="X56:Y57"/>
    <mergeCell ref="Z46:AA47"/>
    <mergeCell ref="V48:W49"/>
    <mergeCell ref="V50:W51"/>
    <mergeCell ref="T56:U57"/>
    <mergeCell ref="V56:W57"/>
    <mergeCell ref="AD50:AE51"/>
    <mergeCell ref="AJ50:AK51"/>
    <mergeCell ref="AL50:AM51"/>
    <mergeCell ref="AH50:AI51"/>
    <mergeCell ref="AF56:AG57"/>
    <mergeCell ref="AH56:AI57"/>
    <mergeCell ref="AH44:AI45"/>
    <mergeCell ref="AJ44:AK45"/>
    <mergeCell ref="AL44:AM45"/>
    <mergeCell ref="T54:U55"/>
    <mergeCell ref="X54:Y55"/>
    <mergeCell ref="Z54:AA55"/>
    <mergeCell ref="AB54:AC55"/>
    <mergeCell ref="AD52:AE53"/>
    <mergeCell ref="AF52:AG53"/>
    <mergeCell ref="AD54:AE55"/>
    <mergeCell ref="R84:S85"/>
    <mergeCell ref="AD84:AE85"/>
    <mergeCell ref="AF84:AG85"/>
    <mergeCell ref="AH84:AI85"/>
    <mergeCell ref="AJ84:AK85"/>
    <mergeCell ref="AL84:AM85"/>
    <mergeCell ref="AX84:AY85"/>
    <mergeCell ref="AZ84:BA85"/>
    <mergeCell ref="BB84:BC85"/>
    <mergeCell ref="BD84:BE85"/>
    <mergeCell ref="BF84:BG85"/>
    <mergeCell ref="AN68:AO69"/>
    <mergeCell ref="AP68:AQ69"/>
    <mergeCell ref="AR68:AS69"/>
    <mergeCell ref="AT68:AU69"/>
    <mergeCell ref="AN84:AO85"/>
    <mergeCell ref="J68:K69"/>
    <mergeCell ref="L68:M69"/>
    <mergeCell ref="N68:O69"/>
    <mergeCell ref="P68:Q69"/>
    <mergeCell ref="R68:S69"/>
    <mergeCell ref="J70:K71"/>
    <mergeCell ref="L70:M71"/>
    <mergeCell ref="N70:O71"/>
    <mergeCell ref="P70:Q71"/>
    <mergeCell ref="R70:S71"/>
    <mergeCell ref="J72:K73"/>
    <mergeCell ref="L72:M73"/>
    <mergeCell ref="T68:U69"/>
    <mergeCell ref="V68:W69"/>
    <mergeCell ref="T72:U73"/>
    <mergeCell ref="T70:U71"/>
    <mergeCell ref="J88:K89"/>
    <mergeCell ref="L88:M89"/>
    <mergeCell ref="N88:O89"/>
    <mergeCell ref="P88:Q89"/>
    <mergeCell ref="R88:S89"/>
    <mergeCell ref="X86:Y87"/>
    <mergeCell ref="Z86:AA87"/>
    <mergeCell ref="AB86:AC87"/>
    <mergeCell ref="T88:U89"/>
    <mergeCell ref="V88:W89"/>
    <mergeCell ref="X88:Y89"/>
    <mergeCell ref="Z88:AA89"/>
    <mergeCell ref="AB88:AC89"/>
    <mergeCell ref="P86:Q87"/>
    <mergeCell ref="R86:S87"/>
    <mergeCell ref="BD86:BE87"/>
    <mergeCell ref="BF86:BG87"/>
    <mergeCell ref="AX88:AY89"/>
    <mergeCell ref="AZ88:BA89"/>
    <mergeCell ref="BB88:BC89"/>
    <mergeCell ref="BD88:BE89"/>
    <mergeCell ref="BF88:BG89"/>
    <mergeCell ref="AH86:AI87"/>
    <mergeCell ref="AJ86:AK87"/>
    <mergeCell ref="AL86:AM87"/>
    <mergeCell ref="AD88:AE89"/>
    <mergeCell ref="AF88:AG89"/>
    <mergeCell ref="AH88:AI89"/>
    <mergeCell ref="AJ88:AK89"/>
    <mergeCell ref="AL88:AM89"/>
    <mergeCell ref="AT86:AU87"/>
    <mergeCell ref="AV86:AW8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A5" sqref="A5:A6"/>
    </sheetView>
  </sheetViews>
  <sheetFormatPr baseColWidth="10" defaultRowHeight="14.5" x14ac:dyDescent="0.35"/>
  <cols>
    <col min="2" max="2" width="24.08984375" customWidth="1"/>
    <col min="3" max="3" width="70.08984375" customWidth="1"/>
    <col min="4" max="4" width="29.90625" customWidth="1"/>
  </cols>
  <sheetData>
    <row r="1" spans="1:37" ht="22.5" x14ac:dyDescent="0.35">
      <c r="A1" s="36"/>
      <c r="B1" s="405" t="s">
        <v>42</v>
      </c>
      <c r="C1" s="405"/>
      <c r="D1" s="405"/>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7" x14ac:dyDescent="0.3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7" ht="25" x14ac:dyDescent="0.35">
      <c r="A3" s="36"/>
      <c r="B3" s="6"/>
      <c r="C3" s="7" t="s">
        <v>39</v>
      </c>
      <c r="D3" s="7" t="s">
        <v>4</v>
      </c>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7" ht="50" x14ac:dyDescent="0.35">
      <c r="A4" s="36"/>
      <c r="B4" s="8" t="s">
        <v>38</v>
      </c>
      <c r="C4" s="9" t="s">
        <v>86</v>
      </c>
      <c r="D4" s="10">
        <v>0.2</v>
      </c>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7" ht="50" x14ac:dyDescent="0.35">
      <c r="A5" s="36"/>
      <c r="B5" s="11" t="s">
        <v>40</v>
      </c>
      <c r="C5" s="12" t="s">
        <v>87</v>
      </c>
      <c r="D5" s="13">
        <v>0.4</v>
      </c>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7" ht="50" x14ac:dyDescent="0.35">
      <c r="A6" s="36"/>
      <c r="B6" s="14" t="s">
        <v>91</v>
      </c>
      <c r="C6" s="12" t="s">
        <v>88</v>
      </c>
      <c r="D6" s="13">
        <v>0.6</v>
      </c>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7" ht="75" x14ac:dyDescent="0.35">
      <c r="A7" s="36"/>
      <c r="B7" s="15" t="s">
        <v>6</v>
      </c>
      <c r="C7" s="12" t="s">
        <v>89</v>
      </c>
      <c r="D7" s="13">
        <v>0.8</v>
      </c>
      <c r="E7" s="36"/>
      <c r="F7" s="36"/>
      <c r="G7" s="36"/>
      <c r="H7" s="36"/>
      <c r="I7" s="36"/>
      <c r="J7" s="36"/>
      <c r="K7" s="36"/>
      <c r="L7" s="36"/>
      <c r="M7" s="36"/>
      <c r="N7" s="36"/>
      <c r="O7" s="36"/>
      <c r="P7" s="36"/>
      <c r="Q7" s="36"/>
      <c r="R7" s="36"/>
      <c r="S7" s="36"/>
      <c r="T7" s="36"/>
      <c r="U7" s="36"/>
      <c r="V7" s="36"/>
      <c r="W7" s="36"/>
      <c r="X7" s="36"/>
      <c r="Y7" s="36"/>
      <c r="Z7" s="36"/>
      <c r="AA7" s="36"/>
      <c r="AB7" s="36"/>
      <c r="AC7" s="36"/>
      <c r="AD7" s="36"/>
      <c r="AE7" s="36"/>
    </row>
    <row r="8" spans="1:37" ht="50" x14ac:dyDescent="0.35">
      <c r="A8" s="36"/>
      <c r="B8" s="16" t="s">
        <v>41</v>
      </c>
      <c r="C8" s="12" t="s">
        <v>90</v>
      </c>
      <c r="D8" s="13">
        <v>1</v>
      </c>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37" x14ac:dyDescent="0.35">
      <c r="A9" s="36"/>
      <c r="B9" s="60"/>
      <c r="C9" s="60"/>
      <c r="D9" s="60"/>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7" x14ac:dyDescent="0.35">
      <c r="A10" s="36"/>
      <c r="B10" s="61"/>
      <c r="C10" s="60"/>
      <c r="D10" s="60"/>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row>
    <row r="11" spans="1:37" x14ac:dyDescent="0.35">
      <c r="A11" s="36"/>
      <c r="B11" s="60"/>
      <c r="C11" s="60"/>
      <c r="D11" s="60"/>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1:37" x14ac:dyDescent="0.35">
      <c r="A12" s="36"/>
      <c r="B12" s="60"/>
      <c r="C12" s="60"/>
      <c r="D12" s="60"/>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1:37" x14ac:dyDescent="0.35">
      <c r="A13" s="36"/>
      <c r="B13" s="60"/>
      <c r="C13" s="60"/>
      <c r="D13" s="60"/>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row>
    <row r="14" spans="1:37" x14ac:dyDescent="0.35">
      <c r="A14" s="36"/>
      <c r="B14" s="60"/>
      <c r="C14" s="60"/>
      <c r="D14" s="60"/>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37" x14ac:dyDescent="0.35">
      <c r="A15" s="36"/>
      <c r="B15" s="60"/>
      <c r="C15" s="60"/>
      <c r="D15" s="60"/>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row>
    <row r="16" spans="1:37" x14ac:dyDescent="0.35">
      <c r="A16" s="36"/>
      <c r="B16" s="60"/>
      <c r="C16" s="60"/>
      <c r="D16" s="60"/>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7" x14ac:dyDescent="0.35">
      <c r="A17" s="36"/>
      <c r="B17" s="60"/>
      <c r="C17" s="60"/>
      <c r="D17" s="60"/>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37" x14ac:dyDescent="0.35">
      <c r="A18" s="36"/>
      <c r="B18" s="60"/>
      <c r="C18" s="60"/>
      <c r="D18" s="60"/>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row r="19" spans="1:37" x14ac:dyDescent="0.3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spans="1:37" x14ac:dyDescent="0.3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row>
    <row r="21" spans="1:37" x14ac:dyDescent="0.3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row>
    <row r="22" spans="1:37" x14ac:dyDescent="0.3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1:37" x14ac:dyDescent="0.3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37" x14ac:dyDescent="0.3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spans="1:37" x14ac:dyDescent="0.3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spans="1:37" x14ac:dyDescent="0.3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spans="1:37" x14ac:dyDescent="0.3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x14ac:dyDescent="0.3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spans="1:37" x14ac:dyDescent="0.3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1:37" x14ac:dyDescent="0.3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x14ac:dyDescent="0.3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1:37" x14ac:dyDescent="0.3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1" x14ac:dyDescent="0.35">
      <c r="A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spans="1:31" x14ac:dyDescent="0.35">
      <c r="A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31" x14ac:dyDescent="0.35">
      <c r="A35" s="36"/>
    </row>
    <row r="36" spans="1:31" x14ac:dyDescent="0.35">
      <c r="A36" s="36"/>
    </row>
    <row r="37" spans="1:31" x14ac:dyDescent="0.35">
      <c r="A37" s="36"/>
    </row>
    <row r="38" spans="1:31" x14ac:dyDescent="0.35">
      <c r="A38" s="36"/>
    </row>
    <row r="39" spans="1:31" x14ac:dyDescent="0.35">
      <c r="A39" s="36"/>
    </row>
    <row r="40" spans="1:31" x14ac:dyDescent="0.35">
      <c r="A40" s="36"/>
    </row>
    <row r="41" spans="1:31" x14ac:dyDescent="0.35">
      <c r="A41" s="36"/>
    </row>
    <row r="42" spans="1:31" x14ac:dyDescent="0.35">
      <c r="A42" s="36"/>
    </row>
    <row r="43" spans="1:31" x14ac:dyDescent="0.35">
      <c r="A43" s="36"/>
    </row>
    <row r="44" spans="1:31" x14ac:dyDescent="0.35">
      <c r="A44" s="36"/>
    </row>
    <row r="45" spans="1:31" x14ac:dyDescent="0.35">
      <c r="A45" s="36"/>
    </row>
    <row r="46" spans="1:31" x14ac:dyDescent="0.35">
      <c r="A46" s="36"/>
    </row>
    <row r="47" spans="1:31" x14ac:dyDescent="0.35">
      <c r="A47" s="36"/>
    </row>
    <row r="48" spans="1:31" x14ac:dyDescent="0.35">
      <c r="A48" s="36"/>
    </row>
    <row r="49" spans="1:1" x14ac:dyDescent="0.35">
      <c r="A49" s="36"/>
    </row>
    <row r="50" spans="1:1" x14ac:dyDescent="0.35">
      <c r="A50" s="36"/>
    </row>
    <row r="51" spans="1:1" x14ac:dyDescent="0.35">
      <c r="A51" s="36"/>
    </row>
    <row r="52" spans="1:1" x14ac:dyDescent="0.35">
      <c r="A52" s="36"/>
    </row>
    <row r="53" spans="1:1" x14ac:dyDescent="0.35">
      <c r="A53" s="36"/>
    </row>
    <row r="54" spans="1:1" x14ac:dyDescent="0.35">
      <c r="A54" s="36"/>
    </row>
    <row r="55" spans="1:1" x14ac:dyDescent="0.35">
      <c r="A55" s="36"/>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A204" zoomScale="70" zoomScaleNormal="70" workbookViewId="0">
      <selection activeCell="A5" sqref="A5:A6"/>
    </sheetView>
  </sheetViews>
  <sheetFormatPr baseColWidth="10" defaultRowHeight="14.5" x14ac:dyDescent="0.35"/>
  <cols>
    <col min="2" max="2" width="40.453125" customWidth="1"/>
    <col min="3" max="3" width="74.90625" customWidth="1"/>
    <col min="4" max="4" width="135" bestFit="1" customWidth="1"/>
    <col min="5" max="5" width="144.6328125" bestFit="1" customWidth="1"/>
  </cols>
  <sheetData>
    <row r="1" spans="1:21" ht="32.5" x14ac:dyDescent="0.35">
      <c r="A1" s="36"/>
      <c r="B1" s="406" t="s">
        <v>50</v>
      </c>
      <c r="C1" s="406"/>
      <c r="D1" s="406"/>
      <c r="E1" s="36"/>
      <c r="F1" s="36"/>
      <c r="G1" s="36"/>
      <c r="H1" s="36"/>
      <c r="I1" s="36"/>
      <c r="J1" s="36"/>
      <c r="K1" s="36"/>
      <c r="L1" s="36"/>
      <c r="M1" s="36"/>
      <c r="N1" s="36"/>
      <c r="O1" s="36"/>
      <c r="P1" s="36"/>
      <c r="Q1" s="36"/>
      <c r="R1" s="36"/>
      <c r="S1" s="36"/>
      <c r="T1" s="36"/>
      <c r="U1" s="36"/>
    </row>
    <row r="2" spans="1:21" x14ac:dyDescent="0.35">
      <c r="A2" s="36"/>
      <c r="B2" s="36"/>
      <c r="C2" s="36"/>
      <c r="D2" s="36"/>
      <c r="E2" s="36"/>
      <c r="F2" s="36"/>
      <c r="G2" s="36"/>
      <c r="H2" s="36"/>
      <c r="I2" s="36"/>
      <c r="J2" s="36"/>
      <c r="K2" s="36"/>
      <c r="L2" s="36"/>
      <c r="M2" s="36"/>
      <c r="N2" s="36"/>
      <c r="O2" s="36"/>
      <c r="P2" s="36"/>
      <c r="Q2" s="36"/>
      <c r="R2" s="36"/>
      <c r="S2" s="36"/>
      <c r="T2" s="36"/>
      <c r="U2" s="36"/>
    </row>
    <row r="3" spans="1:21" ht="30.5" x14ac:dyDescent="0.35">
      <c r="A3" s="36"/>
      <c r="B3" s="57"/>
      <c r="C3" s="26" t="s">
        <v>43</v>
      </c>
      <c r="D3" s="26" t="s">
        <v>44</v>
      </c>
      <c r="E3" s="36"/>
      <c r="F3" s="36"/>
      <c r="G3" s="36"/>
      <c r="H3" s="36"/>
      <c r="I3" s="36"/>
      <c r="J3" s="36"/>
      <c r="K3" s="36"/>
      <c r="L3" s="36"/>
      <c r="M3" s="36"/>
      <c r="N3" s="36"/>
      <c r="O3" s="36"/>
      <c r="P3" s="36"/>
      <c r="Q3" s="36"/>
      <c r="R3" s="36"/>
      <c r="S3" s="36"/>
      <c r="T3" s="36"/>
      <c r="U3" s="36"/>
    </row>
    <row r="4" spans="1:21" ht="32.5" x14ac:dyDescent="0.35">
      <c r="A4" s="56" t="s">
        <v>70</v>
      </c>
      <c r="B4" s="29" t="s">
        <v>85</v>
      </c>
      <c r="C4" s="34" t="s">
        <v>122</v>
      </c>
      <c r="D4" s="27" t="s">
        <v>83</v>
      </c>
      <c r="E4" s="36"/>
      <c r="F4" s="36"/>
      <c r="G4" s="36"/>
      <c r="H4" s="36"/>
      <c r="I4" s="36"/>
      <c r="J4" s="36"/>
      <c r="K4" s="36"/>
      <c r="L4" s="36"/>
      <c r="M4" s="36"/>
      <c r="N4" s="36"/>
      <c r="O4" s="36"/>
      <c r="P4" s="36"/>
      <c r="Q4" s="36"/>
      <c r="R4" s="36"/>
      <c r="S4" s="36"/>
      <c r="T4" s="36"/>
      <c r="U4" s="36"/>
    </row>
    <row r="5" spans="1:21" ht="65" x14ac:dyDescent="0.35">
      <c r="A5" s="56" t="s">
        <v>71</v>
      </c>
      <c r="B5" s="30" t="s">
        <v>46</v>
      </c>
      <c r="C5" s="35" t="s">
        <v>79</v>
      </c>
      <c r="D5" s="28" t="s">
        <v>208</v>
      </c>
      <c r="E5" s="36"/>
      <c r="F5" s="36"/>
      <c r="G5" s="36"/>
      <c r="H5" s="36"/>
      <c r="I5" s="36"/>
      <c r="J5" s="36"/>
      <c r="K5" s="36"/>
      <c r="L5" s="36"/>
      <c r="M5" s="36"/>
      <c r="N5" s="36"/>
      <c r="O5" s="36"/>
      <c r="P5" s="36"/>
      <c r="Q5" s="36"/>
      <c r="R5" s="36"/>
      <c r="S5" s="36"/>
      <c r="T5" s="36"/>
      <c r="U5" s="36"/>
    </row>
    <row r="6" spans="1:21" ht="65" x14ac:dyDescent="0.35">
      <c r="A6" s="56" t="s">
        <v>68</v>
      </c>
      <c r="B6" s="31" t="s">
        <v>47</v>
      </c>
      <c r="C6" s="35" t="s">
        <v>80</v>
      </c>
      <c r="D6" s="28" t="s">
        <v>84</v>
      </c>
      <c r="E6" s="36"/>
      <c r="F6" s="36"/>
      <c r="G6" s="36"/>
      <c r="H6" s="36"/>
      <c r="I6" s="36"/>
      <c r="J6" s="36"/>
      <c r="K6" s="36"/>
      <c r="L6" s="36"/>
      <c r="M6" s="36"/>
      <c r="N6" s="36"/>
      <c r="O6" s="36"/>
      <c r="P6" s="36"/>
      <c r="Q6" s="36"/>
      <c r="R6" s="36"/>
      <c r="S6" s="36"/>
      <c r="T6" s="36"/>
      <c r="U6" s="36"/>
    </row>
    <row r="7" spans="1:21" ht="65" x14ac:dyDescent="0.35">
      <c r="A7" s="56" t="s">
        <v>7</v>
      </c>
      <c r="B7" s="32" t="s">
        <v>48</v>
      </c>
      <c r="C7" s="35" t="s">
        <v>81</v>
      </c>
      <c r="D7" s="28" t="s">
        <v>210</v>
      </c>
      <c r="E7" s="36"/>
      <c r="F7" s="36"/>
      <c r="G7" s="36"/>
      <c r="H7" s="36"/>
      <c r="I7" s="36"/>
      <c r="J7" s="36"/>
      <c r="K7" s="36"/>
      <c r="L7" s="36"/>
      <c r="M7" s="36"/>
      <c r="N7" s="36"/>
      <c r="O7" s="36"/>
      <c r="P7" s="36"/>
      <c r="Q7" s="36"/>
      <c r="R7" s="36"/>
      <c r="S7" s="36"/>
      <c r="T7" s="36"/>
      <c r="U7" s="36"/>
    </row>
    <row r="8" spans="1:21" ht="65" x14ac:dyDescent="0.35">
      <c r="A8" s="56" t="s">
        <v>72</v>
      </c>
      <c r="B8" s="33" t="s">
        <v>49</v>
      </c>
      <c r="C8" s="35" t="s">
        <v>82</v>
      </c>
      <c r="D8" s="28" t="s">
        <v>102</v>
      </c>
      <c r="E8" s="36"/>
      <c r="F8" s="36"/>
      <c r="G8" s="36"/>
      <c r="H8" s="36"/>
      <c r="I8" s="36"/>
      <c r="J8" s="36"/>
      <c r="K8" s="36"/>
      <c r="L8" s="36"/>
      <c r="M8" s="36"/>
      <c r="N8" s="36"/>
      <c r="O8" s="36"/>
      <c r="P8" s="36"/>
      <c r="Q8" s="36"/>
      <c r="R8" s="36"/>
      <c r="S8" s="36"/>
      <c r="T8" s="36"/>
      <c r="U8" s="36"/>
    </row>
    <row r="9" spans="1:21" ht="20" x14ac:dyDescent="0.35">
      <c r="A9" s="56"/>
      <c r="B9" s="56"/>
      <c r="C9" s="58"/>
      <c r="D9" s="58"/>
      <c r="E9" s="36"/>
      <c r="F9" s="36"/>
      <c r="G9" s="36"/>
      <c r="H9" s="36"/>
      <c r="I9" s="36"/>
      <c r="J9" s="36"/>
      <c r="K9" s="36"/>
      <c r="L9" s="36"/>
      <c r="M9" s="36"/>
      <c r="N9" s="36"/>
      <c r="O9" s="36"/>
      <c r="P9" s="36"/>
      <c r="Q9" s="36"/>
      <c r="R9" s="36"/>
      <c r="S9" s="36"/>
      <c r="T9" s="36"/>
      <c r="U9" s="36"/>
    </row>
    <row r="10" spans="1:21" x14ac:dyDescent="0.35">
      <c r="A10" s="56"/>
      <c r="B10" s="59"/>
      <c r="C10" s="59"/>
      <c r="D10" s="59"/>
      <c r="E10" s="36"/>
      <c r="F10" s="36"/>
      <c r="G10" s="36"/>
      <c r="H10" s="36"/>
      <c r="I10" s="36"/>
      <c r="J10" s="36"/>
      <c r="K10" s="36"/>
      <c r="L10" s="36"/>
      <c r="M10" s="36"/>
      <c r="N10" s="36"/>
      <c r="O10" s="36"/>
      <c r="P10" s="36"/>
      <c r="Q10" s="36"/>
      <c r="R10" s="36"/>
      <c r="S10" s="36"/>
      <c r="T10" s="36"/>
      <c r="U10" s="36"/>
    </row>
    <row r="11" spans="1:21" x14ac:dyDescent="0.35">
      <c r="A11" s="56"/>
      <c r="B11" s="56" t="s">
        <v>77</v>
      </c>
      <c r="C11" s="56" t="s">
        <v>200</v>
      </c>
      <c r="D11" s="56" t="s">
        <v>201</v>
      </c>
      <c r="E11" s="36"/>
      <c r="F11" s="36"/>
      <c r="G11" s="36"/>
      <c r="H11" s="36"/>
      <c r="I11" s="36"/>
      <c r="J11" s="36"/>
      <c r="K11" s="36"/>
      <c r="L11" s="36"/>
      <c r="M11" s="36"/>
      <c r="N11" s="36"/>
      <c r="O11" s="36"/>
      <c r="P11" s="36"/>
      <c r="Q11" s="36"/>
      <c r="R11" s="36"/>
      <c r="S11" s="36"/>
      <c r="T11" s="36"/>
      <c r="U11" s="36"/>
    </row>
    <row r="12" spans="1:21" x14ac:dyDescent="0.35">
      <c r="A12" s="56"/>
      <c r="B12" s="56" t="s">
        <v>75</v>
      </c>
      <c r="C12" s="56" t="s">
        <v>202</v>
      </c>
      <c r="D12" s="56" t="s">
        <v>209</v>
      </c>
      <c r="E12" s="36"/>
      <c r="F12" s="36"/>
      <c r="G12" s="36"/>
      <c r="H12" s="36"/>
      <c r="I12" s="36"/>
      <c r="J12" s="36"/>
      <c r="K12" s="36"/>
      <c r="L12" s="36"/>
      <c r="M12" s="36"/>
      <c r="N12" s="36"/>
      <c r="O12" s="36"/>
      <c r="P12" s="36"/>
      <c r="Q12" s="36"/>
      <c r="R12" s="36"/>
      <c r="S12" s="36"/>
      <c r="T12" s="36"/>
      <c r="U12" s="36"/>
    </row>
    <row r="13" spans="1:21" x14ac:dyDescent="0.35">
      <c r="A13" s="56"/>
      <c r="B13" s="56"/>
      <c r="C13" s="56" t="s">
        <v>203</v>
      </c>
      <c r="D13" s="56" t="s">
        <v>204</v>
      </c>
      <c r="E13" s="36"/>
      <c r="F13" s="36"/>
      <c r="G13" s="36"/>
      <c r="H13" s="36"/>
      <c r="I13" s="36"/>
      <c r="J13" s="36"/>
      <c r="K13" s="36"/>
      <c r="L13" s="36"/>
      <c r="M13" s="36"/>
      <c r="N13" s="36"/>
      <c r="O13" s="36"/>
      <c r="P13" s="36"/>
      <c r="Q13" s="36"/>
      <c r="R13" s="36"/>
      <c r="S13" s="36"/>
      <c r="T13" s="36"/>
      <c r="U13" s="36"/>
    </row>
    <row r="14" spans="1:21" x14ac:dyDescent="0.35">
      <c r="A14" s="56"/>
      <c r="B14" s="56"/>
      <c r="C14" s="56" t="s">
        <v>205</v>
      </c>
      <c r="D14" s="56" t="s">
        <v>211</v>
      </c>
      <c r="E14" s="36"/>
      <c r="F14" s="36"/>
      <c r="G14" s="36"/>
      <c r="H14" s="36"/>
      <c r="I14" s="36"/>
      <c r="J14" s="36"/>
      <c r="K14" s="36"/>
      <c r="L14" s="36"/>
      <c r="M14" s="36"/>
      <c r="N14" s="36"/>
      <c r="O14" s="36"/>
      <c r="P14" s="36"/>
      <c r="Q14" s="36"/>
      <c r="R14" s="36"/>
      <c r="S14" s="36"/>
      <c r="T14" s="36"/>
      <c r="U14" s="36"/>
    </row>
    <row r="15" spans="1:21" x14ac:dyDescent="0.35">
      <c r="A15" s="56"/>
      <c r="B15" s="56"/>
      <c r="C15" s="56" t="s">
        <v>206</v>
      </c>
      <c r="D15" s="56" t="s">
        <v>207</v>
      </c>
      <c r="E15" s="36"/>
      <c r="F15" s="36"/>
      <c r="G15" s="36"/>
      <c r="H15" s="36"/>
      <c r="I15" s="36"/>
      <c r="J15" s="36"/>
      <c r="K15" s="36"/>
      <c r="L15" s="36"/>
      <c r="M15" s="36"/>
      <c r="N15" s="36"/>
      <c r="O15" s="36"/>
      <c r="P15" s="36"/>
      <c r="Q15" s="36"/>
      <c r="R15" s="36"/>
      <c r="S15" s="36"/>
      <c r="T15" s="36"/>
      <c r="U15" s="36"/>
    </row>
    <row r="16" spans="1:21" x14ac:dyDescent="0.35">
      <c r="A16" s="56"/>
      <c r="B16" s="56"/>
      <c r="C16" s="56"/>
      <c r="D16" s="56"/>
      <c r="E16" s="36"/>
      <c r="F16" s="36"/>
      <c r="G16" s="36"/>
      <c r="H16" s="36"/>
      <c r="I16" s="36"/>
      <c r="J16" s="36"/>
      <c r="K16" s="36"/>
      <c r="L16" s="36"/>
      <c r="M16" s="36"/>
      <c r="N16" s="36"/>
      <c r="O16" s="36"/>
    </row>
    <row r="17" spans="1:15" x14ac:dyDescent="0.35">
      <c r="A17" s="56"/>
      <c r="B17" s="56"/>
      <c r="C17" s="56"/>
      <c r="D17" s="56"/>
      <c r="E17" s="36"/>
      <c r="F17" s="36"/>
      <c r="G17" s="36"/>
      <c r="H17" s="36"/>
      <c r="I17" s="36"/>
      <c r="J17" s="36"/>
      <c r="K17" s="36"/>
      <c r="L17" s="36"/>
      <c r="M17" s="36"/>
      <c r="N17" s="36"/>
      <c r="O17" s="36"/>
    </row>
    <row r="18" spans="1:15" x14ac:dyDescent="0.35">
      <c r="A18" s="56"/>
      <c r="B18" s="60"/>
      <c r="C18" s="60"/>
      <c r="D18" s="60"/>
      <c r="E18" s="36"/>
      <c r="F18" s="36"/>
      <c r="G18" s="36"/>
      <c r="H18" s="36"/>
      <c r="I18" s="36"/>
      <c r="J18" s="36"/>
      <c r="K18" s="36"/>
      <c r="L18" s="36"/>
      <c r="M18" s="36"/>
      <c r="N18" s="36"/>
      <c r="O18" s="36"/>
    </row>
    <row r="19" spans="1:15" x14ac:dyDescent="0.35">
      <c r="A19" s="56"/>
      <c r="B19" s="60"/>
      <c r="C19" s="60"/>
      <c r="D19" s="60"/>
      <c r="E19" s="36"/>
      <c r="F19" s="36"/>
      <c r="G19" s="36"/>
      <c r="H19" s="36"/>
      <c r="I19" s="36"/>
      <c r="J19" s="36"/>
      <c r="K19" s="36"/>
      <c r="L19" s="36"/>
      <c r="M19" s="36"/>
      <c r="N19" s="36"/>
      <c r="O19" s="36"/>
    </row>
    <row r="20" spans="1:15" x14ac:dyDescent="0.35">
      <c r="A20" s="56"/>
      <c r="B20" s="60"/>
      <c r="C20" s="60"/>
      <c r="D20" s="60"/>
      <c r="E20" s="36"/>
      <c r="F20" s="36"/>
      <c r="G20" s="36"/>
      <c r="H20" s="36"/>
      <c r="I20" s="36"/>
      <c r="J20" s="36"/>
      <c r="K20" s="36"/>
      <c r="L20" s="36"/>
      <c r="M20" s="36"/>
      <c r="N20" s="36"/>
      <c r="O20" s="36"/>
    </row>
    <row r="21" spans="1:15" x14ac:dyDescent="0.35">
      <c r="A21" s="56"/>
      <c r="B21" s="60"/>
      <c r="C21" s="60"/>
      <c r="D21" s="60"/>
      <c r="E21" s="36"/>
      <c r="F21" s="36"/>
      <c r="G21" s="36"/>
      <c r="H21" s="36"/>
      <c r="I21" s="36"/>
      <c r="J21" s="36"/>
      <c r="K21" s="36"/>
      <c r="L21" s="36"/>
      <c r="M21" s="36"/>
      <c r="N21" s="36"/>
      <c r="O21" s="36"/>
    </row>
    <row r="22" spans="1:15" ht="20" x14ac:dyDescent="0.35">
      <c r="A22" s="56"/>
      <c r="B22" s="56"/>
      <c r="C22" s="58"/>
      <c r="D22" s="58"/>
      <c r="E22" s="36"/>
      <c r="F22" s="36"/>
      <c r="G22" s="36"/>
      <c r="H22" s="36"/>
      <c r="I22" s="36"/>
      <c r="J22" s="36"/>
      <c r="K22" s="36"/>
      <c r="L22" s="36"/>
      <c r="M22" s="36"/>
      <c r="N22" s="36"/>
      <c r="O22" s="36"/>
    </row>
    <row r="23" spans="1:15" ht="20" x14ac:dyDescent="0.35">
      <c r="A23" s="56"/>
      <c r="B23" s="56"/>
      <c r="C23" s="58"/>
      <c r="D23" s="58"/>
      <c r="E23" s="36"/>
      <c r="F23" s="36"/>
      <c r="G23" s="36"/>
      <c r="H23" s="36"/>
      <c r="I23" s="36"/>
      <c r="J23" s="36"/>
      <c r="K23" s="36"/>
      <c r="L23" s="36"/>
      <c r="M23" s="36"/>
      <c r="N23" s="36"/>
      <c r="O23" s="36"/>
    </row>
    <row r="24" spans="1:15" ht="20" x14ac:dyDescent="0.35">
      <c r="A24" s="56"/>
      <c r="B24" s="56"/>
      <c r="C24" s="58"/>
      <c r="D24" s="58"/>
      <c r="E24" s="36"/>
      <c r="F24" s="36"/>
      <c r="G24" s="36"/>
      <c r="H24" s="36"/>
      <c r="I24" s="36"/>
      <c r="J24" s="36"/>
      <c r="K24" s="36"/>
      <c r="L24" s="36"/>
      <c r="M24" s="36"/>
      <c r="N24" s="36"/>
      <c r="O24" s="36"/>
    </row>
    <row r="25" spans="1:15" ht="20" x14ac:dyDescent="0.35">
      <c r="A25" s="56"/>
      <c r="B25" s="56"/>
      <c r="C25" s="58"/>
      <c r="D25" s="58"/>
      <c r="E25" s="36"/>
      <c r="F25" s="36"/>
      <c r="G25" s="36"/>
      <c r="H25" s="36"/>
      <c r="I25" s="36"/>
      <c r="J25" s="36"/>
      <c r="K25" s="36"/>
      <c r="L25" s="36"/>
      <c r="M25" s="36"/>
      <c r="N25" s="36"/>
      <c r="O25" s="36"/>
    </row>
    <row r="26" spans="1:15" ht="20" x14ac:dyDescent="0.35">
      <c r="A26" s="56"/>
      <c r="B26" s="56"/>
      <c r="C26" s="58"/>
      <c r="D26" s="58"/>
      <c r="E26" s="36"/>
      <c r="F26" s="36"/>
      <c r="G26" s="36"/>
      <c r="H26" s="36"/>
      <c r="I26" s="36"/>
      <c r="J26" s="36"/>
      <c r="K26" s="36"/>
      <c r="L26" s="36"/>
      <c r="M26" s="36"/>
      <c r="N26" s="36"/>
      <c r="O26" s="36"/>
    </row>
    <row r="27" spans="1:15" ht="20" x14ac:dyDescent="0.35">
      <c r="A27" s="56"/>
      <c r="B27" s="56"/>
      <c r="C27" s="58"/>
      <c r="D27" s="58"/>
      <c r="E27" s="36"/>
      <c r="F27" s="36"/>
      <c r="G27" s="36"/>
      <c r="H27" s="36"/>
      <c r="I27" s="36"/>
      <c r="J27" s="36"/>
      <c r="K27" s="36"/>
      <c r="L27" s="36"/>
      <c r="M27" s="36"/>
      <c r="N27" s="36"/>
      <c r="O27" s="36"/>
    </row>
    <row r="28" spans="1:15" ht="20" x14ac:dyDescent="0.35">
      <c r="A28" s="56"/>
      <c r="B28" s="56"/>
      <c r="C28" s="58"/>
      <c r="D28" s="58"/>
      <c r="E28" s="36"/>
      <c r="F28" s="36"/>
      <c r="G28" s="36"/>
      <c r="H28" s="36"/>
      <c r="I28" s="36"/>
      <c r="J28" s="36"/>
      <c r="K28" s="36"/>
      <c r="L28" s="36"/>
      <c r="M28" s="36"/>
      <c r="N28" s="36"/>
      <c r="O28" s="36"/>
    </row>
    <row r="29" spans="1:15" ht="20" x14ac:dyDescent="0.35">
      <c r="A29" s="56"/>
      <c r="B29" s="56"/>
      <c r="C29" s="58"/>
      <c r="D29" s="58"/>
      <c r="E29" s="36"/>
      <c r="F29" s="36"/>
      <c r="G29" s="36"/>
      <c r="H29" s="36"/>
      <c r="I29" s="36"/>
      <c r="J29" s="36"/>
      <c r="K29" s="36"/>
      <c r="L29" s="36"/>
      <c r="M29" s="36"/>
      <c r="N29" s="36"/>
      <c r="O29" s="36"/>
    </row>
    <row r="30" spans="1:15" ht="20" x14ac:dyDescent="0.35">
      <c r="A30" s="56"/>
      <c r="B30" s="56"/>
      <c r="C30" s="58"/>
      <c r="D30" s="58"/>
      <c r="E30" s="36"/>
      <c r="F30" s="36"/>
      <c r="G30" s="36"/>
      <c r="H30" s="36"/>
      <c r="I30" s="36"/>
      <c r="J30" s="36"/>
      <c r="K30" s="36"/>
      <c r="L30" s="36"/>
      <c r="M30" s="36"/>
      <c r="N30" s="36"/>
      <c r="O30" s="36"/>
    </row>
    <row r="31" spans="1:15" ht="20" x14ac:dyDescent="0.35">
      <c r="A31" s="56"/>
      <c r="B31" s="56"/>
      <c r="C31" s="58"/>
      <c r="D31" s="58"/>
      <c r="E31" s="36"/>
      <c r="F31" s="36"/>
      <c r="G31" s="36"/>
      <c r="H31" s="36"/>
      <c r="I31" s="36"/>
      <c r="J31" s="36"/>
      <c r="K31" s="36"/>
      <c r="L31" s="36"/>
      <c r="M31" s="36"/>
      <c r="N31" s="36"/>
      <c r="O31" s="36"/>
    </row>
    <row r="32" spans="1:15" ht="20" x14ac:dyDescent="0.35">
      <c r="A32" s="56"/>
      <c r="B32" s="56"/>
      <c r="C32" s="58"/>
      <c r="D32" s="58"/>
      <c r="E32" s="36"/>
      <c r="F32" s="36"/>
      <c r="G32" s="36"/>
      <c r="H32" s="36"/>
      <c r="I32" s="36"/>
      <c r="J32" s="36"/>
      <c r="K32" s="36"/>
      <c r="L32" s="36"/>
      <c r="M32" s="36"/>
      <c r="N32" s="36"/>
      <c r="O32" s="36"/>
    </row>
    <row r="33" spans="1:15" ht="20" x14ac:dyDescent="0.35">
      <c r="A33" s="56"/>
      <c r="B33" s="56"/>
      <c r="C33" s="58"/>
      <c r="D33" s="58"/>
      <c r="E33" s="36"/>
      <c r="F33" s="36"/>
      <c r="G33" s="36"/>
      <c r="H33" s="36"/>
      <c r="I33" s="36"/>
      <c r="J33" s="36"/>
      <c r="K33" s="36"/>
      <c r="L33" s="36"/>
      <c r="M33" s="36"/>
      <c r="N33" s="36"/>
      <c r="O33" s="36"/>
    </row>
    <row r="34" spans="1:15" ht="20" x14ac:dyDescent="0.35">
      <c r="A34" s="56"/>
      <c r="B34" s="56"/>
      <c r="C34" s="58"/>
      <c r="D34" s="58"/>
      <c r="E34" s="36"/>
      <c r="F34" s="36"/>
      <c r="G34" s="36"/>
      <c r="H34" s="36"/>
      <c r="I34" s="36"/>
      <c r="J34" s="36"/>
      <c r="K34" s="36"/>
      <c r="L34" s="36"/>
      <c r="M34" s="36"/>
      <c r="N34" s="36"/>
      <c r="O34" s="36"/>
    </row>
    <row r="35" spans="1:15" ht="20" x14ac:dyDescent="0.35">
      <c r="A35" s="56"/>
      <c r="B35" s="56"/>
      <c r="C35" s="58"/>
      <c r="D35" s="58"/>
      <c r="E35" s="36"/>
      <c r="F35" s="36"/>
      <c r="G35" s="36"/>
      <c r="H35" s="36"/>
      <c r="I35" s="36"/>
      <c r="J35" s="36"/>
      <c r="K35" s="36"/>
      <c r="L35" s="36"/>
      <c r="M35" s="36"/>
      <c r="N35" s="36"/>
      <c r="O35" s="36"/>
    </row>
    <row r="36" spans="1:15" ht="20" x14ac:dyDescent="0.35">
      <c r="A36" s="56"/>
      <c r="B36" s="56"/>
      <c r="C36" s="58"/>
      <c r="D36" s="58"/>
      <c r="E36" s="36"/>
      <c r="F36" s="36"/>
      <c r="G36" s="36"/>
      <c r="H36" s="36"/>
      <c r="I36" s="36"/>
      <c r="J36" s="36"/>
      <c r="K36" s="36"/>
      <c r="L36" s="36"/>
      <c r="M36" s="36"/>
      <c r="N36" s="36"/>
      <c r="O36" s="36"/>
    </row>
    <row r="37" spans="1:15" ht="20" x14ac:dyDescent="0.35">
      <c r="A37" s="56"/>
      <c r="B37" s="56"/>
      <c r="C37" s="58"/>
      <c r="D37" s="58"/>
      <c r="E37" s="36"/>
      <c r="F37" s="36"/>
      <c r="G37" s="36"/>
      <c r="H37" s="36"/>
      <c r="I37" s="36"/>
      <c r="J37" s="36"/>
      <c r="K37" s="36"/>
      <c r="L37" s="36"/>
      <c r="M37" s="36"/>
      <c r="N37" s="36"/>
      <c r="O37" s="36"/>
    </row>
    <row r="38" spans="1:15" ht="20" x14ac:dyDescent="0.35">
      <c r="A38" s="56"/>
      <c r="B38" s="56"/>
      <c r="C38" s="58"/>
      <c r="D38" s="58"/>
      <c r="E38" s="36"/>
      <c r="F38" s="36"/>
      <c r="G38" s="36"/>
      <c r="H38" s="36"/>
      <c r="I38" s="36"/>
      <c r="J38" s="36"/>
      <c r="K38" s="36"/>
      <c r="L38" s="36"/>
      <c r="M38" s="36"/>
      <c r="N38" s="36"/>
      <c r="O38" s="36"/>
    </row>
    <row r="39" spans="1:15" ht="20" x14ac:dyDescent="0.35">
      <c r="A39" s="56"/>
      <c r="B39" s="56"/>
      <c r="C39" s="58"/>
      <c r="D39" s="58"/>
      <c r="E39" s="36"/>
      <c r="F39" s="36"/>
      <c r="G39" s="36"/>
      <c r="H39" s="36"/>
      <c r="I39" s="36"/>
      <c r="J39" s="36"/>
      <c r="K39" s="36"/>
      <c r="L39" s="36"/>
      <c r="M39" s="36"/>
      <c r="N39" s="36"/>
      <c r="O39" s="36"/>
    </row>
    <row r="40" spans="1:15" ht="20" x14ac:dyDescent="0.35">
      <c r="A40" s="56"/>
      <c r="B40" s="56"/>
      <c r="C40" s="58"/>
      <c r="D40" s="58"/>
      <c r="E40" s="36"/>
      <c r="F40" s="36"/>
      <c r="G40" s="36"/>
      <c r="H40" s="36"/>
      <c r="I40" s="36"/>
      <c r="J40" s="36"/>
      <c r="K40" s="36"/>
      <c r="L40" s="36"/>
      <c r="M40" s="36"/>
      <c r="N40" s="36"/>
      <c r="O40" s="36"/>
    </row>
    <row r="41" spans="1:15" ht="20" x14ac:dyDescent="0.35">
      <c r="A41" s="56"/>
      <c r="B41" s="56"/>
      <c r="C41" s="58"/>
      <c r="D41" s="58"/>
      <c r="E41" s="36"/>
      <c r="F41" s="36"/>
      <c r="G41" s="36"/>
      <c r="H41" s="36"/>
      <c r="I41" s="36"/>
      <c r="J41" s="36"/>
      <c r="K41" s="36"/>
      <c r="L41" s="36"/>
      <c r="M41" s="36"/>
      <c r="N41" s="36"/>
      <c r="O41" s="36"/>
    </row>
    <row r="42" spans="1:15" ht="20" x14ac:dyDescent="0.35">
      <c r="A42" s="56"/>
      <c r="B42" s="56"/>
      <c r="C42" s="58"/>
      <c r="D42" s="58"/>
      <c r="E42" s="36"/>
      <c r="F42" s="36"/>
      <c r="G42" s="36"/>
      <c r="H42" s="36"/>
      <c r="I42" s="36"/>
      <c r="J42" s="36"/>
      <c r="K42" s="36"/>
      <c r="L42" s="36"/>
      <c r="M42" s="36"/>
      <c r="N42" s="36"/>
      <c r="O42" s="36"/>
    </row>
    <row r="43" spans="1:15" ht="20" x14ac:dyDescent="0.35">
      <c r="A43" s="56"/>
      <c r="B43" s="56"/>
      <c r="C43" s="58"/>
      <c r="D43" s="58"/>
      <c r="E43" s="36"/>
      <c r="F43" s="36"/>
      <c r="G43" s="36"/>
      <c r="H43" s="36"/>
      <c r="I43" s="36"/>
      <c r="J43" s="36"/>
      <c r="K43" s="36"/>
      <c r="L43" s="36"/>
      <c r="M43" s="36"/>
      <c r="N43" s="36"/>
      <c r="O43" s="36"/>
    </row>
    <row r="44" spans="1:15" ht="20" x14ac:dyDescent="0.35">
      <c r="A44" s="56"/>
      <c r="B44" s="56"/>
      <c r="C44" s="58"/>
      <c r="D44" s="58"/>
      <c r="E44" s="36"/>
      <c r="F44" s="36"/>
      <c r="G44" s="36"/>
      <c r="H44" s="36"/>
      <c r="I44" s="36"/>
      <c r="J44" s="36"/>
      <c r="K44" s="36"/>
      <c r="L44" s="36"/>
      <c r="M44" s="36"/>
      <c r="N44" s="36"/>
      <c r="O44" s="36"/>
    </row>
    <row r="45" spans="1:15" ht="20" x14ac:dyDescent="0.35">
      <c r="A45" s="56"/>
      <c r="B45" s="56"/>
      <c r="C45" s="58"/>
      <c r="D45" s="58"/>
      <c r="E45" s="36"/>
      <c r="F45" s="36"/>
      <c r="G45" s="36"/>
      <c r="H45" s="36"/>
      <c r="I45" s="36"/>
      <c r="J45" s="36"/>
      <c r="K45" s="36"/>
      <c r="L45" s="36"/>
      <c r="M45" s="36"/>
      <c r="N45" s="36"/>
      <c r="O45" s="36"/>
    </row>
    <row r="46" spans="1:15" ht="20" x14ac:dyDescent="0.35">
      <c r="A46" s="56"/>
      <c r="B46" s="56"/>
      <c r="C46" s="58"/>
      <c r="D46" s="58"/>
      <c r="E46" s="36"/>
      <c r="F46" s="36"/>
      <c r="G46" s="36"/>
      <c r="H46" s="36"/>
      <c r="I46" s="36"/>
      <c r="J46" s="36"/>
      <c r="K46" s="36"/>
      <c r="L46" s="36"/>
      <c r="M46" s="36"/>
      <c r="N46" s="36"/>
      <c r="O46" s="36"/>
    </row>
    <row r="47" spans="1:15" ht="20" x14ac:dyDescent="0.35">
      <c r="A47" s="56"/>
      <c r="B47" s="56"/>
      <c r="C47" s="58"/>
      <c r="D47" s="58"/>
      <c r="E47" s="36"/>
      <c r="F47" s="36"/>
      <c r="G47" s="36"/>
      <c r="H47" s="36"/>
      <c r="I47" s="36"/>
      <c r="J47" s="36"/>
      <c r="K47" s="36"/>
      <c r="L47" s="36"/>
      <c r="M47" s="36"/>
      <c r="N47" s="36"/>
      <c r="O47" s="36"/>
    </row>
    <row r="48" spans="1:15" ht="20" x14ac:dyDescent="0.35">
      <c r="A48" s="56"/>
      <c r="B48" s="56"/>
      <c r="C48" s="58"/>
      <c r="D48" s="58"/>
      <c r="E48" s="36"/>
      <c r="F48" s="36"/>
      <c r="G48" s="36"/>
      <c r="H48" s="36"/>
      <c r="I48" s="36"/>
      <c r="J48" s="36"/>
      <c r="K48" s="36"/>
      <c r="L48" s="36"/>
      <c r="M48" s="36"/>
      <c r="N48" s="36"/>
      <c r="O48" s="36"/>
    </row>
    <row r="49" spans="1:15" ht="20" x14ac:dyDescent="0.35">
      <c r="A49" s="56"/>
      <c r="B49" s="56"/>
      <c r="C49" s="58"/>
      <c r="D49" s="58"/>
      <c r="E49" s="36"/>
      <c r="F49" s="36"/>
      <c r="G49" s="36"/>
      <c r="H49" s="36"/>
      <c r="I49" s="36"/>
      <c r="J49" s="36"/>
      <c r="K49" s="36"/>
      <c r="L49" s="36"/>
      <c r="M49" s="36"/>
      <c r="N49" s="36"/>
      <c r="O49" s="36"/>
    </row>
    <row r="50" spans="1:15" ht="20" x14ac:dyDescent="0.35">
      <c r="A50" s="56"/>
      <c r="B50" s="56"/>
      <c r="C50" s="58"/>
      <c r="D50" s="58"/>
      <c r="E50" s="36"/>
      <c r="F50" s="36"/>
      <c r="G50" s="36"/>
      <c r="H50" s="36"/>
      <c r="I50" s="36"/>
      <c r="J50" s="36"/>
      <c r="K50" s="36"/>
      <c r="L50" s="36"/>
      <c r="M50" s="36"/>
      <c r="N50" s="36"/>
      <c r="O50" s="36"/>
    </row>
    <row r="51" spans="1:15" ht="20" x14ac:dyDescent="0.35">
      <c r="A51" s="56"/>
      <c r="B51" s="56"/>
      <c r="C51" s="58"/>
      <c r="D51" s="58"/>
      <c r="E51" s="36"/>
      <c r="F51" s="36"/>
      <c r="G51" s="36"/>
      <c r="H51" s="36"/>
      <c r="I51" s="36"/>
      <c r="J51" s="36"/>
      <c r="K51" s="36"/>
      <c r="L51" s="36"/>
      <c r="M51" s="36"/>
      <c r="N51" s="36"/>
      <c r="O51" s="36"/>
    </row>
    <row r="52" spans="1:15" ht="20" x14ac:dyDescent="0.35">
      <c r="A52" s="56"/>
      <c r="B52" s="18"/>
      <c r="C52" s="24"/>
      <c r="D52" s="24"/>
    </row>
    <row r="53" spans="1:15" ht="20" x14ac:dyDescent="0.35">
      <c r="A53" s="56"/>
      <c r="B53" s="18"/>
      <c r="C53" s="24"/>
      <c r="D53" s="24"/>
    </row>
    <row r="54" spans="1:15" ht="20" x14ac:dyDescent="0.35">
      <c r="A54" s="56"/>
      <c r="B54" s="18"/>
      <c r="C54" s="24"/>
      <c r="D54" s="24"/>
    </row>
    <row r="55" spans="1:15" ht="20" x14ac:dyDescent="0.35">
      <c r="A55" s="56"/>
      <c r="B55" s="18"/>
      <c r="C55" s="24"/>
      <c r="D55" s="24"/>
    </row>
    <row r="56" spans="1:15" ht="20" x14ac:dyDescent="0.35">
      <c r="A56" s="56"/>
      <c r="B56" s="18"/>
      <c r="C56" s="24"/>
      <c r="D56" s="24"/>
    </row>
    <row r="57" spans="1:15" ht="20" x14ac:dyDescent="0.35">
      <c r="A57" s="56"/>
      <c r="B57" s="18"/>
      <c r="C57" s="24"/>
      <c r="D57" s="24"/>
    </row>
    <row r="58" spans="1:15" ht="20" x14ac:dyDescent="0.35">
      <c r="A58" s="56"/>
      <c r="B58" s="18"/>
      <c r="C58" s="24"/>
      <c r="D58" s="24"/>
    </row>
    <row r="59" spans="1:15" ht="20" x14ac:dyDescent="0.35">
      <c r="A59" s="56"/>
      <c r="B59" s="18"/>
      <c r="C59" s="24"/>
      <c r="D59" s="24"/>
    </row>
    <row r="60" spans="1:15" ht="20" x14ac:dyDescent="0.35">
      <c r="A60" s="56"/>
      <c r="B60" s="18"/>
      <c r="C60" s="24"/>
      <c r="D60" s="24"/>
    </row>
    <row r="61" spans="1:15" ht="20" x14ac:dyDescent="0.35">
      <c r="A61" s="56"/>
      <c r="B61" s="18"/>
      <c r="C61" s="24"/>
      <c r="D61" s="24"/>
    </row>
    <row r="62" spans="1:15" ht="20" x14ac:dyDescent="0.35">
      <c r="A62" s="56"/>
      <c r="B62" s="18"/>
      <c r="C62" s="24"/>
      <c r="D62" s="24"/>
    </row>
    <row r="63" spans="1:15" ht="20" x14ac:dyDescent="0.35">
      <c r="A63" s="56"/>
      <c r="B63" s="18"/>
      <c r="C63" s="24"/>
      <c r="D63" s="24"/>
    </row>
    <row r="64" spans="1:15" ht="20" x14ac:dyDescent="0.35">
      <c r="A64" s="56"/>
      <c r="B64" s="18"/>
      <c r="C64" s="24"/>
      <c r="D64" s="24"/>
    </row>
    <row r="65" spans="1:4" ht="20" x14ac:dyDescent="0.35">
      <c r="A65" s="56"/>
      <c r="B65" s="18"/>
      <c r="C65" s="24"/>
      <c r="D65" s="24"/>
    </row>
    <row r="66" spans="1:4" ht="20" x14ac:dyDescent="0.35">
      <c r="A66" s="56"/>
      <c r="B66" s="18"/>
      <c r="C66" s="24"/>
      <c r="D66" s="24"/>
    </row>
    <row r="67" spans="1:4" ht="20" x14ac:dyDescent="0.35">
      <c r="A67" s="56"/>
      <c r="B67" s="18"/>
      <c r="C67" s="24"/>
      <c r="D67" s="24"/>
    </row>
    <row r="68" spans="1:4" ht="20" x14ac:dyDescent="0.35">
      <c r="A68" s="56"/>
      <c r="B68" s="18"/>
      <c r="C68" s="24"/>
      <c r="D68" s="24"/>
    </row>
    <row r="69" spans="1:4" ht="20" x14ac:dyDescent="0.35">
      <c r="A69" s="56"/>
      <c r="B69" s="18"/>
      <c r="C69" s="24"/>
      <c r="D69" s="24"/>
    </row>
    <row r="70" spans="1:4" ht="20" x14ac:dyDescent="0.35">
      <c r="A70" s="56"/>
      <c r="B70" s="18"/>
      <c r="C70" s="24"/>
      <c r="D70" s="24"/>
    </row>
    <row r="71" spans="1:4" ht="20" x14ac:dyDescent="0.35">
      <c r="A71" s="56"/>
      <c r="B71" s="18"/>
      <c r="C71" s="24"/>
      <c r="D71" s="24"/>
    </row>
    <row r="72" spans="1:4" ht="20" x14ac:dyDescent="0.35">
      <c r="A72" s="56"/>
      <c r="B72" s="18"/>
      <c r="C72" s="24"/>
      <c r="D72" s="24"/>
    </row>
    <row r="73" spans="1:4" ht="20" x14ac:dyDescent="0.35">
      <c r="A73" s="56"/>
      <c r="B73" s="18"/>
      <c r="C73" s="24"/>
      <c r="D73" s="24"/>
    </row>
    <row r="74" spans="1:4" ht="20" x14ac:dyDescent="0.35">
      <c r="A74" s="56"/>
      <c r="B74" s="18"/>
      <c r="C74" s="24"/>
      <c r="D74" s="24"/>
    </row>
    <row r="75" spans="1:4" ht="20" x14ac:dyDescent="0.35">
      <c r="A75" s="56"/>
      <c r="B75" s="18"/>
      <c r="C75" s="24"/>
      <c r="D75" s="24"/>
    </row>
    <row r="76" spans="1:4" ht="20" x14ac:dyDescent="0.35">
      <c r="A76" s="56"/>
      <c r="B76" s="18"/>
      <c r="C76" s="24"/>
      <c r="D76" s="24"/>
    </row>
    <row r="77" spans="1:4" ht="20" x14ac:dyDescent="0.35">
      <c r="A77" s="56"/>
      <c r="B77" s="18"/>
      <c r="C77" s="24"/>
      <c r="D77" s="24"/>
    </row>
    <row r="78" spans="1:4" ht="20" x14ac:dyDescent="0.35">
      <c r="A78" s="56"/>
      <c r="B78" s="18"/>
      <c r="C78" s="24"/>
      <c r="D78" s="24"/>
    </row>
    <row r="79" spans="1:4" ht="20" x14ac:dyDescent="0.35">
      <c r="A79" s="56"/>
      <c r="B79" s="18"/>
      <c r="C79" s="24"/>
      <c r="D79" s="24"/>
    </row>
    <row r="80" spans="1:4" ht="20" x14ac:dyDescent="0.35">
      <c r="A80" s="56"/>
      <c r="B80" s="18"/>
      <c r="C80" s="24"/>
      <c r="D80" s="24"/>
    </row>
    <row r="81" spans="1:4" ht="20" x14ac:dyDescent="0.35">
      <c r="A81" s="56"/>
      <c r="B81" s="18"/>
      <c r="C81" s="24"/>
      <c r="D81" s="24"/>
    </row>
    <row r="82" spans="1:4" ht="20" x14ac:dyDescent="0.35">
      <c r="A82" s="56"/>
      <c r="B82" s="18"/>
      <c r="C82" s="24"/>
      <c r="D82" s="24"/>
    </row>
    <row r="83" spans="1:4" ht="20" x14ac:dyDescent="0.35">
      <c r="A83" s="56"/>
      <c r="B83" s="18"/>
      <c r="C83" s="24"/>
      <c r="D83" s="24"/>
    </row>
    <row r="84" spans="1:4" ht="20" x14ac:dyDescent="0.35">
      <c r="A84" s="56"/>
      <c r="B84" s="18"/>
      <c r="C84" s="24"/>
      <c r="D84" s="24"/>
    </row>
    <row r="85" spans="1:4" ht="20" x14ac:dyDescent="0.35">
      <c r="A85" s="56"/>
      <c r="B85" s="18"/>
      <c r="C85" s="24"/>
      <c r="D85" s="24"/>
    </row>
    <row r="86" spans="1:4" ht="20" x14ac:dyDescent="0.35">
      <c r="A86" s="56"/>
      <c r="B86" s="18"/>
      <c r="C86" s="24"/>
      <c r="D86" s="24"/>
    </row>
    <row r="87" spans="1:4" ht="20" x14ac:dyDescent="0.35">
      <c r="A87" s="56"/>
      <c r="B87" s="18"/>
      <c r="C87" s="24"/>
      <c r="D87" s="24"/>
    </row>
    <row r="88" spans="1:4" ht="20" x14ac:dyDescent="0.35">
      <c r="A88" s="56"/>
      <c r="B88" s="18"/>
      <c r="C88" s="24"/>
      <c r="D88" s="24"/>
    </row>
    <row r="89" spans="1:4" ht="20" x14ac:dyDescent="0.35">
      <c r="A89" s="56"/>
      <c r="B89" s="18"/>
      <c r="C89" s="24"/>
      <c r="D89" s="24"/>
    </row>
    <row r="90" spans="1:4" ht="20" x14ac:dyDescent="0.35">
      <c r="A90" s="56"/>
      <c r="B90" s="18"/>
      <c r="C90" s="24"/>
      <c r="D90" s="24"/>
    </row>
    <row r="91" spans="1:4" ht="20" x14ac:dyDescent="0.35">
      <c r="A91" s="56"/>
      <c r="B91" s="18"/>
      <c r="C91" s="24"/>
      <c r="D91" s="24"/>
    </row>
    <row r="92" spans="1:4" ht="20" x14ac:dyDescent="0.35">
      <c r="A92" s="56"/>
      <c r="B92" s="18"/>
      <c r="C92" s="24"/>
      <c r="D92" s="24"/>
    </row>
    <row r="93" spans="1:4" ht="20" x14ac:dyDescent="0.35">
      <c r="A93" s="56"/>
      <c r="B93" s="18"/>
      <c r="C93" s="24"/>
      <c r="D93" s="24"/>
    </row>
    <row r="94" spans="1:4" ht="20" x14ac:dyDescent="0.35">
      <c r="A94" s="56"/>
      <c r="B94" s="18"/>
      <c r="C94" s="24"/>
      <c r="D94" s="24"/>
    </row>
    <row r="95" spans="1:4" ht="20" x14ac:dyDescent="0.35">
      <c r="A95" s="56"/>
      <c r="B95" s="18"/>
      <c r="C95" s="24"/>
      <c r="D95" s="24"/>
    </row>
    <row r="96" spans="1:4" ht="20" x14ac:dyDescent="0.35">
      <c r="A96" s="56"/>
      <c r="B96" s="18"/>
      <c r="C96" s="24"/>
      <c r="D96" s="24"/>
    </row>
    <row r="97" spans="1:4" ht="20" x14ac:dyDescent="0.35">
      <c r="A97" s="56"/>
      <c r="B97" s="18"/>
      <c r="C97" s="24"/>
      <c r="D97" s="24"/>
    </row>
    <row r="98" spans="1:4" ht="20" x14ac:dyDescent="0.35">
      <c r="A98" s="56"/>
      <c r="B98" s="18"/>
      <c r="C98" s="24"/>
      <c r="D98" s="24"/>
    </row>
    <row r="99" spans="1:4" ht="20" x14ac:dyDescent="0.35">
      <c r="A99" s="56"/>
      <c r="B99" s="18"/>
      <c r="C99" s="24"/>
      <c r="D99" s="24"/>
    </row>
    <row r="100" spans="1:4" ht="20" x14ac:dyDescent="0.35">
      <c r="A100" s="56"/>
      <c r="B100" s="18"/>
      <c r="C100" s="24"/>
      <c r="D100" s="24"/>
    </row>
    <row r="101" spans="1:4" ht="20" x14ac:dyDescent="0.35">
      <c r="A101" s="56"/>
      <c r="B101" s="18"/>
      <c r="C101" s="24"/>
      <c r="D101" s="24"/>
    </row>
    <row r="102" spans="1:4" ht="20" x14ac:dyDescent="0.35">
      <c r="A102" s="56"/>
      <c r="B102" s="18"/>
      <c r="C102" s="24"/>
      <c r="D102" s="24"/>
    </row>
    <row r="103" spans="1:4" ht="20" x14ac:dyDescent="0.35">
      <c r="A103" s="56"/>
      <c r="B103" s="18"/>
      <c r="C103" s="24"/>
      <c r="D103" s="24"/>
    </row>
    <row r="104" spans="1:4" ht="20" x14ac:dyDescent="0.35">
      <c r="A104" s="56"/>
      <c r="B104" s="18"/>
      <c r="C104" s="24"/>
      <c r="D104" s="24"/>
    </row>
    <row r="105" spans="1:4" ht="20" x14ac:dyDescent="0.35">
      <c r="A105" s="56"/>
      <c r="B105" s="18"/>
      <c r="C105" s="24"/>
      <c r="D105" s="24"/>
    </row>
    <row r="106" spans="1:4" ht="20" x14ac:dyDescent="0.35">
      <c r="A106" s="56"/>
      <c r="B106" s="18"/>
      <c r="C106" s="24"/>
      <c r="D106" s="24"/>
    </row>
    <row r="107" spans="1:4" ht="20" x14ac:dyDescent="0.35">
      <c r="A107" s="56"/>
      <c r="B107" s="18"/>
      <c r="C107" s="24"/>
      <c r="D107" s="24"/>
    </row>
    <row r="108" spans="1:4" ht="20" x14ac:dyDescent="0.35">
      <c r="A108" s="56"/>
      <c r="B108" s="18"/>
      <c r="C108" s="24"/>
      <c r="D108" s="24"/>
    </row>
    <row r="109" spans="1:4" ht="20" x14ac:dyDescent="0.35">
      <c r="A109" s="56"/>
      <c r="B109" s="18"/>
      <c r="C109" s="24"/>
      <c r="D109" s="24"/>
    </row>
    <row r="110" spans="1:4" ht="20" x14ac:dyDescent="0.35">
      <c r="A110" s="56"/>
      <c r="B110" s="18"/>
      <c r="C110" s="24"/>
      <c r="D110" s="24"/>
    </row>
    <row r="111" spans="1:4" ht="20" x14ac:dyDescent="0.35">
      <c r="A111" s="56"/>
      <c r="B111" s="18"/>
      <c r="C111" s="24"/>
      <c r="D111" s="24"/>
    </row>
    <row r="112" spans="1:4" ht="20" x14ac:dyDescent="0.35">
      <c r="A112" s="56"/>
      <c r="B112" s="18"/>
      <c r="C112" s="24"/>
      <c r="D112" s="24"/>
    </row>
    <row r="113" spans="1:4" ht="20" x14ac:dyDescent="0.35">
      <c r="A113" s="56"/>
      <c r="B113" s="18"/>
      <c r="C113" s="24"/>
      <c r="D113" s="24"/>
    </row>
    <row r="114" spans="1:4" ht="20" x14ac:dyDescent="0.35">
      <c r="A114" s="56"/>
      <c r="B114" s="18"/>
      <c r="C114" s="24"/>
      <c r="D114" s="24"/>
    </row>
    <row r="115" spans="1:4" ht="20" x14ac:dyDescent="0.35">
      <c r="A115" s="56"/>
      <c r="B115" s="18"/>
      <c r="C115" s="24"/>
      <c r="D115" s="24"/>
    </row>
    <row r="116" spans="1:4" ht="20" x14ac:dyDescent="0.35">
      <c r="A116" s="56"/>
      <c r="B116" s="18"/>
      <c r="C116" s="24"/>
      <c r="D116" s="24"/>
    </row>
    <row r="117" spans="1:4" ht="20" x14ac:dyDescent="0.35">
      <c r="A117" s="56"/>
      <c r="B117" s="18"/>
      <c r="C117" s="24"/>
      <c r="D117" s="24"/>
    </row>
    <row r="118" spans="1:4" ht="20" x14ac:dyDescent="0.35">
      <c r="A118" s="56"/>
      <c r="B118" s="18"/>
      <c r="C118" s="24"/>
      <c r="D118" s="24"/>
    </row>
    <row r="119" spans="1:4" ht="20" x14ac:dyDescent="0.35">
      <c r="A119" s="56"/>
      <c r="B119" s="18"/>
      <c r="C119" s="24"/>
      <c r="D119" s="24"/>
    </row>
    <row r="120" spans="1:4" ht="20" x14ac:dyDescent="0.35">
      <c r="A120" s="56"/>
      <c r="B120" s="18"/>
      <c r="C120" s="24"/>
      <c r="D120" s="24"/>
    </row>
    <row r="121" spans="1:4" ht="20" x14ac:dyDescent="0.35">
      <c r="A121" s="56"/>
      <c r="B121" s="18"/>
      <c r="C121" s="24"/>
      <c r="D121" s="24"/>
    </row>
    <row r="122" spans="1:4" ht="20" x14ac:dyDescent="0.35">
      <c r="A122" s="56"/>
      <c r="B122" s="18"/>
      <c r="C122" s="24"/>
      <c r="D122" s="24"/>
    </row>
    <row r="123" spans="1:4" ht="20" x14ac:dyDescent="0.35">
      <c r="A123" s="56"/>
      <c r="B123" s="18"/>
      <c r="C123" s="24"/>
      <c r="D123" s="24"/>
    </row>
    <row r="124" spans="1:4" ht="20" x14ac:dyDescent="0.35">
      <c r="A124" s="56"/>
      <c r="B124" s="18"/>
      <c r="C124" s="24"/>
      <c r="D124" s="24"/>
    </row>
    <row r="125" spans="1:4" ht="20" x14ac:dyDescent="0.35">
      <c r="A125" s="56"/>
      <c r="B125" s="18"/>
      <c r="C125" s="24"/>
      <c r="D125" s="24"/>
    </row>
    <row r="126" spans="1:4" ht="20" x14ac:dyDescent="0.35">
      <c r="A126" s="56"/>
      <c r="B126" s="18"/>
      <c r="C126" s="24"/>
      <c r="D126" s="24"/>
    </row>
    <row r="127" spans="1:4" ht="20" x14ac:dyDescent="0.35">
      <c r="A127" s="56"/>
      <c r="B127" s="18"/>
      <c r="C127" s="24"/>
      <c r="D127" s="24"/>
    </row>
    <row r="128" spans="1:4" ht="20" x14ac:dyDescent="0.35">
      <c r="A128" s="56"/>
      <c r="B128" s="18"/>
      <c r="C128" s="24"/>
      <c r="D128" s="24"/>
    </row>
    <row r="129" spans="1:4" ht="20" x14ac:dyDescent="0.35">
      <c r="A129" s="56"/>
      <c r="B129" s="18"/>
      <c r="C129" s="24"/>
      <c r="D129" s="24"/>
    </row>
    <row r="130" spans="1:4" ht="20" x14ac:dyDescent="0.35">
      <c r="A130" s="56"/>
      <c r="B130" s="18"/>
      <c r="C130" s="24"/>
      <c r="D130" s="24"/>
    </row>
    <row r="131" spans="1:4" ht="20" x14ac:dyDescent="0.35">
      <c r="A131" s="56"/>
      <c r="B131" s="18"/>
      <c r="C131" s="24"/>
      <c r="D131" s="24"/>
    </row>
    <row r="132" spans="1:4" ht="20" x14ac:dyDescent="0.35">
      <c r="A132" s="56"/>
      <c r="B132" s="18"/>
      <c r="C132" s="24"/>
      <c r="D132" s="24"/>
    </row>
    <row r="133" spans="1:4" ht="20" x14ac:dyDescent="0.35">
      <c r="A133" s="56"/>
      <c r="B133" s="18"/>
      <c r="C133" s="24"/>
      <c r="D133" s="24"/>
    </row>
    <row r="134" spans="1:4" ht="20" x14ac:dyDescent="0.35">
      <c r="A134" s="56"/>
      <c r="B134" s="18"/>
      <c r="C134" s="24"/>
      <c r="D134" s="24"/>
    </row>
    <row r="135" spans="1:4" ht="20" x14ac:dyDescent="0.35">
      <c r="A135" s="56"/>
      <c r="B135" s="18"/>
      <c r="C135" s="24"/>
      <c r="D135" s="24"/>
    </row>
    <row r="136" spans="1:4" ht="20" x14ac:dyDescent="0.35">
      <c r="A136" s="56"/>
      <c r="B136" s="18"/>
      <c r="C136" s="24"/>
      <c r="D136" s="24"/>
    </row>
    <row r="137" spans="1:4" ht="20" x14ac:dyDescent="0.35">
      <c r="A137" s="56"/>
      <c r="B137" s="18"/>
      <c r="C137" s="24"/>
      <c r="D137" s="24"/>
    </row>
    <row r="138" spans="1:4" ht="20" x14ac:dyDescent="0.35">
      <c r="A138" s="56"/>
      <c r="B138" s="18"/>
      <c r="C138" s="24"/>
      <c r="D138" s="24"/>
    </row>
    <row r="139" spans="1:4" ht="20" x14ac:dyDescent="0.35">
      <c r="A139" s="56"/>
      <c r="B139" s="18"/>
      <c r="C139" s="24"/>
      <c r="D139" s="24"/>
    </row>
    <row r="140" spans="1:4" ht="20" x14ac:dyDescent="0.35">
      <c r="A140" s="56"/>
      <c r="B140" s="18"/>
      <c r="C140" s="24"/>
      <c r="D140" s="24"/>
    </row>
    <row r="141" spans="1:4" ht="20" x14ac:dyDescent="0.35">
      <c r="A141" s="56"/>
      <c r="B141" s="18"/>
      <c r="C141" s="24"/>
      <c r="D141" s="24"/>
    </row>
    <row r="142" spans="1:4" ht="20" x14ac:dyDescent="0.35">
      <c r="A142" s="56"/>
      <c r="B142" s="18"/>
      <c r="C142" s="24"/>
      <c r="D142" s="24"/>
    </row>
    <row r="143" spans="1:4" ht="20" x14ac:dyDescent="0.35">
      <c r="A143" s="56"/>
      <c r="B143" s="18"/>
      <c r="C143" s="24"/>
      <c r="D143" s="24"/>
    </row>
    <row r="144" spans="1:4" ht="20" x14ac:dyDescent="0.35">
      <c r="A144" s="56"/>
      <c r="B144" s="18"/>
      <c r="C144" s="24"/>
      <c r="D144" s="24"/>
    </row>
    <row r="145" spans="1:4" ht="20" x14ac:dyDescent="0.35">
      <c r="A145" s="56"/>
      <c r="B145" s="18"/>
      <c r="C145" s="24"/>
      <c r="D145" s="24"/>
    </row>
    <row r="146" spans="1:4" ht="20" x14ac:dyDescent="0.35">
      <c r="A146" s="56"/>
      <c r="B146" s="18"/>
      <c r="C146" s="24"/>
      <c r="D146" s="24"/>
    </row>
    <row r="147" spans="1:4" ht="20" x14ac:dyDescent="0.35">
      <c r="A147" s="56"/>
      <c r="B147" s="18"/>
      <c r="C147" s="24"/>
      <c r="D147" s="24"/>
    </row>
    <row r="148" spans="1:4" ht="20" x14ac:dyDescent="0.35">
      <c r="A148" s="56"/>
      <c r="B148" s="18"/>
      <c r="C148" s="24"/>
      <c r="D148" s="24"/>
    </row>
    <row r="149" spans="1:4" ht="20" x14ac:dyDescent="0.35">
      <c r="A149" s="56"/>
      <c r="B149" s="18"/>
      <c r="C149" s="24"/>
      <c r="D149" s="24"/>
    </row>
    <row r="150" spans="1:4" ht="20" x14ac:dyDescent="0.35">
      <c r="A150" s="56"/>
      <c r="B150" s="18"/>
      <c r="C150" s="24"/>
      <c r="D150" s="24"/>
    </row>
    <row r="151" spans="1:4" ht="20" x14ac:dyDescent="0.35">
      <c r="A151" s="56"/>
      <c r="B151" s="18"/>
      <c r="C151" s="24"/>
      <c r="D151" s="24"/>
    </row>
    <row r="152" spans="1:4" ht="20" x14ac:dyDescent="0.35">
      <c r="A152" s="56"/>
      <c r="B152" s="18"/>
      <c r="C152" s="24"/>
      <c r="D152" s="24"/>
    </row>
    <row r="153" spans="1:4" ht="20" x14ac:dyDescent="0.35">
      <c r="A153" s="56"/>
      <c r="B153" s="18"/>
      <c r="C153" s="24"/>
      <c r="D153" s="24"/>
    </row>
    <row r="154" spans="1:4" ht="20" x14ac:dyDescent="0.35">
      <c r="A154" s="56"/>
      <c r="B154" s="18"/>
      <c r="C154" s="24"/>
      <c r="D154" s="24"/>
    </row>
    <row r="155" spans="1:4" ht="20" x14ac:dyDescent="0.35">
      <c r="A155" s="56"/>
      <c r="B155" s="18"/>
      <c r="C155" s="24"/>
      <c r="D155" s="24"/>
    </row>
    <row r="156" spans="1:4" ht="20" x14ac:dyDescent="0.35">
      <c r="A156" s="56"/>
      <c r="B156" s="18"/>
      <c r="C156" s="24"/>
      <c r="D156" s="24"/>
    </row>
    <row r="157" spans="1:4" ht="20" x14ac:dyDescent="0.35">
      <c r="A157" s="56"/>
      <c r="B157" s="18"/>
      <c r="C157" s="24"/>
      <c r="D157" s="24"/>
    </row>
    <row r="158" spans="1:4" ht="20" x14ac:dyDescent="0.35">
      <c r="A158" s="56"/>
      <c r="B158" s="18"/>
      <c r="C158" s="24"/>
      <c r="D158" s="24"/>
    </row>
    <row r="159" spans="1:4" ht="20" x14ac:dyDescent="0.35">
      <c r="A159" s="56"/>
      <c r="B159" s="18"/>
      <c r="C159" s="24"/>
      <c r="D159" s="24"/>
    </row>
    <row r="160" spans="1:4" ht="20" x14ac:dyDescent="0.35">
      <c r="A160" s="56"/>
      <c r="B160" s="18"/>
      <c r="C160" s="24"/>
      <c r="D160" s="24"/>
    </row>
    <row r="161" spans="1:4" ht="20" x14ac:dyDescent="0.35">
      <c r="A161" s="56"/>
      <c r="B161" s="18"/>
      <c r="C161" s="24"/>
      <c r="D161" s="24"/>
    </row>
    <row r="162" spans="1:4" ht="20" x14ac:dyDescent="0.35">
      <c r="A162" s="56"/>
      <c r="B162" s="18"/>
      <c r="C162" s="24"/>
      <c r="D162" s="24"/>
    </row>
    <row r="163" spans="1:4" ht="20" x14ac:dyDescent="0.35">
      <c r="A163" s="56"/>
      <c r="B163" s="18"/>
      <c r="C163" s="24"/>
      <c r="D163" s="24"/>
    </row>
    <row r="164" spans="1:4" ht="20" x14ac:dyDescent="0.35">
      <c r="A164" s="56"/>
      <c r="B164" s="18"/>
      <c r="C164" s="24"/>
      <c r="D164" s="24"/>
    </row>
    <row r="165" spans="1:4" ht="20" x14ac:dyDescent="0.35">
      <c r="A165" s="56"/>
      <c r="B165" s="18"/>
      <c r="C165" s="24"/>
      <c r="D165" s="24"/>
    </row>
    <row r="166" spans="1:4" ht="20" x14ac:dyDescent="0.35">
      <c r="A166" s="56"/>
      <c r="B166" s="18"/>
      <c r="C166" s="24"/>
      <c r="D166" s="24"/>
    </row>
    <row r="167" spans="1:4" ht="20" x14ac:dyDescent="0.35">
      <c r="A167" s="56"/>
      <c r="B167" s="18"/>
      <c r="C167" s="24"/>
      <c r="D167" s="24"/>
    </row>
    <row r="168" spans="1:4" ht="20" x14ac:dyDescent="0.35">
      <c r="A168" s="56"/>
      <c r="B168" s="18"/>
      <c r="C168" s="24"/>
      <c r="D168" s="24"/>
    </row>
    <row r="169" spans="1:4" ht="20" x14ac:dyDescent="0.35">
      <c r="A169" s="56"/>
      <c r="B169" s="18"/>
      <c r="C169" s="24"/>
      <c r="D169" s="24"/>
    </row>
    <row r="170" spans="1:4" ht="20" x14ac:dyDescent="0.35">
      <c r="A170" s="56"/>
      <c r="B170" s="18"/>
      <c r="C170" s="24"/>
      <c r="D170" s="24"/>
    </row>
    <row r="171" spans="1:4" ht="20" x14ac:dyDescent="0.35">
      <c r="A171" s="56"/>
      <c r="B171" s="18"/>
      <c r="C171" s="24"/>
      <c r="D171" s="24"/>
    </row>
    <row r="172" spans="1:4" ht="20" x14ac:dyDescent="0.35">
      <c r="A172" s="56"/>
      <c r="B172" s="18"/>
      <c r="C172" s="24"/>
      <c r="D172" s="24"/>
    </row>
    <row r="173" spans="1:4" ht="20" x14ac:dyDescent="0.35">
      <c r="A173" s="56"/>
      <c r="B173" s="18"/>
      <c r="C173" s="24"/>
      <c r="D173" s="24"/>
    </row>
    <row r="174" spans="1:4" ht="20" x14ac:dyDescent="0.35">
      <c r="A174" s="56"/>
      <c r="B174" s="18"/>
      <c r="C174" s="24"/>
      <c r="D174" s="24"/>
    </row>
    <row r="175" spans="1:4" ht="20" x14ac:dyDescent="0.35">
      <c r="A175" s="56"/>
      <c r="B175" s="18"/>
      <c r="C175" s="24"/>
      <c r="D175" s="24"/>
    </row>
    <row r="176" spans="1:4" ht="20" x14ac:dyDescent="0.35">
      <c r="A176" s="56"/>
      <c r="B176" s="18"/>
      <c r="C176" s="24"/>
      <c r="D176" s="24"/>
    </row>
    <row r="177" spans="1:4" ht="20" x14ac:dyDescent="0.35">
      <c r="A177" s="56"/>
      <c r="B177" s="18"/>
      <c r="C177" s="24"/>
      <c r="D177" s="24"/>
    </row>
    <row r="178" spans="1:4" ht="20" x14ac:dyDescent="0.35">
      <c r="A178" s="56"/>
      <c r="B178" s="18"/>
      <c r="C178" s="24"/>
      <c r="D178" s="24"/>
    </row>
    <row r="179" spans="1:4" ht="20" x14ac:dyDescent="0.35">
      <c r="A179" s="56"/>
      <c r="B179" s="18"/>
      <c r="C179" s="24"/>
      <c r="D179" s="24"/>
    </row>
    <row r="180" spans="1:4" ht="20" x14ac:dyDescent="0.35">
      <c r="A180" s="56"/>
      <c r="B180" s="18"/>
      <c r="C180" s="24"/>
      <c r="D180" s="24"/>
    </row>
    <row r="181" spans="1:4" ht="20" x14ac:dyDescent="0.35">
      <c r="A181" s="56"/>
      <c r="B181" s="18"/>
      <c r="C181" s="24"/>
      <c r="D181" s="24"/>
    </row>
    <row r="182" spans="1:4" ht="20" x14ac:dyDescent="0.35">
      <c r="A182" s="56"/>
      <c r="B182" s="18"/>
      <c r="C182" s="24"/>
      <c r="D182" s="24"/>
    </row>
    <row r="183" spans="1:4" ht="20" x14ac:dyDescent="0.35">
      <c r="A183" s="56"/>
      <c r="B183" s="18"/>
      <c r="C183" s="24"/>
      <c r="D183" s="24"/>
    </row>
    <row r="184" spans="1:4" ht="20" x14ac:dyDescent="0.35">
      <c r="A184" s="56"/>
      <c r="B184" s="18"/>
      <c r="C184" s="24"/>
      <c r="D184" s="24"/>
    </row>
    <row r="185" spans="1:4" ht="20" x14ac:dyDescent="0.35">
      <c r="A185" s="56"/>
      <c r="B185" s="18"/>
      <c r="C185" s="24"/>
      <c r="D185" s="24"/>
    </row>
    <row r="186" spans="1:4" ht="20" x14ac:dyDescent="0.35">
      <c r="A186" s="56"/>
      <c r="B186" s="18"/>
      <c r="C186" s="24"/>
      <c r="D186" s="24"/>
    </row>
    <row r="187" spans="1:4" ht="20" x14ac:dyDescent="0.35">
      <c r="A187" s="56"/>
      <c r="B187" s="18"/>
      <c r="C187" s="24"/>
      <c r="D187" s="24"/>
    </row>
    <row r="188" spans="1:4" ht="20" x14ac:dyDescent="0.35">
      <c r="A188" s="56"/>
      <c r="B188" s="18"/>
      <c r="C188" s="24"/>
      <c r="D188" s="24"/>
    </row>
    <row r="189" spans="1:4" ht="20" x14ac:dyDescent="0.35">
      <c r="A189" s="56"/>
      <c r="B189" s="18"/>
      <c r="C189" s="24"/>
      <c r="D189" s="24"/>
    </row>
    <row r="190" spans="1:4" ht="20" x14ac:dyDescent="0.35">
      <c r="A190" s="56"/>
      <c r="B190" s="18"/>
      <c r="C190" s="24"/>
      <c r="D190" s="24"/>
    </row>
    <row r="191" spans="1:4" ht="20" x14ac:dyDescent="0.35">
      <c r="A191" s="56"/>
      <c r="B191" s="18"/>
      <c r="C191" s="24"/>
      <c r="D191" s="24"/>
    </row>
    <row r="192" spans="1:4" ht="20" x14ac:dyDescent="0.35">
      <c r="A192" s="56"/>
      <c r="B192" s="18"/>
      <c r="C192" s="24"/>
      <c r="D192" s="24"/>
    </row>
    <row r="193" spans="1:4" ht="20" x14ac:dyDescent="0.35">
      <c r="A193" s="56"/>
      <c r="B193" s="18"/>
      <c r="C193" s="24"/>
      <c r="D193" s="24"/>
    </row>
    <row r="194" spans="1:4" ht="20" x14ac:dyDescent="0.35">
      <c r="A194" s="56"/>
      <c r="B194" s="18"/>
      <c r="C194" s="24"/>
      <c r="D194" s="24"/>
    </row>
    <row r="195" spans="1:4" ht="20" x14ac:dyDescent="0.35">
      <c r="A195" s="56"/>
      <c r="B195" s="18"/>
      <c r="C195" s="24"/>
      <c r="D195" s="24"/>
    </row>
    <row r="196" spans="1:4" ht="20" x14ac:dyDescent="0.35">
      <c r="A196" s="56"/>
      <c r="B196" s="18"/>
      <c r="C196" s="24"/>
      <c r="D196" s="24"/>
    </row>
    <row r="197" spans="1:4" ht="20" x14ac:dyDescent="0.35">
      <c r="A197" s="56"/>
      <c r="B197" s="18"/>
      <c r="C197" s="24"/>
      <c r="D197" s="24"/>
    </row>
    <row r="198" spans="1:4" ht="20" x14ac:dyDescent="0.35">
      <c r="A198" s="56"/>
      <c r="B198" s="18"/>
      <c r="C198" s="24"/>
      <c r="D198" s="24"/>
    </row>
    <row r="199" spans="1:4" ht="20" x14ac:dyDescent="0.35">
      <c r="A199" s="56"/>
      <c r="B199" s="18"/>
      <c r="C199" s="24"/>
      <c r="D199" s="24"/>
    </row>
    <row r="200" spans="1:4" ht="20" x14ac:dyDescent="0.35">
      <c r="A200" s="56"/>
      <c r="B200" s="18"/>
      <c r="C200" s="24"/>
      <c r="D200" s="24"/>
    </row>
    <row r="201" spans="1:4" ht="20" x14ac:dyDescent="0.35">
      <c r="A201" s="56"/>
      <c r="B201" s="18"/>
      <c r="C201" s="24"/>
      <c r="D201" s="24"/>
    </row>
    <row r="202" spans="1:4" ht="20" x14ac:dyDescent="0.35">
      <c r="A202" s="56"/>
      <c r="B202" s="18"/>
      <c r="C202" s="24"/>
      <c r="D202" s="24"/>
    </row>
    <row r="203" spans="1:4" ht="20" x14ac:dyDescent="0.35">
      <c r="A203" s="56"/>
      <c r="B203" s="18"/>
      <c r="C203" s="24"/>
      <c r="D203" s="24"/>
    </row>
    <row r="204" spans="1:4" ht="20" x14ac:dyDescent="0.35">
      <c r="A204" s="56"/>
      <c r="B204" s="18"/>
      <c r="C204" s="24"/>
      <c r="D204" s="24"/>
    </row>
    <row r="205" spans="1:4" ht="20" x14ac:dyDescent="0.35">
      <c r="A205" s="56"/>
      <c r="B205" s="18"/>
      <c r="C205" s="24"/>
      <c r="D205" s="24"/>
    </row>
    <row r="206" spans="1:4" ht="20" x14ac:dyDescent="0.35">
      <c r="A206" s="56"/>
      <c r="B206" s="18"/>
      <c r="C206" s="24"/>
      <c r="D206" s="24"/>
    </row>
    <row r="207" spans="1:4" ht="20" x14ac:dyDescent="0.35">
      <c r="A207" s="56"/>
      <c r="B207" s="18"/>
      <c r="C207" s="24"/>
      <c r="D207" s="24"/>
    </row>
    <row r="208" spans="1:4" x14ac:dyDescent="0.35">
      <c r="A208" s="36"/>
      <c r="B208" s="18"/>
      <c r="C208" s="18"/>
      <c r="D208" s="18"/>
    </row>
    <row r="209" spans="1:8" ht="20" x14ac:dyDescent="0.35">
      <c r="A209" s="36"/>
      <c r="B209" s="20" t="s">
        <v>74</v>
      </c>
      <c r="C209" s="20" t="s">
        <v>119</v>
      </c>
      <c r="D209" s="23" t="s">
        <v>74</v>
      </c>
      <c r="E209" s="23" t="s">
        <v>119</v>
      </c>
    </row>
    <row r="210" spans="1:8" ht="21" x14ac:dyDescent="0.5">
      <c r="A210" s="36"/>
      <c r="B210" s="21" t="s">
        <v>76</v>
      </c>
      <c r="C210" s="21" t="s">
        <v>45</v>
      </c>
      <c r="D210" t="s">
        <v>76</v>
      </c>
      <c r="F210" t="str">
        <f t="shared" ref="F210:F221" si="0">IF(NOT(ISBLANK(D210)),D210,IF(NOT(ISBLANK(E210))," "&amp;E210,FALSE))</f>
        <v>Afectación Económica o presupuestal</v>
      </c>
      <c r="G210" t="s">
        <v>76</v>
      </c>
      <c r="H210" t="str">
        <f>IF(NOT(ISERROR(MATCH(G210,_xlfn.ANCHORARRAY(B221),0))),F223&amp;"Por favor no seleccionar los criterios de impacto",G210)</f>
        <v>❌Por favor no seleccionar los criterios de impacto</v>
      </c>
    </row>
    <row r="211" spans="1:8" ht="21" x14ac:dyDescent="0.5">
      <c r="A211" s="36"/>
      <c r="B211" s="21" t="s">
        <v>76</v>
      </c>
      <c r="C211" s="21" t="s">
        <v>79</v>
      </c>
      <c r="E211" t="s">
        <v>45</v>
      </c>
      <c r="F211" t="str">
        <f t="shared" si="0"/>
        <v xml:space="preserve"> Afectación menor a 10 SMLMV .</v>
      </c>
    </row>
    <row r="212" spans="1:8" ht="21" x14ac:dyDescent="0.5">
      <c r="A212" s="36"/>
      <c r="B212" s="21" t="s">
        <v>76</v>
      </c>
      <c r="C212" s="21" t="s">
        <v>80</v>
      </c>
      <c r="E212" t="s">
        <v>79</v>
      </c>
      <c r="F212" t="str">
        <f t="shared" si="0"/>
        <v xml:space="preserve"> Entre 10 y 50 SMLMV </v>
      </c>
    </row>
    <row r="213" spans="1:8" ht="21" x14ac:dyDescent="0.5">
      <c r="A213" s="36"/>
      <c r="B213" s="21" t="s">
        <v>76</v>
      </c>
      <c r="C213" s="21" t="s">
        <v>81</v>
      </c>
      <c r="E213" t="s">
        <v>80</v>
      </c>
      <c r="F213" t="str">
        <f t="shared" si="0"/>
        <v xml:space="preserve"> Entre 50 y 100 SMLMV </v>
      </c>
    </row>
    <row r="214" spans="1:8" ht="21" x14ac:dyDescent="0.5">
      <c r="A214" s="36"/>
      <c r="B214" s="21" t="s">
        <v>76</v>
      </c>
      <c r="C214" s="21" t="s">
        <v>82</v>
      </c>
      <c r="E214" t="s">
        <v>81</v>
      </c>
      <c r="F214" t="str">
        <f t="shared" si="0"/>
        <v xml:space="preserve"> Entre 100 y 500 SMLMV </v>
      </c>
    </row>
    <row r="215" spans="1:8" ht="21" x14ac:dyDescent="0.5">
      <c r="A215" s="36"/>
      <c r="B215" s="21" t="s">
        <v>44</v>
      </c>
      <c r="C215" s="21" t="s">
        <v>83</v>
      </c>
      <c r="E215" t="s">
        <v>82</v>
      </c>
      <c r="F215" t="str">
        <f t="shared" si="0"/>
        <v xml:space="preserve"> Mayor a 500 SMLMV </v>
      </c>
    </row>
    <row r="216" spans="1:8" ht="21" x14ac:dyDescent="0.5">
      <c r="A216" s="36"/>
      <c r="B216" s="21" t="s">
        <v>44</v>
      </c>
      <c r="C216" s="21" t="s">
        <v>208</v>
      </c>
      <c r="D216" t="s">
        <v>44</v>
      </c>
      <c r="F216" t="str">
        <f t="shared" si="0"/>
        <v>Pérdida Reputacional</v>
      </c>
    </row>
    <row r="217" spans="1:8" ht="21" x14ac:dyDescent="0.5">
      <c r="A217" s="36"/>
      <c r="B217" s="21" t="s">
        <v>44</v>
      </c>
      <c r="C217" s="21" t="s">
        <v>84</v>
      </c>
      <c r="E217" t="s">
        <v>83</v>
      </c>
      <c r="F217" t="str">
        <f t="shared" si="0"/>
        <v xml:space="preserve"> El riesgo afecta la imagen de alguna área de la organización</v>
      </c>
    </row>
    <row r="218" spans="1:8" ht="21" x14ac:dyDescent="0.5">
      <c r="A218" s="36"/>
      <c r="B218" s="21" t="s">
        <v>44</v>
      </c>
      <c r="C218" s="21" t="s">
        <v>210</v>
      </c>
      <c r="E218" t="s">
        <v>208</v>
      </c>
      <c r="F218" t="str">
        <f t="shared" si="0"/>
        <v xml:space="preserve"> El riesgo afecta la imagen de la entidad internamente, de conocimiento general, nivel interno, de junta directiva y accionistas y/o de proveedores</v>
      </c>
    </row>
    <row r="219" spans="1:8" ht="21" x14ac:dyDescent="0.5">
      <c r="A219" s="36"/>
      <c r="B219" s="21" t="s">
        <v>44</v>
      </c>
      <c r="C219" s="21" t="s">
        <v>102</v>
      </c>
      <c r="E219" t="s">
        <v>84</v>
      </c>
      <c r="F219" t="str">
        <f t="shared" si="0"/>
        <v xml:space="preserve"> El riesgo afecta la imagen de la entidad con algunos usuarios de relevancia frente al logro de los objetivos</v>
      </c>
    </row>
    <row r="220" spans="1:8" x14ac:dyDescent="0.35">
      <c r="A220" s="36"/>
      <c r="B220" s="22"/>
      <c r="C220" s="22"/>
      <c r="E220" t="s">
        <v>210</v>
      </c>
      <c r="F220" t="str">
        <f t="shared" si="0"/>
        <v xml:space="preserve"> El riesgo afecta la imagen de la entidad con efecto publicitario sostenido a nivel de sector administrativo, nivel departamental o municipal</v>
      </c>
    </row>
    <row r="221" spans="1:8" x14ac:dyDescent="0.35">
      <c r="A221" s="36"/>
      <c r="B221" s="22" t="str">
        <f t="array" ref="B221:B223">_xlfn.UNIQUE(Tabla1[[#All],[Criterios]])</f>
        <v>Criterios</v>
      </c>
      <c r="C221" s="22"/>
      <c r="E221" t="s">
        <v>102</v>
      </c>
      <c r="F221" t="str">
        <f t="shared" si="0"/>
        <v xml:space="preserve"> El riesgo afecta la imagen de la entidad a nivel nacional, con efecto publicitarios sostenible a nivel país</v>
      </c>
    </row>
    <row r="222" spans="1:8" x14ac:dyDescent="0.35">
      <c r="A222" s="36"/>
      <c r="B222" s="22" t="str">
        <v>Afectación Económica o presupuestal</v>
      </c>
      <c r="C222" s="22"/>
    </row>
    <row r="223" spans="1:8" x14ac:dyDescent="0.35">
      <c r="B223" s="22" t="str">
        <v>Pérdida Reputacional</v>
      </c>
      <c r="C223" s="22"/>
      <c r="F223" s="25" t="s">
        <v>120</v>
      </c>
    </row>
    <row r="224" spans="1:8" x14ac:dyDescent="0.35">
      <c r="B224" s="17"/>
      <c r="C224" s="17"/>
      <c r="F224" s="25" t="s">
        <v>121</v>
      </c>
    </row>
    <row r="225" spans="2:4" x14ac:dyDescent="0.35">
      <c r="B225" s="17"/>
      <c r="C225" s="17"/>
    </row>
    <row r="226" spans="2:4" x14ac:dyDescent="0.35">
      <c r="B226" s="17"/>
      <c r="C226" s="17"/>
    </row>
    <row r="227" spans="2:4" x14ac:dyDescent="0.35">
      <c r="B227" s="17"/>
      <c r="C227" s="17"/>
      <c r="D227" s="17"/>
    </row>
    <row r="228" spans="2:4" x14ac:dyDescent="0.35">
      <c r="B228" s="17"/>
      <c r="C228" s="17"/>
      <c r="D228" s="17"/>
    </row>
    <row r="229" spans="2:4" x14ac:dyDescent="0.35">
      <c r="B229" s="17"/>
      <c r="C229" s="17"/>
      <c r="D229" s="17"/>
    </row>
    <row r="230" spans="2:4" x14ac:dyDescent="0.35">
      <c r="B230" s="17"/>
      <c r="C230" s="17"/>
      <c r="D230" s="17"/>
    </row>
    <row r="231" spans="2:4" x14ac:dyDescent="0.35">
      <c r="B231" s="17"/>
      <c r="C231" s="17"/>
      <c r="D231" s="17"/>
    </row>
    <row r="232" spans="2:4" x14ac:dyDescent="0.35">
      <c r="B232" s="17"/>
      <c r="C232" s="17"/>
      <c r="D232" s="17"/>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election activeCell="A5" sqref="A5:A6"/>
    </sheetView>
  </sheetViews>
  <sheetFormatPr baseColWidth="10" defaultColWidth="14.36328125" defaultRowHeight="13" x14ac:dyDescent="0.3"/>
  <cols>
    <col min="1" max="2" width="14.36328125" style="41"/>
    <col min="3" max="3" width="17" style="41" customWidth="1"/>
    <col min="4" max="4" width="14.36328125" style="41"/>
    <col min="5" max="5" width="46" style="41" customWidth="1"/>
    <col min="6" max="16384" width="14.36328125" style="41"/>
  </cols>
  <sheetData>
    <row r="1" spans="2:6" ht="24" customHeight="1" thickBot="1" x14ac:dyDescent="0.35">
      <c r="B1" s="407" t="s">
        <v>65</v>
      </c>
      <c r="C1" s="408"/>
      <c r="D1" s="408"/>
      <c r="E1" s="408"/>
      <c r="F1" s="409"/>
    </row>
    <row r="2" spans="2:6" ht="16" thickBot="1" x14ac:dyDescent="0.4">
      <c r="B2" s="42"/>
      <c r="C2" s="42"/>
      <c r="D2" s="42"/>
      <c r="E2" s="42"/>
      <c r="F2" s="42"/>
    </row>
    <row r="3" spans="2:6" ht="16" thickBot="1" x14ac:dyDescent="0.35">
      <c r="B3" s="411" t="s">
        <v>51</v>
      </c>
      <c r="C3" s="412"/>
      <c r="D3" s="412"/>
      <c r="E3" s="54" t="s">
        <v>52</v>
      </c>
      <c r="F3" s="55" t="s">
        <v>53</v>
      </c>
    </row>
    <row r="4" spans="2:6" ht="31" x14ac:dyDescent="0.3">
      <c r="B4" s="413" t="s">
        <v>54</v>
      </c>
      <c r="C4" s="415" t="s">
        <v>11</v>
      </c>
      <c r="D4" s="43" t="s">
        <v>12</v>
      </c>
      <c r="E4" s="44" t="s">
        <v>55</v>
      </c>
      <c r="F4" s="45">
        <v>0.25</v>
      </c>
    </row>
    <row r="5" spans="2:6" ht="46.5" x14ac:dyDescent="0.3">
      <c r="B5" s="414"/>
      <c r="C5" s="416"/>
      <c r="D5" s="46" t="s">
        <v>13</v>
      </c>
      <c r="E5" s="47" t="s">
        <v>56</v>
      </c>
      <c r="F5" s="48">
        <v>0.15</v>
      </c>
    </row>
    <row r="6" spans="2:6" ht="46.5" x14ac:dyDescent="0.3">
      <c r="B6" s="414"/>
      <c r="C6" s="416"/>
      <c r="D6" s="46" t="s">
        <v>14</v>
      </c>
      <c r="E6" s="47" t="s">
        <v>57</v>
      </c>
      <c r="F6" s="48">
        <v>0.1</v>
      </c>
    </row>
    <row r="7" spans="2:6" ht="62" x14ac:dyDescent="0.3">
      <c r="B7" s="414"/>
      <c r="C7" s="416" t="s">
        <v>15</v>
      </c>
      <c r="D7" s="46" t="s">
        <v>9</v>
      </c>
      <c r="E7" s="47" t="s">
        <v>58</v>
      </c>
      <c r="F7" s="48">
        <v>0.25</v>
      </c>
    </row>
    <row r="8" spans="2:6" ht="31" x14ac:dyDescent="0.3">
      <c r="B8" s="414"/>
      <c r="C8" s="416"/>
      <c r="D8" s="46" t="s">
        <v>8</v>
      </c>
      <c r="E8" s="47" t="s">
        <v>59</v>
      </c>
      <c r="F8" s="48">
        <v>0.15</v>
      </c>
    </row>
    <row r="9" spans="2:6" ht="46.5" x14ac:dyDescent="0.3">
      <c r="B9" s="414" t="s">
        <v>126</v>
      </c>
      <c r="C9" s="416" t="s">
        <v>16</v>
      </c>
      <c r="D9" s="46" t="s">
        <v>17</v>
      </c>
      <c r="E9" s="47" t="s">
        <v>60</v>
      </c>
      <c r="F9" s="49" t="s">
        <v>61</v>
      </c>
    </row>
    <row r="10" spans="2:6" ht="46.5" x14ac:dyDescent="0.3">
      <c r="B10" s="414"/>
      <c r="C10" s="416"/>
      <c r="D10" s="46" t="s">
        <v>18</v>
      </c>
      <c r="E10" s="47" t="s">
        <v>62</v>
      </c>
      <c r="F10" s="49" t="s">
        <v>61</v>
      </c>
    </row>
    <row r="11" spans="2:6" ht="46.5" x14ac:dyDescent="0.3">
      <c r="B11" s="414"/>
      <c r="C11" s="416" t="s">
        <v>19</v>
      </c>
      <c r="D11" s="46" t="s">
        <v>20</v>
      </c>
      <c r="E11" s="47" t="s">
        <v>63</v>
      </c>
      <c r="F11" s="49" t="s">
        <v>61</v>
      </c>
    </row>
    <row r="12" spans="2:6" ht="46.5" x14ac:dyDescent="0.3">
      <c r="B12" s="414"/>
      <c r="C12" s="416"/>
      <c r="D12" s="46" t="s">
        <v>21</v>
      </c>
      <c r="E12" s="47" t="s">
        <v>64</v>
      </c>
      <c r="F12" s="49" t="s">
        <v>61</v>
      </c>
    </row>
    <row r="13" spans="2:6" ht="31" x14ac:dyDescent="0.3">
      <c r="B13" s="414"/>
      <c r="C13" s="416" t="s">
        <v>22</v>
      </c>
      <c r="D13" s="46" t="s">
        <v>103</v>
      </c>
      <c r="E13" s="47" t="s">
        <v>106</v>
      </c>
      <c r="F13" s="49" t="s">
        <v>61</v>
      </c>
    </row>
    <row r="14" spans="2:6" ht="16" thickBot="1" x14ac:dyDescent="0.35">
      <c r="B14" s="417"/>
      <c r="C14" s="418"/>
      <c r="D14" s="50" t="s">
        <v>104</v>
      </c>
      <c r="E14" s="51" t="s">
        <v>105</v>
      </c>
      <c r="F14" s="52" t="s">
        <v>61</v>
      </c>
    </row>
    <row r="15" spans="2:6" ht="49.5" customHeight="1" x14ac:dyDescent="0.3">
      <c r="B15" s="410" t="s">
        <v>123</v>
      </c>
      <c r="C15" s="410"/>
      <c r="D15" s="410"/>
      <c r="E15" s="410"/>
      <c r="F15" s="410"/>
    </row>
    <row r="16" spans="2:6" ht="27" customHeight="1" x14ac:dyDescent="0.3">
      <c r="B16" s="5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3" sqref="E3"/>
    </sheetView>
  </sheetViews>
  <sheetFormatPr baseColWidth="10" defaultRowHeight="14.5" x14ac:dyDescent="0.35"/>
  <sheetData>
    <row r="2" spans="2:5" x14ac:dyDescent="0.35">
      <c r="B2" t="s">
        <v>28</v>
      </c>
      <c r="E2" t="s">
        <v>112</v>
      </c>
    </row>
    <row r="3" spans="2:5" x14ac:dyDescent="0.35">
      <c r="B3" t="s">
        <v>29</v>
      </c>
      <c r="E3" t="s">
        <v>111</v>
      </c>
    </row>
    <row r="4" spans="2:5" x14ac:dyDescent="0.35">
      <c r="B4" t="s">
        <v>116</v>
      </c>
      <c r="E4" t="s">
        <v>113</v>
      </c>
    </row>
    <row r="5" spans="2:5" x14ac:dyDescent="0.35">
      <c r="B5" t="s">
        <v>115</v>
      </c>
    </row>
    <row r="8" spans="2:5" x14ac:dyDescent="0.35">
      <c r="B8" t="s">
        <v>212</v>
      </c>
    </row>
    <row r="9" spans="2:5" x14ac:dyDescent="0.35">
      <c r="B9" t="s">
        <v>32</v>
      </c>
    </row>
    <row r="10" spans="2:5" x14ac:dyDescent="0.35">
      <c r="B10" t="s">
        <v>33</v>
      </c>
    </row>
    <row r="13" spans="2:5" x14ac:dyDescent="0.35">
      <c r="B13" t="s">
        <v>190</v>
      </c>
    </row>
    <row r="14" spans="2:5" x14ac:dyDescent="0.35">
      <c r="B14" t="s">
        <v>189</v>
      </c>
    </row>
    <row r="15" spans="2:5" x14ac:dyDescent="0.35">
      <c r="B15" t="s">
        <v>191</v>
      </c>
    </row>
    <row r="16" spans="2:5" x14ac:dyDescent="0.35">
      <c r="B16" t="s">
        <v>107</v>
      </c>
    </row>
    <row r="17" spans="2:2" x14ac:dyDescent="0.35">
      <c r="B17" t="s">
        <v>108</v>
      </c>
    </row>
    <row r="18" spans="2:2" x14ac:dyDescent="0.35">
      <c r="B18" t="s">
        <v>109</v>
      </c>
    </row>
    <row r="19" spans="2:2" x14ac:dyDescent="0.35">
      <c r="B19" t="s">
        <v>110</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4" sqref="A4"/>
    </sheetView>
  </sheetViews>
  <sheetFormatPr baseColWidth="10" defaultColWidth="11.453125" defaultRowHeight="13" x14ac:dyDescent="0.3"/>
  <cols>
    <col min="1" max="1" width="32.90625" style="4" customWidth="1"/>
    <col min="2" max="16384" width="11.453125" style="4"/>
  </cols>
  <sheetData>
    <row r="3" spans="1:1" x14ac:dyDescent="0.3">
      <c r="A3" s="5" t="s">
        <v>12</v>
      </c>
    </row>
    <row r="4" spans="1:1" x14ac:dyDescent="0.3">
      <c r="A4" s="5" t="s">
        <v>13</v>
      </c>
    </row>
    <row r="5" spans="1:1" x14ac:dyDescent="0.3">
      <c r="A5" s="5" t="s">
        <v>14</v>
      </c>
    </row>
    <row r="6" spans="1:1" x14ac:dyDescent="0.3">
      <c r="A6" s="5" t="s">
        <v>9</v>
      </c>
    </row>
    <row r="7" spans="1:1" x14ac:dyDescent="0.3">
      <c r="A7" s="5" t="s">
        <v>8</v>
      </c>
    </row>
    <row r="8" spans="1:1" x14ac:dyDescent="0.3">
      <c r="A8" s="5" t="s">
        <v>17</v>
      </c>
    </row>
    <row r="9" spans="1:1" x14ac:dyDescent="0.3">
      <c r="A9" s="5" t="s">
        <v>18</v>
      </c>
    </row>
    <row r="10" spans="1:1" x14ac:dyDescent="0.3">
      <c r="A10" s="5" t="s">
        <v>20</v>
      </c>
    </row>
    <row r="11" spans="1:1" x14ac:dyDescent="0.3">
      <c r="A11" s="5" t="s">
        <v>21</v>
      </c>
    </row>
    <row r="12" spans="1:1" x14ac:dyDescent="0.3">
      <c r="A12" s="5" t="s">
        <v>23</v>
      </c>
    </row>
    <row r="13" spans="1:1" x14ac:dyDescent="0.3">
      <c r="A13" s="5" t="s">
        <v>24</v>
      </c>
    </row>
    <row r="14" spans="1:1" x14ac:dyDescent="0.3">
      <c r="A14" s="5" t="s">
        <v>25</v>
      </c>
    </row>
    <row r="16" spans="1:1" x14ac:dyDescent="0.3">
      <c r="A16" s="5" t="s">
        <v>27</v>
      </c>
    </row>
    <row r="17" spans="1:1" x14ac:dyDescent="0.3">
      <c r="A17" s="5" t="s">
        <v>28</v>
      </c>
    </row>
    <row r="18" spans="1:1" x14ac:dyDescent="0.3">
      <c r="A18" s="5" t="s">
        <v>29</v>
      </c>
    </row>
    <row r="20" spans="1:1" x14ac:dyDescent="0.3">
      <c r="A20" s="5" t="s">
        <v>32</v>
      </c>
    </row>
    <row r="21" spans="1:1" x14ac:dyDescent="0.3">
      <c r="A21" s="5"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SPAP</cp:lastModifiedBy>
  <cp:lastPrinted>2024-06-11T20:11:51Z</cp:lastPrinted>
  <dcterms:created xsi:type="dcterms:W3CDTF">2020-03-24T23:12:47Z</dcterms:created>
  <dcterms:modified xsi:type="dcterms:W3CDTF">2024-06-21T21:06:41Z</dcterms:modified>
</cp:coreProperties>
</file>