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hidePivotFieldList="1" defaultThemeVersion="124226"/>
  <mc:AlternateContent xmlns:mc="http://schemas.openxmlformats.org/markup-compatibility/2006">
    <mc:Choice Requires="x15">
      <x15ac:absPath xmlns:x15ac="http://schemas.microsoft.com/office/spreadsheetml/2010/11/ac" url="C:\Users\EPENAQ\Downloads\"/>
    </mc:Choice>
  </mc:AlternateContent>
  <bookViews>
    <workbookView xWindow="0" yWindow="0" windowWidth="28800" windowHeight="12210" tabRatio="882"/>
  </bookViews>
  <sheets>
    <sheet name="Mapa final" sheetId="1" r:id="rId1"/>
    <sheet name="Opciones Tratamiento" sheetId="16" state="hidden" r:id="rId2"/>
    <sheet name="Hoja1" sheetId="11" state="hidden" r:id="rId3"/>
  </sheets>
  <definedNames>
    <definedName name="_xlnm._FilterDatabase" localSheetId="0" hidden="1">'Mapa final'!$A$6:$BT$47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 i="1" l="1"/>
  <c r="K29" i="1" l="1"/>
  <c r="L29" i="1" l="1"/>
  <c r="K41" i="1" l="1"/>
  <c r="K44" i="1"/>
  <c r="L41" i="1" l="1"/>
  <c r="L44" i="1"/>
  <c r="K38" i="1" l="1"/>
  <c r="K35" i="1"/>
  <c r="K32" i="1"/>
  <c r="K26" i="1"/>
  <c r="K23" i="1"/>
  <c r="K20" i="1"/>
  <c r="K16" i="1"/>
  <c r="K13" i="1"/>
  <c r="K10" i="1"/>
  <c r="L38" i="1" l="1"/>
  <c r="L35" i="1"/>
  <c r="L32" i="1"/>
  <c r="L26" i="1"/>
  <c r="L23" i="1"/>
  <c r="L20" i="1"/>
  <c r="L16" i="1"/>
  <c r="L13" i="1"/>
  <c r="L10" i="1"/>
  <c r="L7" i="1" l="1"/>
  <c r="N7" i="1" l="1"/>
  <c r="O7" i="1" s="1"/>
  <c r="Q7" i="1" l="1"/>
  <c r="N29" i="1"/>
  <c r="O29" i="1" s="1"/>
  <c r="N38" i="1"/>
  <c r="O38" i="1" s="1"/>
  <c r="N32" i="1"/>
  <c r="O32" i="1" s="1"/>
  <c r="N20" i="1"/>
  <c r="O20" i="1" s="1"/>
  <c r="N35" i="1"/>
  <c r="O35" i="1" s="1"/>
  <c r="N41" i="1"/>
  <c r="O41" i="1" s="1"/>
  <c r="N26" i="1"/>
  <c r="O26" i="1" s="1"/>
  <c r="N10" i="1"/>
  <c r="O10" i="1" s="1"/>
  <c r="N16" i="1"/>
  <c r="O16" i="1" s="1"/>
  <c r="N44" i="1"/>
  <c r="O44" i="1" s="1"/>
  <c r="N23" i="1"/>
  <c r="O23" i="1" s="1"/>
  <c r="N13" i="1"/>
  <c r="O13" i="1" s="1"/>
  <c r="P29" i="1" l="1"/>
  <c r="Q29" i="1"/>
  <c r="P7" i="1"/>
  <c r="P23" i="1"/>
  <c r="Q23" i="1"/>
  <c r="Q44" i="1"/>
  <c r="P44" i="1"/>
  <c r="P41" i="1"/>
  <c r="Q41" i="1"/>
  <c r="Q16" i="1"/>
  <c r="P16" i="1"/>
  <c r="Q38" i="1"/>
  <c r="P38" i="1"/>
  <c r="P13" i="1"/>
  <c r="Q13" i="1"/>
  <c r="P35" i="1"/>
  <c r="Q35" i="1"/>
  <c r="P10" i="1"/>
  <c r="Q10" i="1"/>
  <c r="P20" i="1"/>
  <c r="Q20" i="1"/>
  <c r="P26" i="1"/>
  <c r="Q26" i="1"/>
  <c r="P32" i="1"/>
  <c r="Q32" i="1"/>
</calcChain>
</file>

<file path=xl/sharedStrings.xml><?xml version="1.0" encoding="utf-8"?>
<sst xmlns="http://schemas.openxmlformats.org/spreadsheetml/2006/main" count="168" uniqueCount="129">
  <si>
    <t xml:space="preserve">Referencia </t>
  </si>
  <si>
    <t>Descripción del Riesgo</t>
  </si>
  <si>
    <t>Impacto</t>
  </si>
  <si>
    <t>Causa Inmediata</t>
  </si>
  <si>
    <t>%</t>
  </si>
  <si>
    <t>Manual</t>
  </si>
  <si>
    <t>Automático</t>
  </si>
  <si>
    <t>Preventivo</t>
  </si>
  <si>
    <t>Detectivo</t>
  </si>
  <si>
    <t>Correctivo</t>
  </si>
  <si>
    <t>Documentado</t>
  </si>
  <si>
    <t>Sin Documentar</t>
  </si>
  <si>
    <t>Continua</t>
  </si>
  <si>
    <t>Aleatoria</t>
  </si>
  <si>
    <t>Registro Sustancial</t>
  </si>
  <si>
    <t>Registro Material</t>
  </si>
  <si>
    <t>Sin registro</t>
  </si>
  <si>
    <t>Reducir</t>
  </si>
  <si>
    <t>Aceptar</t>
  </si>
  <si>
    <t>Evitar</t>
  </si>
  <si>
    <t>Probabilidad Inherente</t>
  </si>
  <si>
    <t>Finalizado</t>
  </si>
  <si>
    <t>En curso</t>
  </si>
  <si>
    <t>Causa Raíz</t>
  </si>
  <si>
    <t>Impacto 
Inherente</t>
  </si>
  <si>
    <t>Zona de Riesgo Inherente</t>
  </si>
  <si>
    <t>Clasificación del Riesgo</t>
  </si>
  <si>
    <t>Criterios de impacto</t>
  </si>
  <si>
    <t>Observación de criterio</t>
  </si>
  <si>
    <t>Fraude Externo</t>
  </si>
  <si>
    <t>Fraude Interno</t>
  </si>
  <si>
    <t>Relaciones Laborales</t>
  </si>
  <si>
    <t>Usuarios, productos y practicas , organizacionales</t>
  </si>
  <si>
    <t>Reputacional</t>
  </si>
  <si>
    <t>Económico</t>
  </si>
  <si>
    <t>Económico y Reputacional</t>
  </si>
  <si>
    <t>Frecuencia con la cual se realiza la actividad</t>
  </si>
  <si>
    <t>Reducir (mitigar)</t>
  </si>
  <si>
    <t>Reducir (compartir)</t>
  </si>
  <si>
    <t>Identificación del riesgo</t>
  </si>
  <si>
    <t>Análisis del riesgo inherente</t>
  </si>
  <si>
    <t>Alcance</t>
  </si>
  <si>
    <t xml:space="preserve">Proceso </t>
  </si>
  <si>
    <t xml:space="preserve">Objetivo </t>
  </si>
  <si>
    <t>Desconocimiento en el adecuado manejo de la información confidencial.</t>
  </si>
  <si>
    <t>Gestión Jurídica</t>
  </si>
  <si>
    <t>Soborno.
Intereses particulares.</t>
  </si>
  <si>
    <t>Acuerdos entre apoderados para viciar la defensa judicial durante las etapas del proceso.</t>
  </si>
  <si>
    <t>Gestión Contractual</t>
  </si>
  <si>
    <t>Posibilidad de recibir o solicitar cualquier dádiva o beneficio a nombre propio o de terceros con el fin de adjudicar un proceso de contratación para favorecer a personas o grupos determinados.</t>
  </si>
  <si>
    <t>Gestión Financiera</t>
  </si>
  <si>
    <t>Evaluación y Seguimiento</t>
  </si>
  <si>
    <t>Inicia con la planificación del Plan Anual de Auditoría basado en riesgos, su ejecución, evaluación, seguimiento de actividades planificadas, elaboración de informes y/o asesoría para la toma de decisiones, evaluación de la gestión del riesgo, finalizando con la implementación de los Planes de Mejoramiento correspondientes a fin de agregar valor y mejora en los procesos y operaciones de la Empresa, proporcionando aseguramiento, análisis basado en riesgos y de manera paralela interactuando con los entes de control conforme la normatividad vigente.</t>
  </si>
  <si>
    <t>Ejecución y Administración de procesos</t>
  </si>
  <si>
    <t>Daños Activos Físicos</t>
  </si>
  <si>
    <t>Fallas Tecnológicas</t>
  </si>
  <si>
    <t>Fuente: Adaptado de Curso Riesgo Operativo Universidad del Rosario por Dirección de Gestión y Desempeño Institucional de Función Pública, 2020.</t>
  </si>
  <si>
    <t>Dirigir los procesos jurídicos necesarios para la implementación de proyectos misionales y ejercer la representación judicial y extrajudicial de la Empresa, con base en los lineamientos contemplados en el Manual de Prevención del Daño Antijurídico y las Políticas que se adopten con el fin de garantizar la prevención del daño antijurídico.</t>
  </si>
  <si>
    <t>Debilidad en los controles establecidos.</t>
  </si>
  <si>
    <t>Bajos niveles de agregación de valor para mejorar las operaciones en los procesos de gobierno, riesgos y control.</t>
  </si>
  <si>
    <t>Concentración de poder.</t>
  </si>
  <si>
    <t>Excesiva discrecionalidad.</t>
  </si>
  <si>
    <t xml:space="preserve">Manipulación indebida de documentos precontractuales. </t>
  </si>
  <si>
    <t>Alteración de la información financiera.</t>
  </si>
  <si>
    <t xml:space="preserve"> Entre 50 y 100 SMLMV </t>
  </si>
  <si>
    <t xml:space="preserve"> El riesgo afecta la imagen de la entidad con algunos usuarios de relevancia frente al logro de los objetivos</t>
  </si>
  <si>
    <t xml:space="preserve"> El riesgo afecta la imagen de la entidad con efecto publicitario sostenido a nivel de sector administrativo, nivel departamental o municipal</t>
  </si>
  <si>
    <t>Plan de acción (solo para la opción reducir)</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</si>
  <si>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Subgerencia de Planeación y Administración de Proyectos.</t>
    </r>
  </si>
  <si>
    <t>Debilidad en la aplicación de controles a las operaciones financieras.</t>
  </si>
  <si>
    <t>Posibilidad de que, por acción u omisión, se use el poder para manipular de manera indebida los procesos judiciales para favorecer un interés particular.</t>
  </si>
  <si>
    <t>Posibilidad de que por acción, omisión o abuso de poder, se profieran decisiones a favor o en contra de los sujetos procesales en beneficio propio o de terceros.</t>
  </si>
  <si>
    <t>Presiones indebidas por un tercero o un superior jerárquico.
Recibir o solicitar dádivas o beneficios a nombre propio o de un tercero.</t>
  </si>
  <si>
    <t>Interés particular del servidor público.</t>
  </si>
  <si>
    <t>Posibilidad de que, por acción u omisión, haya uso indebido de información privilegiada para favorecimiento de un interés particular.</t>
  </si>
  <si>
    <t>Direccionamiento y Planeación Institucional</t>
  </si>
  <si>
    <t xml:space="preserve">Establecer y liderar la implementación de metodologías, lineamientos estratégicos y de operación de la Empresa, para la programación y seguimiento al cumplimiento de objetivos, políticas y metas institucionales. </t>
  </si>
  <si>
    <t xml:space="preserve">Inicia con la definición y/o actualización del marco estratégico, incluye la definición de lineamientos y metodologías para la planeación, gestión y mejora, y termina con el seguimiento y la presentación de los resultados de la gestión institucional. </t>
  </si>
  <si>
    <t>Posibilidad de que por acción u omisión haya priorización de planes, programas o proyectos o de toma de decisiones para favorecer intereses particulares.</t>
  </si>
  <si>
    <t>Gestión Urbana</t>
  </si>
  <si>
    <t xml:space="preserve">Liderar la formulación de los instrumentos de planeación con los estudios y diseños necesarios para determinar la viabilidad técnica, social y financiera, que deriven en la gestión y habilitación del suelo requerido para el desarrollo de los programas y proyectos de renovación y desarrollo urbano, a través de la Aplicación de instrumentos de gestión establecidos en la Ley. </t>
  </si>
  <si>
    <t xml:space="preserve">Inicia con la identificación y evaluación de las áreas de oportunidad, la elaboración de estudios técnicos, la radicación de la formulación del instrumento ante las autoridades competentes para su aprobación, además, incluye la administración de Sistemas de Información Geográfica. </t>
  </si>
  <si>
    <t>Gestión Predial</t>
  </si>
  <si>
    <t xml:space="preserve">Ejecutar los procesos de adquisición del suelo que se requieran en nuevas áreas de oportunidad para el desarrollo de los planes, programas y proyectos de renovación y desarrollo urbano de la ciudad, así como administrar y movilizar, los predios fideicomitidos y de la empresa. </t>
  </si>
  <si>
    <t xml:space="preserve">Inicia con el análisis e identificación de nuevas áreas de oportunidad, la definición y ejecución del Plan de Gestión del Suelo, incluye la administración de predios, el trámite de las liquidaciones de los pagos por concepto de compensación y termina con la transferencia efectiva del derecho real de dominio a favor de la Empresa, del tercero concurrente o la Fiduciaria correspondiente. </t>
  </si>
  <si>
    <t>´- Debilidad en los controles establecidos.
- Desconocer el Código de Integridad de la Empresa.
- Favorecer a terceros en la liquidación de la obligación VIS/VIP.
- Cobro por parte de funcionarios públicos o contratistas a los ciudadanos para la asesoría del trámite "Cumplimiento de la obligación VIS-VIP a través de compensación económica".</t>
  </si>
  <si>
    <t>Falta de información o claridad de los obligados en el inicio y fin del trámite que surte la Empresa.</t>
  </si>
  <si>
    <t>Ejecución de Proyectos</t>
  </si>
  <si>
    <t xml:space="preserve">Consolidar una gestión eficiente de proyectos que se encuentren en fase de ejecución (estudios y diseños y ejecución de obra). </t>
  </si>
  <si>
    <t xml:space="preserve">Inicia con la planeación de las actividades para la ejecución de los proyectos, incluye la gestión y el seguimiento integral a la ejecución (técnica, financiera y contractual) y finaliza con la entrega de insumos para la fase de cierre de proyecto. </t>
  </si>
  <si>
    <t>Gestión Comercial</t>
  </si>
  <si>
    <t xml:space="preserve">Diseñar y ejecutar actividades que conduzcan a la identificación de oportunidades comerciales, la promoción de los servicios, proyectos y predios, así como a la vinculación de actores tanto públicos como privados, con el fin de generar y concretar negocios que beneficien la Empresa. </t>
  </si>
  <si>
    <t xml:space="preserve">Inicia con la definición de las actividades que conformarán la Estrategia Comercial y la definición de las líneas de Servicio que serán priorizadas, continúa con la etapa de ejecución de las actividades definidas y concluye con el reporte y/o registro de los negocios gestionados (ofertas, ventas, arriendos, y otros negocios). </t>
  </si>
  <si>
    <t>Proceso de comercialización con condiciones o requisitos que favorecen a un tercero.</t>
  </si>
  <si>
    <t xml:space="preserve">Inicia con la planeación de las estrategias de defensa jurídica y prevención del daño antijurídico, el seguimiento de los procesos judiciales y extrajudiciales de los cuales sea parte la Empresa incluye dar respuesta a las solicitudes de conceptos, asesoría a clientes internos y externos, análisis y expedición de actos administrativos a los que haya lugar, en el desarrollo del objeto social de la Empresa, lo anterior para prevenir cualquier tipo de daño antijurídico. </t>
  </si>
  <si>
    <t xml:space="preserve">Apoyar, tramitar, brindar asesoría y realizar seguimiento a los procesos contractuales requeridos por la Empresa, atendiendo al régimen legal aplicable y las modalidades de selección establecidas por la ley y enmarcada en el Manual Interno de Contratación y Gestión de Negocios de la Empresa, para ejecutar los planes de Inversión, Anual de Adquisiciones y Operación Comercial y dar cumplimiento a las metas y objetivos de la Empresa. </t>
  </si>
  <si>
    <t>Inicia con la definición de políticas, objetivos, lineamientos, parámetros y estrategias en materia de contratación de la Empresa, la consolidación del Plan de Contratación, desarrolla las etapas de estructuración, de selección y contratación, lineamientos de supervisión e interventoría y finaliza con la liquidación de los contratos y cierre de los expedientes contractuales, cuando aplique.</t>
  </si>
  <si>
    <t>Dirigir, planear, organizar, supervisar, coordinar y controlar los procesos financieros, presupuestales, Contables, Tesorería, Cartera, Administración Financiera y de operación transaccional de las fiducias y encargos fiduciarios de la Empresa, así como, formular políticas orientadas a la mejor asignación y utilización de los recursos financieros de la Empresa para brindar información confiable y oportuna que contribuya a la toma de decisiones y sostenibilidad de la Empresa.</t>
  </si>
  <si>
    <t>Inicia con el diseño de los lineamientos orientados a la mejor asignación y utilización de los recursos financieros de forma que garantice el apalancamiento de las operaciones urbanas y prestación de servicios que se estructuren y finaliza con la ejecución, seguimiento y control de los recursos financieros.</t>
  </si>
  <si>
    <t>Administrar y gestionar el suministro de recursos físicos y servicios de apoyo administrativo para el cumplimiento de los objetivos misionales y el normal funcionamiento de los procesos de la Empresa.</t>
  </si>
  <si>
    <t>Inicia con la elaboración de la proyección del Presupuesto, Planes de Contratación y Adquisiciones, así como el manejo y control del inventario y termina con el seguimiento y ejecución de estos.</t>
  </si>
  <si>
    <t>Amiguismo Fenecimiento o recepción de dádivas, Incumplimiento del código de ética.</t>
  </si>
  <si>
    <t>Posibilidad de que, por acción u omisión, se use el poder para la destinación de Recursos Públicos de forma indebida en favor de un privado o tercero.</t>
  </si>
  <si>
    <t>Gestión Documental</t>
  </si>
  <si>
    <t xml:space="preserve">Inicia con la articulación de los instrumentos estratégicos y comprende la planeación, producción, recepción, trámite, organización y custodia, culminando con la disposición final de la documentación e información de la Empresa. </t>
  </si>
  <si>
    <t>Sustracción, alteración o inclusión de documentos en los expedientes documentales que se encuentran en custodia del proceso para beneficiar a terceros.</t>
  </si>
  <si>
    <t>Seguimiento inadecuado en los préstamos documentales y consultas en sala.</t>
  </si>
  <si>
    <t>Posibilidad de que, por acción u omisión, se use el poder para sustraer, incluir y/o adulterar documentos en los expedientes (misionales y de gestión) en beneficio de terceros.</t>
  </si>
  <si>
    <t xml:space="preserve">Ser agente dinamizador del Sistema de Control Interno por medio de actividades en torno a los cinco (5) roles a cargo de la Oficina de Control Interno: Liderazgo estratégico, Enfoque hacia la prevención, Evaluación de la gestión del riesgo, Evaluación y seguimiento, Relación con entes externos de control, para fortalecer el autocontrol, la autorregulación y la autogestión de la Empresa, de conformidad con la normatividad vigente y contribuir con el cumplimiento de los objetivos y metas institucionales, a través de la evaluación y mejora de la eficacia de los procesos de gestión de riesgos, control y gobierno. </t>
  </si>
  <si>
    <t xml:space="preserve">Contribuir al fortalecimiento y protección de los principios de la función pública a través de la generación de actividades de prevención en materia disciplinaria, así como adelantar las actuaciones administrativas a los servidores y ex servidores públicos de la Empresa, cuando incurran en conductas que puedan constituir faltas disciplinarias de conformidad con lo establecido en la normatividad vigente. </t>
  </si>
  <si>
    <t xml:space="preserve">Inicia con el diseño de estrategias de prevención y socialización relacionadas con asuntos disciplinarios, contempla el análisis de las quejas o denuncias, o remisiones por competencia o informe de autoridad competente, la generación de las indagaciones previas y/o las investigaciones disciplinarias por acción u omisión, por el incumplimiento de deberes, extralimitación en el ejercicio de derechos y funciones, incurrir en prohibiciones y por la violación del régimen de inhabilidades, incompatibilidades, impedimentos y conflicto de intereses, así como por las infracciones a la Constitución, las leyes y manuales de funciones. </t>
  </si>
  <si>
    <t xml:space="preserve">Control Disciplinario Interno </t>
  </si>
  <si>
    <t>Posibilidad de recibir dádivas o beneficios a nombre propio o de terceros para el incumplimiento en procesos financieros y la alteración de la información del registro de ingresos, liquidaciones y de cartera en el proceso de recaudo o de descuentos y deducciones en trámites de pago.</t>
  </si>
  <si>
    <t xml:space="preserve">Liderar la formulación, normalización e implementación de los instrumentos archivísticos, manuales, procedimientos y lineamientos que garanticen la autenticidad, integralidad, accesibilidad, conservación y preservación de la memoria documental de la Empresa. </t>
  </si>
  <si>
    <t>Falta de revisión detallada de los documentos que contienen las condiciones y requisitos exigidos para participar en los procesos de comercialización.</t>
  </si>
  <si>
    <t>Inclusión en los estudios previos o en la presentación de Adendas que modifican las condiciones generales del proceso de contratación, posiblemente por presiones internas o externa o por nepotismo.</t>
  </si>
  <si>
    <r>
      <rPr>
        <b/>
        <sz val="10"/>
        <rFont val="Arial Narrow"/>
        <family val="2"/>
      </rPr>
      <t>RIESGO ASOCIADO A TRÁMITES:</t>
    </r>
    <r>
      <rPr>
        <sz val="10"/>
        <rFont val="Arial Narrow"/>
        <family val="2"/>
      </rPr>
      <t xml:space="preserve">
Posibilidad de aceptar o solicitar dádivas de los obligados para la realización del trámite "Cumplimiento de la obligación VIS-VIP mediante pago compensatorio".</t>
    </r>
  </si>
  <si>
    <t>´- Desconocimiento en el tratamiento de la información sensible de la Renobo.
- Conflicto de intereses.</t>
  </si>
  <si>
    <r>
      <t>Posibilidad de que por acción u omisión se favorezca a un tercero, con las condiciones o requisitos exigidos para su participación en los procesos de comercialización</t>
    </r>
    <r>
      <rPr>
        <sz val="10"/>
        <color rgb="FFFF0000"/>
        <rFont val="Arial Narrow"/>
        <family val="2"/>
      </rPr>
      <t>.</t>
    </r>
  </si>
  <si>
    <t>Posibilidad de que por acción u omisión, haya afectación reputacional por ocultamiento o manipulación de información por parte de quien desarrolla el trabajo de auditoría, para favorecimiento propio o de un tercero.</t>
  </si>
  <si>
    <t>Amiguismo.</t>
  </si>
  <si>
    <t>Aprobaciones de productos o requerimientos asociados a los proyectos sin el cumplimiento de los requisitos técnicos, jurídicos o de procedimiento.</t>
  </si>
  <si>
    <t>Posibilidad de que por acción u omisión, se acepten o soliciten dádivas para aprobar productos o requerimientos asociados a los proyectos sin el cumplimiento de los requisitos técnicos, jurídicos o de procedimiento.</t>
  </si>
  <si>
    <t>Fecha:</t>
  </si>
  <si>
    <t xml:space="preserve">Versión: </t>
  </si>
  <si>
    <t>Cambios realizados:</t>
  </si>
  <si>
    <t>Gestión de Servicios Administrativos y Logísticos</t>
  </si>
  <si>
    <t>Mapa Riesgos Institucional Empresa de Renovación y Desarrollo Urbano de Bogotá - 2026</t>
  </si>
  <si>
    <t>Versión inicial del documento.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</si>
</sst>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sz val="11"/>
      <color theme="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b/>
      <sz val="22"/>
      <color theme="1"/>
      <name val="Arial Narrow"/>
      <family val="2"/>
    </font>
    <font>
      <b/>
      <sz val="14"/>
      <color theme="1"/>
      <name val="Arial Narrow"/>
      <family val="2"/>
    </font>
    <font>
      <sz val="10"/>
      <name val="Arial"/>
      <family val="2"/>
    </font>
    <font>
      <sz val="12"/>
      <name val="Times New Roman"/>
      <family val="1"/>
    </font>
    <font>
      <sz val="10"/>
      <name val="Arial Narrow"/>
      <family val="2"/>
    </font>
    <font>
      <b/>
      <sz val="10"/>
      <name val="Arial Narrow"/>
      <family val="2"/>
    </font>
    <font>
      <b/>
      <sz val="10"/>
      <color theme="1"/>
      <name val="Arial Narrow"/>
      <family val="2"/>
    </font>
    <font>
      <sz val="10"/>
      <color rgb="FFFF0000"/>
      <name val="Arial Narrow"/>
      <family val="2"/>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0000"/>
        <bgColor indexed="64"/>
      </patternFill>
    </fill>
    <fill>
      <patternFill patternType="solid">
        <fgColor theme="0" tint="-0.14999847407452621"/>
        <bgColor indexed="64"/>
      </patternFill>
    </fill>
  </fills>
  <borders count="14">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top/>
      <bottom style="dashed">
        <color theme="9" tint="-0.24994659260841701"/>
      </bottom>
      <diagonal/>
    </border>
  </borders>
  <cellStyleXfs count="4">
    <xf numFmtId="0" fontId="0" fillId="0" borderId="0"/>
    <xf numFmtId="0" fontId="9" fillId="0" borderId="0"/>
    <xf numFmtId="0" fontId="10" fillId="0" borderId="0"/>
    <xf numFmtId="0" fontId="4" fillId="0" borderId="0"/>
  </cellStyleXfs>
  <cellXfs count="98">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1" fillId="0" borderId="2" xfId="0" applyFont="1" applyBorder="1" applyAlignment="1">
      <alignment horizontal="center" vertical="center"/>
    </xf>
    <xf numFmtId="0" fontId="4" fillId="0" borderId="0" xfId="0" applyFont="1"/>
    <xf numFmtId="0" fontId="2" fillId="0" borderId="1" xfId="0" applyFont="1" applyBorder="1" applyAlignment="1">
      <alignment horizontal="left" vertical="center" wrapText="1" indent="1" readingOrder="1"/>
    </xf>
    <xf numFmtId="0" fontId="1" fillId="3" borderId="0" xfId="0" applyFont="1" applyFill="1" applyAlignment="1">
      <alignment horizontal="center" vertical="center"/>
    </xf>
    <xf numFmtId="0" fontId="1" fillId="0" borderId="6" xfId="0" applyFont="1" applyBorder="1" applyAlignment="1">
      <alignment horizontal="center" vertical="center"/>
    </xf>
    <xf numFmtId="0" fontId="5" fillId="0" borderId="0" xfId="0" applyFont="1" applyAlignment="1">
      <alignment vertical="center"/>
    </xf>
    <xf numFmtId="0" fontId="3" fillId="0" borderId="0" xfId="0" applyFont="1" applyAlignment="1">
      <alignment horizontal="center" vertical="center"/>
    </xf>
    <xf numFmtId="9" fontId="5" fillId="0" borderId="4" xfId="0" applyNumberFormat="1" applyFont="1" applyBorder="1" applyAlignment="1" applyProtection="1">
      <alignment horizontal="center" vertical="center" wrapText="1"/>
      <protection hidden="1"/>
    </xf>
    <xf numFmtId="9" fontId="5" fillId="0" borderId="8" xfId="0" applyNumberFormat="1" applyFont="1" applyBorder="1" applyAlignment="1" applyProtection="1">
      <alignment horizontal="center" vertical="center" wrapText="1"/>
      <protection hidden="1"/>
    </xf>
    <xf numFmtId="9" fontId="5" fillId="3" borderId="4" xfId="0" applyNumberFormat="1" applyFont="1" applyFill="1" applyBorder="1" applyAlignment="1" applyProtection="1">
      <alignment horizontal="center" vertical="center" wrapText="1"/>
      <protection hidden="1"/>
    </xf>
    <xf numFmtId="9" fontId="5" fillId="3" borderId="8" xfId="0" applyNumberFormat="1" applyFont="1" applyFill="1" applyBorder="1" applyAlignment="1" applyProtection="1">
      <alignment horizontal="center" vertical="center" wrapText="1"/>
      <protection hidden="1"/>
    </xf>
    <xf numFmtId="0" fontId="3" fillId="5" borderId="0" xfId="0" applyFont="1" applyFill="1" applyAlignment="1">
      <alignment horizontal="center" vertical="center" wrapText="1"/>
    </xf>
    <xf numFmtId="0" fontId="3" fillId="5" borderId="0" xfId="0" applyFont="1" applyFill="1" applyAlignment="1">
      <alignment horizontal="center" vertical="center"/>
    </xf>
    <xf numFmtId="0" fontId="1" fillId="3" borderId="0" xfId="0" applyFont="1" applyFill="1" applyAlignment="1">
      <alignment horizontal="left" vertical="center" wrapText="1"/>
    </xf>
    <xf numFmtId="0" fontId="5" fillId="3" borderId="4" xfId="0" applyFont="1" applyFill="1" applyBorder="1" applyAlignment="1" applyProtection="1">
      <alignment horizontal="center" vertical="center"/>
      <protection locked="0"/>
    </xf>
    <xf numFmtId="0" fontId="5" fillId="3" borderId="8" xfId="0" applyFont="1" applyFill="1" applyBorder="1" applyAlignment="1" applyProtection="1">
      <alignment horizontal="center" vertical="center"/>
      <protection locked="0"/>
    </xf>
    <xf numFmtId="0" fontId="5" fillId="3" borderId="5" xfId="0" applyFont="1" applyFill="1" applyBorder="1" applyAlignment="1" applyProtection="1">
      <alignment horizontal="center" vertical="center"/>
      <protection locked="0"/>
    </xf>
    <xf numFmtId="0" fontId="13" fillId="3" borderId="4" xfId="0" applyFont="1" applyFill="1" applyBorder="1" applyAlignment="1" applyProtection="1">
      <alignment horizontal="center" vertical="center" wrapText="1"/>
      <protection hidden="1"/>
    </xf>
    <xf numFmtId="0" fontId="13" fillId="3" borderId="8" xfId="0" applyFont="1" applyFill="1" applyBorder="1" applyAlignment="1" applyProtection="1">
      <alignment horizontal="center" vertical="center" wrapText="1"/>
      <protection hidden="1"/>
    </xf>
    <xf numFmtId="0" fontId="13" fillId="3" borderId="5" xfId="0" applyFont="1" applyFill="1" applyBorder="1" applyAlignment="1" applyProtection="1">
      <alignment horizontal="center" vertical="center" wrapText="1"/>
      <protection hidden="1"/>
    </xf>
    <xf numFmtId="9" fontId="5" fillId="3" borderId="4" xfId="0" applyNumberFormat="1" applyFont="1" applyFill="1" applyBorder="1" applyAlignment="1" applyProtection="1">
      <alignment horizontal="center" vertical="center" wrapText="1"/>
      <protection hidden="1"/>
    </xf>
    <xf numFmtId="9" fontId="5" fillId="3" borderId="8" xfId="0" applyNumberFormat="1" applyFont="1" applyFill="1" applyBorder="1" applyAlignment="1" applyProtection="1">
      <alignment horizontal="center" vertical="center" wrapText="1"/>
      <protection hidden="1"/>
    </xf>
    <xf numFmtId="9" fontId="5" fillId="3" borderId="5" xfId="0" applyNumberFormat="1" applyFont="1" applyFill="1" applyBorder="1" applyAlignment="1" applyProtection="1">
      <alignment horizontal="center" vertical="center" wrapText="1"/>
      <protection hidden="1"/>
    </xf>
    <xf numFmtId="9" fontId="5" fillId="3" borderId="4" xfId="0" applyNumberFormat="1" applyFont="1" applyFill="1" applyBorder="1" applyAlignment="1" applyProtection="1">
      <alignment horizontal="center" vertical="center" wrapText="1"/>
      <protection locked="0"/>
    </xf>
    <xf numFmtId="9" fontId="5" fillId="3" borderId="8" xfId="0" applyNumberFormat="1" applyFont="1" applyFill="1" applyBorder="1" applyAlignment="1" applyProtection="1">
      <alignment horizontal="center" vertical="center" wrapText="1"/>
      <protection locked="0"/>
    </xf>
    <xf numFmtId="9" fontId="5" fillId="3" borderId="5" xfId="0" applyNumberFormat="1" applyFont="1" applyFill="1" applyBorder="1" applyAlignment="1" applyProtection="1">
      <alignment horizontal="center" vertical="center" wrapText="1"/>
      <protection locked="0"/>
    </xf>
    <xf numFmtId="0" fontId="13" fillId="3" borderId="4" xfId="0" applyFont="1" applyFill="1" applyBorder="1" applyAlignment="1" applyProtection="1">
      <alignment horizontal="center" vertical="center"/>
      <protection hidden="1"/>
    </xf>
    <xf numFmtId="0" fontId="13" fillId="3" borderId="8" xfId="0" applyFont="1" applyFill="1" applyBorder="1" applyAlignment="1" applyProtection="1">
      <alignment horizontal="center" vertical="center"/>
      <protection hidden="1"/>
    </xf>
    <xf numFmtId="0" fontId="13" fillId="3" borderId="5" xfId="0" applyFont="1" applyFill="1" applyBorder="1" applyAlignment="1" applyProtection="1">
      <alignment horizontal="center" vertical="center"/>
      <protection hidden="1"/>
    </xf>
    <xf numFmtId="0" fontId="5" fillId="3" borderId="4"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0" borderId="8" xfId="0" applyFont="1" applyBorder="1" applyAlignment="1">
      <alignment horizontal="center" vertical="center"/>
    </xf>
    <xf numFmtId="0" fontId="5" fillId="3" borderId="4" xfId="0" applyFont="1" applyFill="1" applyBorder="1" applyAlignment="1">
      <alignment horizontal="justify" vertical="center"/>
    </xf>
    <xf numFmtId="0" fontId="5" fillId="3" borderId="8" xfId="0" applyFont="1" applyFill="1" applyBorder="1" applyAlignment="1">
      <alignment horizontal="justify" vertical="center"/>
    </xf>
    <xf numFmtId="0" fontId="5" fillId="3" borderId="5" xfId="0" applyFont="1" applyFill="1" applyBorder="1" applyAlignment="1">
      <alignment horizontal="justify" vertical="center"/>
    </xf>
    <xf numFmtId="0" fontId="5" fillId="3" borderId="4" xfId="0" applyFont="1" applyFill="1" applyBorder="1" applyAlignment="1" applyProtection="1">
      <alignment horizontal="center" vertical="center" wrapText="1"/>
      <protection locked="0"/>
    </xf>
    <xf numFmtId="0" fontId="5" fillId="3" borderId="8" xfId="0" applyFont="1" applyFill="1" applyBorder="1" applyAlignment="1" applyProtection="1">
      <alignment horizontal="center" vertical="center" wrapText="1"/>
      <protection locked="0"/>
    </xf>
    <xf numFmtId="0" fontId="5" fillId="3" borderId="5" xfId="0" applyFont="1" applyFill="1" applyBorder="1" applyAlignment="1" applyProtection="1">
      <alignment horizontal="center" vertical="center" wrapText="1"/>
      <protection locked="0"/>
    </xf>
    <xf numFmtId="0" fontId="11" fillId="3" borderId="4" xfId="0" applyFont="1" applyFill="1" applyBorder="1" applyAlignment="1" applyProtection="1">
      <alignment horizontal="center" vertical="center" wrapText="1"/>
      <protection locked="0"/>
    </xf>
    <xf numFmtId="0" fontId="11" fillId="3" borderId="8" xfId="0" applyFont="1" applyFill="1" applyBorder="1" applyAlignment="1" applyProtection="1">
      <alignment horizontal="center" vertical="center" wrapText="1"/>
      <protection locked="0"/>
    </xf>
    <xf numFmtId="0" fontId="11" fillId="3" borderId="5" xfId="0" applyFont="1" applyFill="1" applyBorder="1" applyAlignment="1" applyProtection="1">
      <alignment horizontal="center" vertical="center" wrapText="1"/>
      <protection locked="0"/>
    </xf>
    <xf numFmtId="0" fontId="5" fillId="3" borderId="4" xfId="0" applyFont="1" applyFill="1" applyBorder="1" applyAlignment="1">
      <alignment horizontal="justify" vertical="center" wrapText="1"/>
    </xf>
    <xf numFmtId="0" fontId="5" fillId="3" borderId="8" xfId="0" applyFont="1" applyFill="1" applyBorder="1" applyAlignment="1">
      <alignment horizontal="justify" vertical="center" wrapText="1"/>
    </xf>
    <xf numFmtId="0" fontId="5" fillId="3" borderId="5" xfId="0" applyFont="1" applyFill="1" applyBorder="1" applyAlignment="1">
      <alignment horizontal="justify" vertical="center" wrapText="1"/>
    </xf>
    <xf numFmtId="0" fontId="13" fillId="0" borderId="4" xfId="0" applyFont="1" applyBorder="1" applyAlignment="1" applyProtection="1">
      <alignment horizontal="center" vertical="center"/>
      <protection hidden="1"/>
    </xf>
    <xf numFmtId="0" fontId="13" fillId="0" borderId="8" xfId="0" applyFont="1" applyBorder="1" applyAlignment="1" applyProtection="1">
      <alignment horizontal="center" vertical="center"/>
      <protection hidden="1"/>
    </xf>
    <xf numFmtId="0" fontId="13" fillId="0" borderId="5" xfId="0" applyFont="1" applyBorder="1" applyAlignment="1" applyProtection="1">
      <alignment horizontal="center" vertical="center"/>
      <protection hidden="1"/>
    </xf>
    <xf numFmtId="0" fontId="5" fillId="0" borderId="4"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11" fillId="0" borderId="4" xfId="0" applyFont="1" applyBorder="1" applyAlignment="1" applyProtection="1">
      <alignment horizontal="center" vertical="center" wrapText="1"/>
      <protection locked="0"/>
    </xf>
    <xf numFmtId="0" fontId="11" fillId="0" borderId="8"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13" fillId="0" borderId="4" xfId="0" applyFont="1" applyBorder="1" applyAlignment="1" applyProtection="1">
      <alignment horizontal="center" vertical="center" wrapText="1"/>
      <protection hidden="1"/>
    </xf>
    <xf numFmtId="0" fontId="13" fillId="0" borderId="8" xfId="0" applyFont="1" applyBorder="1" applyAlignment="1" applyProtection="1">
      <alignment horizontal="center" vertical="center" wrapText="1"/>
      <protection hidden="1"/>
    </xf>
    <xf numFmtId="0" fontId="13" fillId="0" borderId="5" xfId="0" applyFont="1" applyBorder="1" applyAlignment="1" applyProtection="1">
      <alignment horizontal="center" vertical="center" wrapText="1"/>
      <protection hidden="1"/>
    </xf>
    <xf numFmtId="0" fontId="5" fillId="0" borderId="4" xfId="0" applyFont="1" applyBorder="1" applyAlignment="1">
      <alignment horizontal="justify" vertical="center" wrapText="1"/>
    </xf>
    <xf numFmtId="0" fontId="5" fillId="0" borderId="8" xfId="0" applyFont="1" applyBorder="1" applyAlignment="1">
      <alignment horizontal="justify" vertical="center" wrapText="1"/>
    </xf>
    <xf numFmtId="9" fontId="5" fillId="0" borderId="4" xfId="0" applyNumberFormat="1" applyFont="1" applyBorder="1" applyAlignment="1" applyProtection="1">
      <alignment horizontal="center" vertical="center" wrapText="1"/>
      <protection hidden="1"/>
    </xf>
    <xf numFmtId="9" fontId="5" fillId="0" borderId="8" xfId="0" applyNumberFormat="1" applyFont="1" applyBorder="1" applyAlignment="1" applyProtection="1">
      <alignment horizontal="center" vertical="center" wrapText="1"/>
      <protection hidden="1"/>
    </xf>
    <xf numFmtId="9" fontId="5" fillId="0" borderId="5" xfId="0" applyNumberFormat="1" applyFont="1" applyBorder="1" applyAlignment="1" applyProtection="1">
      <alignment horizontal="center" vertical="center" wrapText="1"/>
      <protection hidden="1"/>
    </xf>
    <xf numFmtId="9" fontId="5" fillId="0" borderId="4" xfId="0" applyNumberFormat="1" applyFont="1" applyBorder="1" applyAlignment="1" applyProtection="1">
      <alignment horizontal="center" vertical="center" wrapText="1"/>
      <protection locked="0"/>
    </xf>
    <xf numFmtId="9" fontId="5" fillId="0" borderId="8" xfId="0" applyNumberFormat="1" applyFont="1" applyBorder="1" applyAlignment="1" applyProtection="1">
      <alignment horizontal="center" vertical="center" wrapText="1"/>
      <protection locked="0"/>
    </xf>
    <xf numFmtId="0" fontId="5" fillId="0" borderId="4" xfId="0" quotePrefix="1" applyFont="1" applyBorder="1" applyAlignment="1" applyProtection="1">
      <alignment horizontal="center" vertical="center" wrapText="1"/>
      <protection locked="0"/>
    </xf>
    <xf numFmtId="0" fontId="5" fillId="3" borderId="4" xfId="0" quotePrefix="1" applyFont="1" applyFill="1" applyBorder="1" applyAlignment="1" applyProtection="1">
      <alignment horizontal="center" vertical="center" wrapText="1"/>
      <protection locked="0"/>
    </xf>
    <xf numFmtId="0" fontId="5" fillId="0" borderId="5" xfId="0" applyFont="1" applyBorder="1" applyAlignment="1">
      <alignment horizontal="justify" vertical="center" wrapText="1"/>
    </xf>
    <xf numFmtId="0" fontId="5" fillId="0" borderId="8" xfId="0" applyFont="1" applyBorder="1" applyAlignment="1">
      <alignment horizontal="justify" vertical="center"/>
    </xf>
    <xf numFmtId="0" fontId="5" fillId="0" borderId="4"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9" fontId="5" fillId="0" borderId="5" xfId="0" applyNumberFormat="1" applyFont="1" applyBorder="1" applyAlignment="1" applyProtection="1">
      <alignment horizontal="center" vertical="center" wrapText="1"/>
      <protection locked="0"/>
    </xf>
    <xf numFmtId="0" fontId="5" fillId="0" borderId="4" xfId="0" applyFont="1" applyBorder="1" applyAlignment="1">
      <alignment horizontal="center" vertical="center"/>
    </xf>
    <xf numFmtId="0" fontId="1" fillId="4" borderId="6" xfId="0" applyFont="1" applyFill="1" applyBorder="1" applyAlignment="1">
      <alignment horizontal="left" vertical="center" wrapText="1"/>
    </xf>
    <xf numFmtId="0" fontId="1" fillId="4" borderId="10" xfId="0" applyFont="1" applyFill="1" applyBorder="1" applyAlignment="1">
      <alignment horizontal="left" vertical="center" wrapText="1"/>
    </xf>
    <xf numFmtId="0" fontId="3" fillId="2" borderId="5"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1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7" xfId="0" applyFont="1" applyFill="1" applyBorder="1" applyAlignment="1">
      <alignment horizontal="center" vertical="center"/>
    </xf>
    <xf numFmtId="0" fontId="8" fillId="2" borderId="4" xfId="0" applyFont="1" applyFill="1" applyBorder="1" applyAlignment="1">
      <alignment horizontal="center" vertical="center" textRotation="90"/>
    </xf>
    <xf numFmtId="0" fontId="8" fillId="2" borderId="5" xfId="0" applyFont="1" applyFill="1" applyBorder="1" applyAlignment="1">
      <alignment horizontal="center" vertical="center" textRotation="90"/>
    </xf>
    <xf numFmtId="0" fontId="3" fillId="2" borderId="5"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9" xfId="0" applyFont="1" applyFill="1" applyBorder="1" applyAlignment="1">
      <alignment horizontal="center" vertical="center" wrapText="1"/>
    </xf>
    <xf numFmtId="0" fontId="3" fillId="5" borderId="0" xfId="0" applyFont="1" applyFill="1" applyAlignment="1">
      <alignment horizontal="center" vertical="center"/>
    </xf>
    <xf numFmtId="15" fontId="1" fillId="3" borderId="0" xfId="0" applyNumberFormat="1" applyFont="1" applyFill="1" applyAlignment="1">
      <alignment horizontal="center" vertical="center"/>
    </xf>
  </cellXfs>
  <cellStyles count="4">
    <cellStyle name="Normal" xfId="0" builtinId="0"/>
    <cellStyle name="Normal - Style1 2" xfId="1"/>
    <cellStyle name="Normal 2" xfId="3"/>
    <cellStyle name="Normal 2 2" xfId="2"/>
  </cellStyles>
  <dxfs count="183">
    <dxf>
      <fill>
        <patternFill>
          <bgColor theme="9" tint="-0.24994659260841701"/>
        </patternFill>
      </fill>
    </dxf>
    <dxf>
      <fill>
        <patternFill>
          <bgColor rgb="FF92D050"/>
        </patternFill>
      </fill>
    </dxf>
    <dxf>
      <fill>
        <patternFill>
          <bgColor rgb="FFC00000"/>
        </patternFill>
      </fill>
    </dxf>
    <dxf>
      <fill>
        <patternFill>
          <bgColor rgb="FFFFFF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ill>
        <patternFill>
          <bgColor rgb="FFFFFF66"/>
        </patternFill>
      </fill>
    </dxf>
    <dxf>
      <fill>
        <patternFill>
          <bgColor rgb="FF00B050"/>
        </patternFill>
      </fill>
    </dxf>
    <dxf>
      <fill>
        <patternFill>
          <bgColor rgb="FFFFC00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0000"/>
        </patternFill>
      </fill>
    </dxf>
    <dxf>
      <fill>
        <patternFill>
          <bgColor rgb="FF00B050"/>
        </patternFill>
      </fill>
    </dxf>
    <dxf>
      <fill>
        <patternFill>
          <bgColor rgb="FFFFFF66"/>
        </patternFill>
      </fill>
    </dxf>
    <dxf>
      <font>
        <color auto="1"/>
      </font>
      <fill>
        <patternFill>
          <bgColor rgb="FF92D050"/>
        </patternFill>
      </fill>
    </dxf>
    <dxf>
      <fill>
        <patternFill>
          <bgColor rgb="FFFFC000"/>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rgb="FF9C0006"/>
      </font>
      <fill>
        <patternFill>
          <bgColor rgb="FFFFC7CE"/>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ont>
        <color auto="1"/>
      </font>
      <fill>
        <patternFill>
          <bgColor rgb="FF92D050"/>
        </patternFill>
      </fill>
    </dxf>
    <dxf>
      <fill>
        <patternFill>
          <bgColor rgb="FF00B05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0000"/>
        </patternFill>
      </fill>
    </dxf>
    <dxf>
      <font>
        <color auto="1"/>
      </font>
      <fill>
        <patternFill>
          <bgColor rgb="FF92D050"/>
        </patternFill>
      </fill>
    </dxf>
    <dxf>
      <fill>
        <patternFill>
          <bgColor rgb="FF00B05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FF66"/>
        </patternFill>
      </fill>
    </dxf>
    <dxf>
      <fill>
        <patternFill>
          <bgColor rgb="FFFF0000"/>
        </patternFill>
      </fill>
    </dxf>
    <dxf>
      <font>
        <color auto="1"/>
      </font>
      <fill>
        <patternFill>
          <bgColor rgb="FF92D050"/>
        </patternFill>
      </fill>
    </dxf>
    <dxf>
      <fill>
        <patternFill>
          <bgColor rgb="FF00B05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1" defaultTableStyle="TableStyleMedium2" defaultPivotStyle="PivotStyleLight16">
    <tableStyle name="Invisible" pivot="0" table="0" count="0"/>
  </tableStyles>
  <colors>
    <mruColors>
      <color rgb="FFFFFF66"/>
      <color rgb="FFFF9900"/>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Q59"/>
  <sheetViews>
    <sheetView tabSelected="1" zoomScale="85" zoomScaleNormal="85" workbookViewId="0">
      <pane ySplit="6" topLeftCell="A49" activePane="bottomLeft" state="frozen"/>
      <selection activeCell="A6" sqref="A6"/>
      <selection pane="bottomLeft" activeCell="C52" sqref="C52"/>
    </sheetView>
  </sheetViews>
  <sheetFormatPr baseColWidth="10" defaultColWidth="11.42578125" defaultRowHeight="16.5" x14ac:dyDescent="0.25"/>
  <cols>
    <col min="1" max="1" width="4" style="1" bestFit="1" customWidth="1"/>
    <col min="2" max="2" width="21.5703125" style="1" customWidth="1"/>
    <col min="3" max="3" width="25.5703125" style="1" customWidth="1"/>
    <col min="4" max="4" width="20.5703125" style="1" customWidth="1"/>
    <col min="5" max="5" width="15.5703125" style="1" customWidth="1"/>
    <col min="6" max="6" width="24.42578125" style="1" customWidth="1"/>
    <col min="7" max="7" width="21.85546875" style="1" customWidth="1"/>
    <col min="8" max="8" width="32.42578125" style="1" customWidth="1"/>
    <col min="9" max="9" width="19" style="1" customWidth="1"/>
    <col min="10" max="10" width="17.85546875" style="1" customWidth="1"/>
    <col min="11" max="11" width="16.5703125" style="1" customWidth="1"/>
    <col min="12" max="12" width="6.42578125" style="1" customWidth="1"/>
    <col min="13" max="13" width="33" style="1" customWidth="1"/>
    <col min="14" max="14" width="42" style="1" customWidth="1"/>
    <col min="15" max="15" width="15.42578125" style="1" customWidth="1"/>
    <col min="16" max="16" width="6.42578125" style="1" customWidth="1"/>
    <col min="17" max="17" width="16.140625" style="1" customWidth="1"/>
    <col min="18" max="72" width="11.42578125" style="2" customWidth="1"/>
    <col min="73" max="16384" width="11.42578125" style="2"/>
  </cols>
  <sheetData>
    <row r="1" spans="1:17" ht="63" customHeight="1" x14ac:dyDescent="0.25">
      <c r="A1" s="81" t="s">
        <v>127</v>
      </c>
      <c r="B1" s="82"/>
      <c r="C1" s="82"/>
      <c r="D1" s="82"/>
      <c r="E1" s="82"/>
      <c r="F1" s="82"/>
      <c r="G1" s="82"/>
      <c r="H1" s="82"/>
      <c r="I1" s="82"/>
      <c r="J1" s="82"/>
      <c r="K1" s="82"/>
      <c r="L1" s="82"/>
      <c r="M1" s="82"/>
      <c r="N1" s="82"/>
      <c r="O1" s="82"/>
      <c r="P1" s="82"/>
      <c r="Q1" s="82"/>
    </row>
    <row r="2" spans="1:17" ht="24" customHeight="1" x14ac:dyDescent="0.25">
      <c r="A2" s="83"/>
      <c r="B2" s="84"/>
      <c r="C2" s="84"/>
      <c r="D2" s="84"/>
      <c r="E2" s="84"/>
      <c r="F2" s="84"/>
      <c r="G2" s="84"/>
      <c r="H2" s="84"/>
      <c r="I2" s="84"/>
      <c r="J2" s="84"/>
      <c r="K2" s="84"/>
      <c r="L2" s="84"/>
      <c r="M2" s="84"/>
      <c r="N2" s="84"/>
      <c r="O2" s="84"/>
      <c r="P2" s="84"/>
      <c r="Q2" s="84"/>
    </row>
    <row r="3" spans="1:17" x14ac:dyDescent="0.25">
      <c r="A3" s="6"/>
      <c r="B3" s="6"/>
      <c r="C3" s="6"/>
      <c r="D3" s="6"/>
      <c r="E3" s="6"/>
      <c r="F3" s="6"/>
      <c r="G3" s="6"/>
      <c r="H3" s="6"/>
      <c r="I3" s="6"/>
      <c r="J3" s="6"/>
      <c r="K3" s="6"/>
      <c r="L3" s="6"/>
      <c r="M3" s="6"/>
      <c r="N3" s="6"/>
      <c r="O3" s="6"/>
      <c r="P3" s="6"/>
      <c r="Q3" s="6"/>
    </row>
    <row r="4" spans="1:17" x14ac:dyDescent="0.25">
      <c r="A4" s="85" t="s">
        <v>39</v>
      </c>
      <c r="B4" s="86"/>
      <c r="C4" s="86"/>
      <c r="D4" s="86"/>
      <c r="E4" s="86"/>
      <c r="F4" s="86"/>
      <c r="G4" s="86"/>
      <c r="H4" s="86"/>
      <c r="I4" s="86"/>
      <c r="J4" s="87"/>
      <c r="K4" s="85" t="s">
        <v>40</v>
      </c>
      <c r="L4" s="86"/>
      <c r="M4" s="86"/>
      <c r="N4" s="86"/>
      <c r="O4" s="86"/>
      <c r="P4" s="86"/>
      <c r="Q4" s="87"/>
    </row>
    <row r="5" spans="1:17" ht="23.45" customHeight="1" x14ac:dyDescent="0.25">
      <c r="A5" s="88" t="s">
        <v>0</v>
      </c>
      <c r="B5" s="78" t="s">
        <v>42</v>
      </c>
      <c r="C5" s="78" t="s">
        <v>43</v>
      </c>
      <c r="D5" s="78" t="s">
        <v>41</v>
      </c>
      <c r="E5" s="91" t="s">
        <v>2</v>
      </c>
      <c r="F5" s="78" t="s">
        <v>3</v>
      </c>
      <c r="G5" s="78" t="s">
        <v>23</v>
      </c>
      <c r="H5" s="90" t="s">
        <v>1</v>
      </c>
      <c r="I5" s="80" t="s">
        <v>26</v>
      </c>
      <c r="J5" s="78" t="s">
        <v>36</v>
      </c>
      <c r="K5" s="92" t="s">
        <v>20</v>
      </c>
      <c r="L5" s="93" t="s">
        <v>4</v>
      </c>
      <c r="M5" s="80" t="s">
        <v>27</v>
      </c>
      <c r="N5" s="80" t="s">
        <v>28</v>
      </c>
      <c r="O5" s="95" t="s">
        <v>24</v>
      </c>
      <c r="P5" s="93" t="s">
        <v>4</v>
      </c>
      <c r="Q5" s="78" t="s">
        <v>25</v>
      </c>
    </row>
    <row r="6" spans="1:17" s="9" customFormat="1" ht="82.5" customHeight="1" x14ac:dyDescent="0.25">
      <c r="A6" s="89"/>
      <c r="B6" s="79"/>
      <c r="C6" s="79"/>
      <c r="D6" s="79"/>
      <c r="E6" s="91"/>
      <c r="F6" s="79"/>
      <c r="G6" s="79"/>
      <c r="H6" s="91"/>
      <c r="I6" s="78"/>
      <c r="J6" s="79"/>
      <c r="K6" s="78"/>
      <c r="L6" s="94"/>
      <c r="M6" s="78"/>
      <c r="N6" s="78"/>
      <c r="O6" s="94"/>
      <c r="P6" s="94"/>
      <c r="Q6" s="79"/>
    </row>
    <row r="7" spans="1:17" s="8" customFormat="1" ht="213" customHeight="1" x14ac:dyDescent="0.25">
      <c r="A7" s="75">
        <v>1</v>
      </c>
      <c r="B7" s="71" t="s">
        <v>75</v>
      </c>
      <c r="C7" s="60" t="s">
        <v>76</v>
      </c>
      <c r="D7" s="60" t="s">
        <v>77</v>
      </c>
      <c r="E7" s="51" t="s">
        <v>33</v>
      </c>
      <c r="F7" s="51" t="s">
        <v>60</v>
      </c>
      <c r="G7" s="51" t="s">
        <v>61</v>
      </c>
      <c r="H7" s="53" t="s">
        <v>78</v>
      </c>
      <c r="I7" s="51" t="s">
        <v>30</v>
      </c>
      <c r="J7" s="55">
        <v>30</v>
      </c>
      <c r="K7" s="57" t="str">
        <f>IF(J7&lt;=0,"",IF(J7&lt;=2,"Muy Baja",IF(J7&lt;=24,"Baja",IF(J7&lt;=500,"Media",IF(J7&lt;=5000,"Alta","Muy Alta")))))</f>
        <v>Media</v>
      </c>
      <c r="L7" s="62">
        <f>IF(K7="","",IF(K7="Muy Baja",0.2,IF(K7="Baja",0.4,IF(K7="Media",0.6,IF(K7="Alta",0.8,IF(K7="Muy Alta",1,))))))</f>
        <v>0.6</v>
      </c>
      <c r="M7" s="65" t="s">
        <v>65</v>
      </c>
      <c r="N7" s="10" t="str">
        <f>IF(NOT(ISERROR(MATCH(M7,#REF!,0))),#REF!&amp;"Por favor no seleccionar los criterios de impacto(Afectación Económica o presupuestal y Pérdida Reputacional)",M7)</f>
        <v xml:space="preserve"> El riesgo afecta la imagen de la entidad con algunos usuarios de relevancia frente al logro de los objetivos</v>
      </c>
      <c r="O7" s="57" t="e">
        <f>IF(OR(N7=#REF!,N7=#REF!),"Leve",IF(OR(N7=#REF!,N7=#REF!),"Menor",IF(OR(N7=#REF!,N7=#REF!),"Moderado",IF(OR(N7=#REF!,N7=#REF!),"Mayor",IF(OR(N7=#REF!,N7=#REF!),"Catastrófico","")))))</f>
        <v>#REF!</v>
      </c>
      <c r="P7" s="62" t="e">
        <f>IF(O7="","",IF(O7="Leve",0.2,IF(O7="Menor",0.4,IF(O7="Moderado",0.6,IF(O7="Mayor",0.8,IF(O7="Catastrófico",1,))))))</f>
        <v>#REF!</v>
      </c>
      <c r="Q7" s="48" t="e">
        <f>IF(OR(AND(K7="Muy Baja",O7="Leve"),AND(K7="Muy Baja",O7="Menor"),AND(K7="Baja",O7="Leve")),"Bajo",IF(OR(AND(K7="Muy baja",O7="Moderado"),AND(K7="Baja",O7="Menor"),AND(K7="Baja",O7="Moderado"),AND(K7="Media",O7="Leve"),AND(K7="Media",O7="Menor"),AND(K7="Media",O7="Moderado"),AND(K7="Alta",O7="Leve"),AND(K7="Alta",O7="Menor")),"Moderado",IF(OR(AND(K7="Muy Baja",O7="Mayor"),AND(K7="Baja",O7="Mayor"),AND(K7="Media",O7="Mayor"),AND(K7="Alta",O7="Moderado"),AND(K7="Alta",O7="Mayor"),AND(K7="Muy Alta",O7="Leve"),AND(K7="Muy Alta",O7="Menor"),AND(K7="Muy Alta",O7="Moderado"),AND(K7="Muy Alta",O7="Mayor")),"Alto",IF(OR(AND(K7="Muy Baja",O7="Catastrófico"),AND(K7="Baja",O7="Catastrófico"),AND(K7="Media",O7="Catastrófico"),AND(K7="Alta",O7="Catastrófico"),AND(K7="Muy Alta",O7="Catastrófico")),"Extremo",""))))</f>
        <v>#REF!</v>
      </c>
    </row>
    <row r="8" spans="1:17" s="8" customFormat="1" ht="228" customHeight="1" x14ac:dyDescent="0.25">
      <c r="A8" s="35"/>
      <c r="B8" s="72"/>
      <c r="C8" s="70"/>
      <c r="D8" s="61"/>
      <c r="E8" s="52"/>
      <c r="F8" s="52"/>
      <c r="G8" s="52"/>
      <c r="H8" s="54"/>
      <c r="I8" s="52"/>
      <c r="J8" s="56"/>
      <c r="K8" s="58"/>
      <c r="L8" s="63"/>
      <c r="M8" s="66"/>
      <c r="N8" s="11"/>
      <c r="O8" s="58"/>
      <c r="P8" s="63"/>
      <c r="Q8" s="49"/>
    </row>
    <row r="9" spans="1:17" s="8" customFormat="1" ht="167.25" customHeight="1" x14ac:dyDescent="0.25">
      <c r="A9" s="35"/>
      <c r="B9" s="73"/>
      <c r="C9" s="70"/>
      <c r="D9" s="61"/>
      <c r="E9" s="52"/>
      <c r="F9" s="52"/>
      <c r="G9" s="52"/>
      <c r="H9" s="54"/>
      <c r="I9" s="52"/>
      <c r="J9" s="56"/>
      <c r="K9" s="59"/>
      <c r="L9" s="64"/>
      <c r="M9" s="66"/>
      <c r="N9" s="11"/>
      <c r="O9" s="59"/>
      <c r="P9" s="64"/>
      <c r="Q9" s="50"/>
    </row>
    <row r="10" spans="1:17" s="8" customFormat="1" ht="171.95" customHeight="1" x14ac:dyDescent="0.25">
      <c r="A10" s="35">
        <v>2</v>
      </c>
      <c r="B10" s="71" t="s">
        <v>79</v>
      </c>
      <c r="C10" s="60" t="s">
        <v>80</v>
      </c>
      <c r="D10" s="60" t="s">
        <v>81</v>
      </c>
      <c r="E10" s="51" t="s">
        <v>35</v>
      </c>
      <c r="F10" s="67" t="s">
        <v>44</v>
      </c>
      <c r="G10" s="51" t="s">
        <v>117</v>
      </c>
      <c r="H10" s="53" t="s">
        <v>74</v>
      </c>
      <c r="I10" s="51" t="s">
        <v>30</v>
      </c>
      <c r="J10" s="55">
        <v>1460</v>
      </c>
      <c r="K10" s="57" t="str">
        <f>IF(J10&lt;=0,"",IF(J10&lt;=2,"Muy Baja",IF(J10&lt;=24,"Baja",IF(J10&lt;=500,"Media",IF(J10&lt;=5000,"Alta","Muy Alta")))))</f>
        <v>Alta</v>
      </c>
      <c r="L10" s="62">
        <f>IF(K10="","",IF(K10="Muy Baja",0.2,IF(K10="Baja",0.4,IF(K10="Media",0.6,IF(K10="Alta",0.8,IF(K10="Muy Alta",1,))))))</f>
        <v>0.8</v>
      </c>
      <c r="M10" s="65" t="s">
        <v>65</v>
      </c>
      <c r="N10" s="10" t="str">
        <f>IF(NOT(ISERROR(MATCH(M10,#REF!,0))),#REF!&amp;"Por favor no seleccionar los criterios de impacto(Afectación Económica o presupuestal y Pérdida Reputacional)",M10)</f>
        <v xml:space="preserve"> El riesgo afecta la imagen de la entidad con algunos usuarios de relevancia frente al logro de los objetivos</v>
      </c>
      <c r="O10" s="57" t="e">
        <f>IF(OR(N10=#REF!,N10=#REF!),"Leve",IF(OR(N10=#REF!,N10=#REF!),"Menor",IF(OR(N10=#REF!,N10=#REF!),"Moderado",IF(OR(N10=#REF!,N10=#REF!),"Mayor",IF(OR(N10=#REF!,N10=#REF!),"Catastrófico","")))))</f>
        <v>#REF!</v>
      </c>
      <c r="P10" s="62" t="e">
        <f>IF(O10="","",IF(O10="Leve",0.2,IF(O10="Menor",0.4,IF(O10="Moderado",0.6,IF(O10="Mayor",0.8,IF(O10="Catastrófico",1,))))))</f>
        <v>#REF!</v>
      </c>
      <c r="Q10" s="48" t="e">
        <f>IF(OR(AND(K10="Muy Baja",O10="Leve"),AND(K10="Muy Baja",O10="Menor"),AND(K10="Baja",O10="Leve")),"Bajo",IF(OR(AND(K10="Muy baja",O10="Moderado"),AND(K10="Baja",O10="Menor"),AND(K10="Baja",O10="Moderado"),AND(K10="Media",O10="Leve"),AND(K10="Media",O10="Menor"),AND(K10="Media",O10="Moderado"),AND(K10="Alta",O10="Leve"),AND(K10="Alta",O10="Menor")),"Moderado",IF(OR(AND(K10="Muy Baja",O10="Mayor"),AND(K10="Baja",O10="Mayor"),AND(K10="Media",O10="Mayor"),AND(K10="Alta",O10="Moderado"),AND(K10="Alta",O10="Mayor"),AND(K10="Muy Alta",O10="Leve"),AND(K10="Muy Alta",O10="Menor"),AND(K10="Muy Alta",O10="Moderado"),AND(K10="Muy Alta",O10="Mayor")),"Alto",IF(OR(AND(K10="Muy Baja",O10="Catastrófico"),AND(K10="Baja",O10="Catastrófico"),AND(K10="Media",O10="Catastrófico"),AND(K10="Alta",O10="Catastrófico"),AND(K10="Muy Alta",O10="Catastrófico")),"Extremo",""))))</f>
        <v>#REF!</v>
      </c>
    </row>
    <row r="11" spans="1:17" s="8" customFormat="1" ht="151.5" customHeight="1" x14ac:dyDescent="0.25">
      <c r="A11" s="35"/>
      <c r="B11" s="72"/>
      <c r="C11" s="61"/>
      <c r="D11" s="70"/>
      <c r="E11" s="52"/>
      <c r="F11" s="52"/>
      <c r="G11" s="52"/>
      <c r="H11" s="54"/>
      <c r="I11" s="52"/>
      <c r="J11" s="56"/>
      <c r="K11" s="58"/>
      <c r="L11" s="63"/>
      <c r="M11" s="66"/>
      <c r="N11" s="11"/>
      <c r="O11" s="58"/>
      <c r="P11" s="63"/>
      <c r="Q11" s="49"/>
    </row>
    <row r="12" spans="1:17" s="8" customFormat="1" ht="151.5" customHeight="1" x14ac:dyDescent="0.25">
      <c r="A12" s="35"/>
      <c r="B12" s="73"/>
      <c r="C12" s="61"/>
      <c r="D12" s="70"/>
      <c r="E12" s="52"/>
      <c r="F12" s="52"/>
      <c r="G12" s="52"/>
      <c r="H12" s="54"/>
      <c r="I12" s="52"/>
      <c r="J12" s="56"/>
      <c r="K12" s="59"/>
      <c r="L12" s="64"/>
      <c r="M12" s="66"/>
      <c r="N12" s="11"/>
      <c r="O12" s="59"/>
      <c r="P12" s="64"/>
      <c r="Q12" s="50"/>
    </row>
    <row r="13" spans="1:17" s="8" customFormat="1" ht="151.5" customHeight="1" x14ac:dyDescent="0.25">
      <c r="A13" s="35">
        <v>3</v>
      </c>
      <c r="B13" s="71" t="s">
        <v>82</v>
      </c>
      <c r="C13" s="60" t="s">
        <v>83</v>
      </c>
      <c r="D13" s="60" t="s">
        <v>84</v>
      </c>
      <c r="E13" s="51" t="s">
        <v>33</v>
      </c>
      <c r="F13" s="51" t="s">
        <v>85</v>
      </c>
      <c r="G13" s="51" t="s">
        <v>86</v>
      </c>
      <c r="H13" s="53" t="s">
        <v>116</v>
      </c>
      <c r="I13" s="51" t="s">
        <v>30</v>
      </c>
      <c r="J13" s="55">
        <v>24</v>
      </c>
      <c r="K13" s="57" t="str">
        <f>IF(J13&lt;=0,"",IF(J13&lt;=2,"Muy Baja",IF(J13&lt;=24,"Baja",IF(J13&lt;=500,"Media",IF(J13&lt;=5000,"Alta","Muy Alta")))))</f>
        <v>Baja</v>
      </c>
      <c r="L13" s="62">
        <f>IF(K13="","",IF(K13="Muy Baja",0.2,IF(K13="Baja",0.4,IF(K13="Media",0.6,IF(K13="Alta",0.8,IF(K13="Muy Alta",1,))))))</f>
        <v>0.4</v>
      </c>
      <c r="M13" s="65" t="s">
        <v>65</v>
      </c>
      <c r="N13" s="10" t="str">
        <f>IF(NOT(ISERROR(MATCH(M13,#REF!,0))),#REF!&amp;"Por favor no seleccionar los criterios de impacto(Afectación Económica o presupuestal y Pérdida Reputacional)",M13)</f>
        <v xml:space="preserve"> El riesgo afecta la imagen de la entidad con algunos usuarios de relevancia frente al logro de los objetivos</v>
      </c>
      <c r="O13" s="57" t="e">
        <f>IF(OR(N13=#REF!,N13=#REF!),"Leve",IF(OR(N13=#REF!,N13=#REF!),"Menor",IF(OR(N13=#REF!,N13=#REF!),"Moderado",IF(OR(N13=#REF!,N13=#REF!),"Mayor",IF(OR(N13=#REF!,N13=#REF!),"Catastrófico","")))))</f>
        <v>#REF!</v>
      </c>
      <c r="P13" s="62" t="e">
        <f>IF(O13="","",IF(O13="Leve",0.2,IF(O13="Menor",0.4,IF(O13="Moderado",0.6,IF(O13="Mayor",0.8,IF(O13="Catastrófico",1,))))))</f>
        <v>#REF!</v>
      </c>
      <c r="Q13" s="48" t="e">
        <f>IF(OR(AND(K13="Muy Baja",O13="Leve"),AND(K13="Muy Baja",O13="Menor"),AND(K13="Baja",O13="Leve")),"Bajo",IF(OR(AND(K13="Muy baja",O13="Moderado"),AND(K13="Baja",O13="Menor"),AND(K13="Baja",O13="Moderado"),AND(K13="Media",O13="Leve"),AND(K13="Media",O13="Menor"),AND(K13="Media",O13="Moderado"),AND(K13="Alta",O13="Leve"),AND(K13="Alta",O13="Menor")),"Moderado",IF(OR(AND(K13="Muy Baja",O13="Mayor"),AND(K13="Baja",O13="Mayor"),AND(K13="Media",O13="Mayor"),AND(K13="Alta",O13="Moderado"),AND(K13="Alta",O13="Mayor"),AND(K13="Muy Alta",O13="Leve"),AND(K13="Muy Alta",O13="Menor"),AND(K13="Muy Alta",O13="Moderado"),AND(K13="Muy Alta",O13="Mayor")),"Alto",IF(OR(AND(K13="Muy Baja",O13="Catastrófico"),AND(K13="Baja",O13="Catastrófico"),AND(K13="Media",O13="Catastrófico"),AND(K13="Alta",O13="Catastrófico"),AND(K13="Muy Alta",O13="Catastrófico")),"Extremo",""))))</f>
        <v>#REF!</v>
      </c>
    </row>
    <row r="14" spans="1:17" s="8" customFormat="1" ht="151.5" customHeight="1" x14ac:dyDescent="0.25">
      <c r="A14" s="35"/>
      <c r="B14" s="72"/>
      <c r="C14" s="61"/>
      <c r="D14" s="70"/>
      <c r="E14" s="52"/>
      <c r="F14" s="52"/>
      <c r="G14" s="52"/>
      <c r="H14" s="54"/>
      <c r="I14" s="52"/>
      <c r="J14" s="56"/>
      <c r="K14" s="58"/>
      <c r="L14" s="63"/>
      <c r="M14" s="66"/>
      <c r="N14" s="11"/>
      <c r="O14" s="58"/>
      <c r="P14" s="63"/>
      <c r="Q14" s="49"/>
    </row>
    <row r="15" spans="1:17" s="8" customFormat="1" ht="151.5" customHeight="1" x14ac:dyDescent="0.25">
      <c r="A15" s="35"/>
      <c r="B15" s="73"/>
      <c r="C15" s="61"/>
      <c r="D15" s="70"/>
      <c r="E15" s="52"/>
      <c r="F15" s="52"/>
      <c r="G15" s="52"/>
      <c r="H15" s="54"/>
      <c r="I15" s="52"/>
      <c r="J15" s="56"/>
      <c r="K15" s="59"/>
      <c r="L15" s="64"/>
      <c r="M15" s="66"/>
      <c r="N15" s="11"/>
      <c r="O15" s="59"/>
      <c r="P15" s="64"/>
      <c r="Q15" s="50"/>
    </row>
    <row r="16" spans="1:17" s="8" customFormat="1" ht="176.25" customHeight="1" x14ac:dyDescent="0.25">
      <c r="A16" s="35">
        <v>4</v>
      </c>
      <c r="B16" s="71" t="s">
        <v>87</v>
      </c>
      <c r="C16" s="60" t="s">
        <v>88</v>
      </c>
      <c r="D16" s="60" t="s">
        <v>89</v>
      </c>
      <c r="E16" s="51" t="s">
        <v>35</v>
      </c>
      <c r="F16" s="67" t="s">
        <v>121</v>
      </c>
      <c r="G16" s="67" t="s">
        <v>58</v>
      </c>
      <c r="H16" s="53" t="s">
        <v>122</v>
      </c>
      <c r="I16" s="51" t="s">
        <v>30</v>
      </c>
      <c r="J16" s="55">
        <v>98</v>
      </c>
      <c r="K16" s="57" t="str">
        <f>IF(J16&lt;=0,"",IF(J16&lt;=2,"Muy Baja",IF(J16&lt;=24,"Baja",IF(J16&lt;=500,"Media",IF(J16&lt;=5000,"Alta","Muy Alta")))))</f>
        <v>Media</v>
      </c>
      <c r="L16" s="62">
        <f>IF(K16="","",IF(K16="Muy Baja",0.2,IF(K16="Baja",0.4,IF(K16="Media",0.6,IF(K16="Alta",0.8,IF(K16="Muy Alta",1,))))))</f>
        <v>0.6</v>
      </c>
      <c r="M16" s="65" t="s">
        <v>65</v>
      </c>
      <c r="N16" s="10" t="str">
        <f>IF(NOT(ISERROR(MATCH(M16,#REF!,0))),#REF!&amp;"Por favor no seleccionar los criterios de impacto(Afectación Económica o presupuestal y Pérdida Reputacional)",M16)</f>
        <v xml:space="preserve"> El riesgo afecta la imagen de la entidad con algunos usuarios de relevancia frente al logro de los objetivos</v>
      </c>
      <c r="O16" s="57" t="e">
        <f>IF(OR(N16=#REF!,N16=#REF!),"Leve",IF(OR(N16=#REF!,N16=#REF!),"Menor",IF(OR(N16=#REF!,N16=#REF!),"Moderado",IF(OR(N16=#REF!,N16=#REF!),"Mayor",IF(OR(N16=#REF!,N16=#REF!),"Catastrófico","")))))</f>
        <v>#REF!</v>
      </c>
      <c r="P16" s="62" t="e">
        <f>IF(O16="","",IF(O16="Leve",0.2,IF(O16="Menor",0.4,IF(O16="Moderado",0.6,IF(O16="Mayor",0.8,IF(O16="Catastrófico",1,))))))</f>
        <v>#REF!</v>
      </c>
      <c r="Q16" s="48" t="e">
        <f>IF(OR(AND(K16="Muy Baja",O16="Leve"),AND(K16="Muy Baja",O16="Menor"),AND(K16="Baja",O16="Leve")),"Bajo",IF(OR(AND(K16="Muy baja",O16="Moderado"),AND(K16="Baja",O16="Menor"),AND(K16="Baja",O16="Moderado"),AND(K16="Media",O16="Leve"),AND(K16="Media",O16="Menor"),AND(K16="Media",O16="Moderado"),AND(K16="Alta",O16="Leve"),AND(K16="Alta",O16="Menor")),"Moderado",IF(OR(AND(K16="Muy Baja",O16="Mayor"),AND(K16="Baja",O16="Mayor"),AND(K16="Media",O16="Mayor"),AND(K16="Alta",O16="Moderado"),AND(K16="Alta",O16="Mayor"),AND(K16="Muy Alta",O16="Leve"),AND(K16="Muy Alta",O16="Menor"),AND(K16="Muy Alta",O16="Moderado"),AND(K16="Muy Alta",O16="Mayor")),"Alto",IF(OR(AND(K16="Muy Baja",O16="Catastrófico"),AND(K16="Baja",O16="Catastrófico"),AND(K16="Media",O16="Catastrófico"),AND(K16="Alta",O16="Catastrófico"),AND(K16="Muy Alta",O16="Catastrófico")),"Extremo",""))))</f>
        <v>#REF!</v>
      </c>
    </row>
    <row r="17" spans="1:17" s="8" customFormat="1" ht="151.5" customHeight="1" x14ac:dyDescent="0.25">
      <c r="A17" s="35"/>
      <c r="B17" s="72"/>
      <c r="C17" s="70"/>
      <c r="D17" s="70"/>
      <c r="E17" s="52"/>
      <c r="F17" s="52"/>
      <c r="G17" s="52"/>
      <c r="H17" s="54"/>
      <c r="I17" s="52"/>
      <c r="J17" s="56"/>
      <c r="K17" s="58"/>
      <c r="L17" s="63"/>
      <c r="M17" s="66"/>
      <c r="N17" s="11"/>
      <c r="O17" s="58"/>
      <c r="P17" s="63"/>
      <c r="Q17" s="49"/>
    </row>
    <row r="18" spans="1:17" s="8" customFormat="1" ht="151.5" customHeight="1" x14ac:dyDescent="0.25">
      <c r="A18" s="35"/>
      <c r="B18" s="72"/>
      <c r="C18" s="70"/>
      <c r="D18" s="70"/>
      <c r="E18" s="52"/>
      <c r="F18" s="52"/>
      <c r="G18" s="52"/>
      <c r="H18" s="54"/>
      <c r="I18" s="52"/>
      <c r="J18" s="56"/>
      <c r="K18" s="58"/>
      <c r="L18" s="63"/>
      <c r="M18" s="66"/>
      <c r="N18" s="11"/>
      <c r="O18" s="58"/>
      <c r="P18" s="63"/>
      <c r="Q18" s="49"/>
    </row>
    <row r="19" spans="1:17" s="8" customFormat="1" ht="151.5" customHeight="1" x14ac:dyDescent="0.25">
      <c r="A19" s="35"/>
      <c r="B19" s="73"/>
      <c r="C19" s="70"/>
      <c r="D19" s="70"/>
      <c r="E19" s="52"/>
      <c r="F19" s="52"/>
      <c r="G19" s="52"/>
      <c r="H19" s="54"/>
      <c r="I19" s="52"/>
      <c r="J19" s="56"/>
      <c r="K19" s="59"/>
      <c r="L19" s="64"/>
      <c r="M19" s="66"/>
      <c r="N19" s="11"/>
      <c r="O19" s="59"/>
      <c r="P19" s="64"/>
      <c r="Q19" s="50"/>
    </row>
    <row r="20" spans="1:17" s="8" customFormat="1" ht="151.5" customHeight="1" x14ac:dyDescent="0.25">
      <c r="A20" s="35">
        <v>5</v>
      </c>
      <c r="B20" s="71" t="s">
        <v>90</v>
      </c>
      <c r="C20" s="60" t="s">
        <v>91</v>
      </c>
      <c r="D20" s="60" t="s">
        <v>92</v>
      </c>
      <c r="E20" s="51" t="s">
        <v>33</v>
      </c>
      <c r="F20" s="67" t="s">
        <v>93</v>
      </c>
      <c r="G20" s="67" t="s">
        <v>114</v>
      </c>
      <c r="H20" s="53" t="s">
        <v>118</v>
      </c>
      <c r="I20" s="51" t="s">
        <v>30</v>
      </c>
      <c r="J20" s="55">
        <v>1</v>
      </c>
      <c r="K20" s="57" t="str">
        <f>IF(J20&lt;=0,"",IF(J20&lt;=2,"Muy Baja",IF(J20&lt;=24,"Baja",IF(J20&lt;=500,"Media",IF(J20&lt;=5000,"Alta","Muy Alta")))))</f>
        <v>Muy Baja</v>
      </c>
      <c r="L20" s="62">
        <f>IF(K20="","",IF(K20="Muy Baja",0.2,IF(K20="Baja",0.4,IF(K20="Media",0.6,IF(K20="Alta",0.8,IF(K20="Muy Alta",1,))))))</f>
        <v>0.2</v>
      </c>
      <c r="M20" s="65" t="s">
        <v>65</v>
      </c>
      <c r="N20" s="10" t="str">
        <f>IF(NOT(ISERROR(MATCH(M20,#REF!,0))),#REF!&amp;"Por favor no seleccionar los criterios de impacto(Afectación Económica o presupuestal y Pérdida Reputacional)",M20)</f>
        <v xml:space="preserve"> El riesgo afecta la imagen de la entidad con algunos usuarios de relevancia frente al logro de los objetivos</v>
      </c>
      <c r="O20" s="57" t="e">
        <f>IF(OR(N20=#REF!,N20=#REF!),"Leve",IF(OR(N20=#REF!,N20=#REF!),"Menor",IF(OR(N20=#REF!,N20=#REF!),"Moderado",IF(OR(N20=#REF!,N20=#REF!),"Mayor",IF(OR(N20=#REF!,N20=#REF!),"Catastrófico","")))))</f>
        <v>#REF!</v>
      </c>
      <c r="P20" s="62" t="e">
        <f>IF(O20="","",IF(O20="Leve",0.2,IF(O20="Menor",0.4,IF(O20="Moderado",0.6,IF(O20="Mayor",0.8,IF(O20="Catastrófico",1,))))))</f>
        <v>#REF!</v>
      </c>
      <c r="Q20" s="48" t="e">
        <f>IF(OR(AND(K20="Muy Baja",O20="Leve"),AND(K20="Muy Baja",O20="Menor"),AND(K20="Baja",O20="Leve")),"Bajo",IF(OR(AND(K20="Muy baja",O20="Moderado"),AND(K20="Baja",O20="Menor"),AND(K20="Baja",O20="Moderado"),AND(K20="Media",O20="Leve"),AND(K20="Media",O20="Menor"),AND(K20="Media",O20="Moderado"),AND(K20="Alta",O20="Leve"),AND(K20="Alta",O20="Menor")),"Moderado",IF(OR(AND(K20="Muy Baja",O20="Mayor"),AND(K20="Baja",O20="Mayor"),AND(K20="Media",O20="Mayor"),AND(K20="Alta",O20="Moderado"),AND(K20="Alta",O20="Mayor"),AND(K20="Muy Alta",O20="Leve"),AND(K20="Muy Alta",O20="Menor"),AND(K20="Muy Alta",O20="Moderado"),AND(K20="Muy Alta",O20="Mayor")),"Alto",IF(OR(AND(K20="Muy Baja",O20="Catastrófico"),AND(K20="Baja",O20="Catastrófico"),AND(K20="Media",O20="Catastrófico"),AND(K20="Alta",O20="Catastrófico"),AND(K20="Muy Alta",O20="Catastrófico")),"Extremo",""))))</f>
        <v>#REF!</v>
      </c>
    </row>
    <row r="21" spans="1:17" s="8" customFormat="1" ht="151.5" customHeight="1" x14ac:dyDescent="0.25">
      <c r="A21" s="35"/>
      <c r="B21" s="72"/>
      <c r="C21" s="70"/>
      <c r="D21" s="61"/>
      <c r="E21" s="52"/>
      <c r="F21" s="52"/>
      <c r="G21" s="52"/>
      <c r="H21" s="54"/>
      <c r="I21" s="52"/>
      <c r="J21" s="56"/>
      <c r="K21" s="58"/>
      <c r="L21" s="63"/>
      <c r="M21" s="66"/>
      <c r="N21" s="11"/>
      <c r="O21" s="58"/>
      <c r="P21" s="63"/>
      <c r="Q21" s="49"/>
    </row>
    <row r="22" spans="1:17" s="8" customFormat="1" ht="151.5" customHeight="1" x14ac:dyDescent="0.25">
      <c r="A22" s="35"/>
      <c r="B22" s="73"/>
      <c r="C22" s="70"/>
      <c r="D22" s="61"/>
      <c r="E22" s="52"/>
      <c r="F22" s="52"/>
      <c r="G22" s="52"/>
      <c r="H22" s="54"/>
      <c r="I22" s="52"/>
      <c r="J22" s="56"/>
      <c r="K22" s="59"/>
      <c r="L22" s="64"/>
      <c r="M22" s="66"/>
      <c r="N22" s="11"/>
      <c r="O22" s="59"/>
      <c r="P22" s="64"/>
      <c r="Q22" s="50"/>
    </row>
    <row r="23" spans="1:17" s="8" customFormat="1" ht="151.5" customHeight="1" x14ac:dyDescent="0.25">
      <c r="A23" s="35">
        <v>6</v>
      </c>
      <c r="B23" s="71" t="s">
        <v>45</v>
      </c>
      <c r="C23" s="60" t="s">
        <v>57</v>
      </c>
      <c r="D23" s="60" t="s">
        <v>94</v>
      </c>
      <c r="E23" s="51" t="s">
        <v>35</v>
      </c>
      <c r="F23" s="51" t="s">
        <v>46</v>
      </c>
      <c r="G23" s="51" t="s">
        <v>47</v>
      </c>
      <c r="H23" s="53" t="s">
        <v>70</v>
      </c>
      <c r="I23" s="51" t="s">
        <v>30</v>
      </c>
      <c r="J23" s="55">
        <v>2</v>
      </c>
      <c r="K23" s="57" t="str">
        <f>IF(J23&lt;=0,"",IF(J23&lt;=2,"Muy Baja",IF(J23&lt;=24,"Baja",IF(J23&lt;=500,"Media",IF(J23&lt;=5000,"Alta","Muy Alta")))))</f>
        <v>Muy Baja</v>
      </c>
      <c r="L23" s="62">
        <f>IF(K23="","",IF(K23="Muy Baja",0.2,IF(K23="Baja",0.4,IF(K23="Media",0.6,IF(K23="Alta",0.8,IF(K23="Muy Alta",1,))))))</f>
        <v>0.2</v>
      </c>
      <c r="M23" s="65" t="s">
        <v>64</v>
      </c>
      <c r="N23" s="10" t="str">
        <f>IF(NOT(ISERROR(MATCH(M23,#REF!,0))),#REF!&amp;"Por favor no seleccionar los criterios de impacto(Afectación Económica o presupuestal y Pérdida Reputacional)",M23)</f>
        <v xml:space="preserve"> Entre 50 y 100 SMLMV </v>
      </c>
      <c r="O23" s="57" t="e">
        <f>IF(OR(N23=#REF!,N23=#REF!),"Leve",IF(OR(N23=#REF!,N23=#REF!),"Menor",IF(OR(N23=#REF!,N23=#REF!),"Moderado",IF(OR(N23=#REF!,N23=#REF!),"Mayor",IF(OR(N23=#REF!,N23=#REF!),"Catastrófico","")))))</f>
        <v>#REF!</v>
      </c>
      <c r="P23" s="62" t="e">
        <f>IF(O23="","",IF(O23="Leve",0.2,IF(O23="Menor",0.4,IF(O23="Moderado",0.6,IF(O23="Mayor",0.8,IF(O23="Catastrófico",1,))))))</f>
        <v>#REF!</v>
      </c>
      <c r="Q23" s="48" t="e">
        <f>IF(OR(AND(K23="Muy Baja",O23="Leve"),AND(K23="Muy Baja",O23="Menor"),AND(K23="Baja",O23="Leve")),"Bajo",IF(OR(AND(K23="Muy baja",O23="Moderado"),AND(K23="Baja",O23="Menor"),AND(K23="Baja",O23="Moderado"),AND(K23="Media",O23="Leve"),AND(K23="Media",O23="Menor"),AND(K23="Media",O23="Moderado"),AND(K23="Alta",O23="Leve"),AND(K23="Alta",O23="Menor")),"Moderado",IF(OR(AND(K23="Muy Baja",O23="Mayor"),AND(K23="Baja",O23="Mayor"),AND(K23="Media",O23="Mayor"),AND(K23="Alta",O23="Moderado"),AND(K23="Alta",O23="Mayor"),AND(K23="Muy Alta",O23="Leve"),AND(K23="Muy Alta",O23="Menor"),AND(K23="Muy Alta",O23="Moderado"),AND(K23="Muy Alta",O23="Mayor")),"Alto",IF(OR(AND(K23="Muy Baja",O23="Catastrófico"),AND(K23="Baja",O23="Catastrófico"),AND(K23="Media",O23="Catastrófico"),AND(K23="Alta",O23="Catastrófico"),AND(K23="Muy Alta",O23="Catastrófico")),"Extremo",""))))</f>
        <v>#REF!</v>
      </c>
    </row>
    <row r="24" spans="1:17" s="8" customFormat="1" ht="151.5" customHeight="1" x14ac:dyDescent="0.25">
      <c r="A24" s="35"/>
      <c r="B24" s="72"/>
      <c r="C24" s="70"/>
      <c r="D24" s="61"/>
      <c r="E24" s="52"/>
      <c r="F24" s="52"/>
      <c r="G24" s="52"/>
      <c r="H24" s="54"/>
      <c r="I24" s="52"/>
      <c r="J24" s="56"/>
      <c r="K24" s="58"/>
      <c r="L24" s="63"/>
      <c r="M24" s="66"/>
      <c r="N24" s="11"/>
      <c r="O24" s="58"/>
      <c r="P24" s="63"/>
      <c r="Q24" s="49"/>
    </row>
    <row r="25" spans="1:17" s="8" customFormat="1" ht="151.5" customHeight="1" x14ac:dyDescent="0.25">
      <c r="A25" s="35"/>
      <c r="B25" s="73"/>
      <c r="C25" s="70"/>
      <c r="D25" s="61"/>
      <c r="E25" s="52"/>
      <c r="F25" s="52"/>
      <c r="G25" s="52"/>
      <c r="H25" s="54"/>
      <c r="I25" s="52"/>
      <c r="J25" s="56"/>
      <c r="K25" s="59"/>
      <c r="L25" s="64"/>
      <c r="M25" s="66"/>
      <c r="N25" s="11"/>
      <c r="O25" s="59"/>
      <c r="P25" s="64"/>
      <c r="Q25" s="50"/>
    </row>
    <row r="26" spans="1:17" s="8" customFormat="1" ht="151.5" customHeight="1" x14ac:dyDescent="0.25">
      <c r="A26" s="35">
        <v>7</v>
      </c>
      <c r="B26" s="71" t="s">
        <v>48</v>
      </c>
      <c r="C26" s="60" t="s">
        <v>95</v>
      </c>
      <c r="D26" s="60" t="s">
        <v>96</v>
      </c>
      <c r="E26" s="51" t="s">
        <v>33</v>
      </c>
      <c r="F26" s="51" t="s">
        <v>115</v>
      </c>
      <c r="G26" s="51" t="s">
        <v>62</v>
      </c>
      <c r="H26" s="53" t="s">
        <v>49</v>
      </c>
      <c r="I26" s="51" t="s">
        <v>30</v>
      </c>
      <c r="J26" s="55">
        <v>355</v>
      </c>
      <c r="K26" s="57" t="str">
        <f>IF(J26&lt;=0,"",IF(J26&lt;=2,"Muy Baja",IF(J26&lt;=24,"Baja",IF(J26&lt;=500,"Media",IF(J26&lt;=5000,"Alta","Muy Alta")))))</f>
        <v>Media</v>
      </c>
      <c r="L26" s="62">
        <f>IF(K26="","",IF(K26="Muy Baja",0.2,IF(K26="Baja",0.4,IF(K26="Media",0.6,IF(K26="Alta",0.8,IF(K26="Muy Alta",1,))))))</f>
        <v>0.6</v>
      </c>
      <c r="M26" s="65" t="s">
        <v>66</v>
      </c>
      <c r="N26" s="10" t="str">
        <f>IF(NOT(ISERROR(MATCH(M26,#REF!,0))),#REF!&amp;"Por favor no seleccionar los criterios de impacto(Afectación Económica o presupuestal y Pérdida Reputacional)",M26)</f>
        <v xml:space="preserve"> El riesgo afecta la imagen de la entidad con efecto publicitario sostenido a nivel de sector administrativo, nivel departamental o municipal</v>
      </c>
      <c r="O26" s="57" t="e">
        <f>IF(OR(N26=#REF!,N26=#REF!),"Leve",IF(OR(N26=#REF!,N26=#REF!),"Menor",IF(OR(N26=#REF!,N26=#REF!),"Moderado",IF(OR(N26=#REF!,N26=#REF!),"Mayor",IF(OR(N26=#REF!,N26=#REF!),"Catastrófico","")))))</f>
        <v>#REF!</v>
      </c>
      <c r="P26" s="62" t="e">
        <f>IF(O26="","",IF(O26="Leve",0.2,IF(O26="Menor",0.4,IF(O26="Moderado",0.6,IF(O26="Mayor",0.8,IF(O26="Catastrófico",1,))))))</f>
        <v>#REF!</v>
      </c>
      <c r="Q26" s="48" t="e">
        <f>IF(OR(AND(K26="Muy Baja",O26="Leve"),AND(K26="Muy Baja",O26="Menor"),AND(K26="Baja",O26="Leve")),"Bajo",IF(OR(AND(K26="Muy baja",O26="Moderado"),AND(K26="Baja",O26="Menor"),AND(K26="Baja",O26="Moderado"),AND(K26="Media",O26="Leve"),AND(K26="Media",O26="Menor"),AND(K26="Media",O26="Moderado"),AND(K26="Alta",O26="Leve"),AND(K26="Alta",O26="Menor")),"Moderado",IF(OR(AND(K26="Muy Baja",O26="Mayor"),AND(K26="Baja",O26="Mayor"),AND(K26="Media",O26="Mayor"),AND(K26="Alta",O26="Moderado"),AND(K26="Alta",O26="Mayor"),AND(K26="Muy Alta",O26="Leve"),AND(K26="Muy Alta",O26="Menor"),AND(K26="Muy Alta",O26="Moderado"),AND(K26="Muy Alta",O26="Mayor")),"Alto",IF(OR(AND(K26="Muy Baja",O26="Catastrófico"),AND(K26="Baja",O26="Catastrófico"),AND(K26="Media",O26="Catastrófico"),AND(K26="Alta",O26="Catastrófico"),AND(K26="Muy Alta",O26="Catastrófico")),"Extremo",""))))</f>
        <v>#REF!</v>
      </c>
    </row>
    <row r="27" spans="1:17" s="8" customFormat="1" ht="151.5" customHeight="1" x14ac:dyDescent="0.25">
      <c r="A27" s="35"/>
      <c r="B27" s="72"/>
      <c r="C27" s="70"/>
      <c r="D27" s="61"/>
      <c r="E27" s="52"/>
      <c r="F27" s="52"/>
      <c r="G27" s="52"/>
      <c r="H27" s="54"/>
      <c r="I27" s="52"/>
      <c r="J27" s="56"/>
      <c r="K27" s="58"/>
      <c r="L27" s="63"/>
      <c r="M27" s="66"/>
      <c r="N27" s="11"/>
      <c r="O27" s="58"/>
      <c r="P27" s="63"/>
      <c r="Q27" s="49"/>
    </row>
    <row r="28" spans="1:17" s="8" customFormat="1" ht="151.5" customHeight="1" x14ac:dyDescent="0.25">
      <c r="A28" s="35"/>
      <c r="B28" s="73"/>
      <c r="C28" s="70"/>
      <c r="D28" s="61"/>
      <c r="E28" s="52"/>
      <c r="F28" s="52"/>
      <c r="G28" s="52"/>
      <c r="H28" s="54"/>
      <c r="I28" s="52"/>
      <c r="J28" s="56"/>
      <c r="K28" s="59"/>
      <c r="L28" s="64"/>
      <c r="M28" s="74"/>
      <c r="N28" s="11"/>
      <c r="O28" s="59"/>
      <c r="P28" s="64"/>
      <c r="Q28" s="50"/>
    </row>
    <row r="29" spans="1:17" s="8" customFormat="1" ht="151.5" customHeight="1" x14ac:dyDescent="0.25">
      <c r="A29" s="35">
        <v>8</v>
      </c>
      <c r="B29" s="71" t="s">
        <v>50</v>
      </c>
      <c r="C29" s="60" t="s">
        <v>97</v>
      </c>
      <c r="D29" s="60" t="s">
        <v>98</v>
      </c>
      <c r="E29" s="51" t="s">
        <v>35</v>
      </c>
      <c r="F29" s="67" t="s">
        <v>63</v>
      </c>
      <c r="G29" s="67" t="s">
        <v>69</v>
      </c>
      <c r="H29" s="53" t="s">
        <v>112</v>
      </c>
      <c r="I29" s="51" t="s">
        <v>30</v>
      </c>
      <c r="J29" s="55">
        <v>3000</v>
      </c>
      <c r="K29" s="57" t="str">
        <f>IF(J29&lt;=0,"",IF(J29&lt;=2,"Muy Baja",IF(J29&lt;=24,"Baja",IF(J29&lt;=500,"Media",IF(J29&lt;=5000,"Alta","Muy Alta")))))</f>
        <v>Alta</v>
      </c>
      <c r="L29" s="62">
        <f>IF(K29="","",IF(K29="Muy Baja",0.2,IF(K29="Baja",0.4,IF(K29="Media",0.6,IF(K29="Alta",0.8,IF(K29="Muy Alta",1,))))))</f>
        <v>0.8</v>
      </c>
      <c r="M29" s="65" t="s">
        <v>64</v>
      </c>
      <c r="N29" s="10" t="str">
        <f>IF(NOT(ISERROR(MATCH(M29,#REF!,0))),#REF!&amp;"Por favor no seleccionar los criterios de impacto(Afectación Económica o presupuestal y Pérdida Reputacional)",M29)</f>
        <v xml:space="preserve"> Entre 50 y 100 SMLMV </v>
      </c>
      <c r="O29" s="57" t="e">
        <f>IF(OR(N29=#REF!,N29=#REF!),"Leve",IF(OR(N29=#REF!,N29=#REF!),"Menor",IF(OR(N29=#REF!,N29=#REF!),"Moderado",IF(OR(N29=#REF!,N29=#REF!),"Mayor",IF(OR(N29=#REF!,N29=#REF!),"Catastrófico","")))))</f>
        <v>#REF!</v>
      </c>
      <c r="P29" s="62" t="e">
        <f>IF(O29="","",IF(O29="Leve",0.2,IF(O29="Menor",0.4,IF(O29="Moderado",0.6,IF(O29="Mayor",0.8,IF(O29="Catastrófico",1,))))))</f>
        <v>#REF!</v>
      </c>
      <c r="Q29" s="48" t="e">
        <f>IF(OR(AND(K29="Muy Baja",O29="Leve"),AND(K29="Muy Baja",O29="Menor"),AND(K29="Baja",O29="Leve")),"Bajo",IF(OR(AND(K29="Muy baja",O29="Moderado"),AND(K29="Baja",O29="Menor"),AND(K29="Baja",O29="Moderado"),AND(K29="Media",O29="Leve"),AND(K29="Media",O29="Menor"),AND(K29="Media",O29="Moderado"),AND(K29="Alta",O29="Leve"),AND(K29="Alta",O29="Menor")),"Moderado",IF(OR(AND(K29="Muy Baja",O29="Mayor"),AND(K29="Baja",O29="Mayor"),AND(K29="Media",O29="Mayor"),AND(K29="Alta",O29="Moderado"),AND(K29="Alta",O29="Mayor"),AND(K29="Muy Alta",O29="Leve"),AND(K29="Muy Alta",O29="Menor"),AND(K29="Muy Alta",O29="Moderado"),AND(K29="Muy Alta",O29="Mayor")),"Alto",IF(OR(AND(K29="Muy Baja",O29="Catastrófico"),AND(K29="Baja",O29="Catastrófico"),AND(K29="Media",O29="Catastrófico"),AND(K29="Alta",O29="Catastrófico"),AND(K29="Muy Alta",O29="Catastrófico")),"Extremo",""))))</f>
        <v>#REF!</v>
      </c>
    </row>
    <row r="30" spans="1:17" s="8" customFormat="1" ht="151.5" customHeight="1" x14ac:dyDescent="0.25">
      <c r="A30" s="35"/>
      <c r="B30" s="72"/>
      <c r="C30" s="61"/>
      <c r="D30" s="61"/>
      <c r="E30" s="52"/>
      <c r="F30" s="52"/>
      <c r="G30" s="52"/>
      <c r="H30" s="54"/>
      <c r="I30" s="52"/>
      <c r="J30" s="56"/>
      <c r="K30" s="58"/>
      <c r="L30" s="63"/>
      <c r="M30" s="66"/>
      <c r="N30" s="11"/>
      <c r="O30" s="58"/>
      <c r="P30" s="63"/>
      <c r="Q30" s="49"/>
    </row>
    <row r="31" spans="1:17" s="8" customFormat="1" ht="151.5" customHeight="1" x14ac:dyDescent="0.25">
      <c r="A31" s="35"/>
      <c r="B31" s="73"/>
      <c r="C31" s="61"/>
      <c r="D31" s="61"/>
      <c r="E31" s="52"/>
      <c r="F31" s="52"/>
      <c r="G31" s="52"/>
      <c r="H31" s="54"/>
      <c r="I31" s="52"/>
      <c r="J31" s="56"/>
      <c r="K31" s="59"/>
      <c r="L31" s="64"/>
      <c r="M31" s="66"/>
      <c r="N31" s="11"/>
      <c r="O31" s="59"/>
      <c r="P31" s="64"/>
      <c r="Q31" s="50"/>
    </row>
    <row r="32" spans="1:17" s="8" customFormat="1" ht="151.5" customHeight="1" x14ac:dyDescent="0.25">
      <c r="A32" s="35">
        <v>9</v>
      </c>
      <c r="B32" s="32" t="s">
        <v>126</v>
      </c>
      <c r="C32" s="60" t="s">
        <v>99</v>
      </c>
      <c r="D32" s="60" t="s">
        <v>100</v>
      </c>
      <c r="E32" s="51" t="s">
        <v>35</v>
      </c>
      <c r="F32" s="51" t="s">
        <v>101</v>
      </c>
      <c r="G32" s="51" t="s">
        <v>58</v>
      </c>
      <c r="H32" s="53" t="s">
        <v>102</v>
      </c>
      <c r="I32" s="51" t="s">
        <v>30</v>
      </c>
      <c r="J32" s="55">
        <v>20</v>
      </c>
      <c r="K32" s="57" t="str">
        <f>IF(J32&lt;=0,"",IF(J32&lt;=2,"Muy Baja",IF(J32&lt;=24,"Baja",IF(J32&lt;=500,"Media",IF(J32&lt;=5000,"Alta","Muy Alta")))))</f>
        <v>Baja</v>
      </c>
      <c r="L32" s="62">
        <f>IF(K32="","",IF(K32="Muy Baja",0.2,IF(K32="Baja",0.4,IF(K32="Media",0.6,IF(K32="Alta",0.8,IF(K32="Muy Alta",1,))))))</f>
        <v>0.4</v>
      </c>
      <c r="M32" s="65" t="s">
        <v>65</v>
      </c>
      <c r="N32" s="10" t="str">
        <f>IF(NOT(ISERROR(MATCH(M32,#REF!,0))),#REF!&amp;"Por favor no seleccionar los criterios de impacto(Afectación Económica o presupuestal y Pérdida Reputacional)",M32)</f>
        <v xml:space="preserve"> El riesgo afecta la imagen de la entidad con algunos usuarios de relevancia frente al logro de los objetivos</v>
      </c>
      <c r="O32" s="57" t="e">
        <f>IF(OR(N32=#REF!,N32=#REF!),"Leve",IF(OR(N32=#REF!,N32=#REF!),"Menor",IF(OR(N32=#REF!,N32=#REF!),"Moderado",IF(OR(N32=#REF!,N32=#REF!),"Mayor",IF(OR(N32=#REF!,N32=#REF!),"Catastrófico","")))))</f>
        <v>#REF!</v>
      </c>
      <c r="P32" s="62" t="e">
        <f>IF(O32="","",IF(O32="Leve",0.2,IF(O32="Menor",0.4,IF(O32="Moderado",0.6,IF(O32="Mayor",0.8,IF(O32="Catastrófico",1,))))))</f>
        <v>#REF!</v>
      </c>
      <c r="Q32" s="48" t="e">
        <f>IF(OR(AND(K32="Muy Baja",O32="Leve"),AND(K32="Muy Baja",O32="Menor"),AND(K32="Baja",O32="Leve")),"Bajo",IF(OR(AND(K32="Muy baja",O32="Moderado"),AND(K32="Baja",O32="Menor"),AND(K32="Baja",O32="Moderado"),AND(K32="Media",O32="Leve"),AND(K32="Media",O32="Menor"),AND(K32="Media",O32="Moderado"),AND(K32="Alta",O32="Leve"),AND(K32="Alta",O32="Menor")),"Moderado",IF(OR(AND(K32="Muy Baja",O32="Mayor"),AND(K32="Baja",O32="Mayor"),AND(K32="Media",O32="Mayor"),AND(K32="Alta",O32="Moderado"),AND(K32="Alta",O32="Mayor"),AND(K32="Muy Alta",O32="Leve"),AND(K32="Muy Alta",O32="Menor"),AND(K32="Muy Alta",O32="Moderado"),AND(K32="Muy Alta",O32="Mayor")),"Alto",IF(OR(AND(K32="Muy Baja",O32="Catastrófico"),AND(K32="Baja",O32="Catastrófico"),AND(K32="Media",O32="Catastrófico"),AND(K32="Alta",O32="Catastrófico"),AND(K32="Muy Alta",O32="Catastrófico")),"Extremo",""))))</f>
        <v>#REF!</v>
      </c>
    </row>
    <row r="33" spans="1:17" s="8" customFormat="1" ht="151.5" customHeight="1" x14ac:dyDescent="0.25">
      <c r="A33" s="35"/>
      <c r="B33" s="33"/>
      <c r="C33" s="70"/>
      <c r="D33" s="70"/>
      <c r="E33" s="52"/>
      <c r="F33" s="52"/>
      <c r="G33" s="52"/>
      <c r="H33" s="54"/>
      <c r="I33" s="52"/>
      <c r="J33" s="56"/>
      <c r="K33" s="58"/>
      <c r="L33" s="63"/>
      <c r="M33" s="66"/>
      <c r="N33" s="11"/>
      <c r="O33" s="58"/>
      <c r="P33" s="63"/>
      <c r="Q33" s="49"/>
    </row>
    <row r="34" spans="1:17" s="8" customFormat="1" ht="151.5" customHeight="1" x14ac:dyDescent="0.25">
      <c r="A34" s="35"/>
      <c r="B34" s="34"/>
      <c r="C34" s="70"/>
      <c r="D34" s="70"/>
      <c r="E34" s="52"/>
      <c r="F34" s="52"/>
      <c r="G34" s="52"/>
      <c r="H34" s="54"/>
      <c r="I34" s="52"/>
      <c r="J34" s="56"/>
      <c r="K34" s="59"/>
      <c r="L34" s="64"/>
      <c r="M34" s="66"/>
      <c r="N34" s="11"/>
      <c r="O34" s="59"/>
      <c r="P34" s="64"/>
      <c r="Q34" s="50"/>
    </row>
    <row r="35" spans="1:17" s="8" customFormat="1" ht="176.45" customHeight="1" x14ac:dyDescent="0.25">
      <c r="A35" s="35">
        <v>10</v>
      </c>
      <c r="B35" s="71" t="s">
        <v>103</v>
      </c>
      <c r="C35" s="60" t="s">
        <v>113</v>
      </c>
      <c r="D35" s="60" t="s">
        <v>104</v>
      </c>
      <c r="E35" s="51" t="s">
        <v>33</v>
      </c>
      <c r="F35" s="51" t="s">
        <v>105</v>
      </c>
      <c r="G35" s="51" t="s">
        <v>106</v>
      </c>
      <c r="H35" s="53" t="s">
        <v>107</v>
      </c>
      <c r="I35" s="51" t="s">
        <v>30</v>
      </c>
      <c r="J35" s="55">
        <v>30</v>
      </c>
      <c r="K35" s="57" t="str">
        <f>IF(J35&lt;=0,"",IF(J35&lt;=2,"Muy Baja",IF(J35&lt;=24,"Baja",IF(J35&lt;=500,"Media",IF(J35&lt;=5000,"Alta","Muy Alta")))))</f>
        <v>Media</v>
      </c>
      <c r="L35" s="62">
        <f>IF(K35="","",IF(K35="Muy Baja",0.2,IF(K35="Baja",0.4,IF(K35="Media",0.6,IF(K35="Alta",0.8,IF(K35="Muy Alta",1,))))))</f>
        <v>0.6</v>
      </c>
      <c r="M35" s="65" t="s">
        <v>66</v>
      </c>
      <c r="N35" s="10" t="str">
        <f>IF(NOT(ISERROR(MATCH(M35,#REF!,0))),#REF!&amp;"Por favor no seleccionar los criterios de impacto(Afectación Económica o presupuestal y Pérdida Reputacional)",M35)</f>
        <v xml:space="preserve"> El riesgo afecta la imagen de la entidad con efecto publicitario sostenido a nivel de sector administrativo, nivel departamental o municipal</v>
      </c>
      <c r="O35" s="57" t="e">
        <f>IF(OR(N35=#REF!,N35=#REF!),"Leve",IF(OR(N35=#REF!,N35=#REF!),"Menor",IF(OR(N35=#REF!,N35=#REF!),"Moderado",IF(OR(N35=#REF!,N35=#REF!),"Mayor",IF(OR(N35=#REF!,N35=#REF!),"Catastrófico","")))))</f>
        <v>#REF!</v>
      </c>
      <c r="P35" s="62" t="e">
        <f>IF(O35="","",IF(O35="Leve",0.2,IF(O35="Menor",0.4,IF(O35="Moderado",0.6,IF(O35="Mayor",0.8,IF(O35="Catastrófico",1,))))))</f>
        <v>#REF!</v>
      </c>
      <c r="Q35" s="48" t="e">
        <f>IF(OR(AND(K35="Muy Baja",O35="Leve"),AND(K35="Muy Baja",O35="Menor"),AND(K35="Baja",O35="Leve")),"Bajo",IF(OR(AND(K35="Muy baja",O35="Moderado"),AND(K35="Baja",O35="Menor"),AND(K35="Baja",O35="Moderado"),AND(K35="Media",O35="Leve"),AND(K35="Media",O35="Menor"),AND(K35="Media",O35="Moderado"),AND(K35="Alta",O35="Leve"),AND(K35="Alta",O35="Menor")),"Moderado",IF(OR(AND(K35="Muy Baja",O35="Mayor"),AND(K35="Baja",O35="Mayor"),AND(K35="Media",O35="Mayor"),AND(K35="Alta",O35="Moderado"),AND(K35="Alta",O35="Mayor"),AND(K35="Muy Alta",O35="Leve"),AND(K35="Muy Alta",O35="Menor"),AND(K35="Muy Alta",O35="Moderado"),AND(K35="Muy Alta",O35="Mayor")),"Alto",IF(OR(AND(K35="Muy Baja",O35="Catastrófico"),AND(K35="Baja",O35="Catastrófico"),AND(K35="Media",O35="Catastrófico"),AND(K35="Alta",O35="Catastrófico"),AND(K35="Muy Alta",O35="Catastrófico")),"Extremo",""))))</f>
        <v>#REF!</v>
      </c>
    </row>
    <row r="36" spans="1:17" s="8" customFormat="1" ht="151.5" customHeight="1" x14ac:dyDescent="0.25">
      <c r="A36" s="35"/>
      <c r="B36" s="72"/>
      <c r="C36" s="61"/>
      <c r="D36" s="61"/>
      <c r="E36" s="52"/>
      <c r="F36" s="52"/>
      <c r="G36" s="52"/>
      <c r="H36" s="54"/>
      <c r="I36" s="52"/>
      <c r="J36" s="56"/>
      <c r="K36" s="58"/>
      <c r="L36" s="63"/>
      <c r="M36" s="66"/>
      <c r="N36" s="10"/>
      <c r="O36" s="58"/>
      <c r="P36" s="63"/>
      <c r="Q36" s="49"/>
    </row>
    <row r="37" spans="1:17" s="8" customFormat="1" ht="151.5" customHeight="1" x14ac:dyDescent="0.25">
      <c r="A37" s="35"/>
      <c r="B37" s="73"/>
      <c r="C37" s="69"/>
      <c r="D37" s="61"/>
      <c r="E37" s="52"/>
      <c r="F37" s="52"/>
      <c r="G37" s="52"/>
      <c r="H37" s="54"/>
      <c r="I37" s="52"/>
      <c r="J37" s="56"/>
      <c r="K37" s="59"/>
      <c r="L37" s="64"/>
      <c r="M37" s="66"/>
      <c r="N37" s="10"/>
      <c r="O37" s="59"/>
      <c r="P37" s="64"/>
      <c r="Q37" s="50"/>
    </row>
    <row r="38" spans="1:17" s="8" customFormat="1" ht="151.5" customHeight="1" x14ac:dyDescent="0.25">
      <c r="A38" s="35">
        <v>11</v>
      </c>
      <c r="B38" s="32" t="s">
        <v>51</v>
      </c>
      <c r="C38" s="45" t="s">
        <v>108</v>
      </c>
      <c r="D38" s="45" t="s">
        <v>52</v>
      </c>
      <c r="E38" s="39" t="s">
        <v>35</v>
      </c>
      <c r="F38" s="67" t="s">
        <v>120</v>
      </c>
      <c r="G38" s="68" t="s">
        <v>59</v>
      </c>
      <c r="H38" s="42" t="s">
        <v>119</v>
      </c>
      <c r="I38" s="39" t="s">
        <v>30</v>
      </c>
      <c r="J38" s="17">
        <v>56</v>
      </c>
      <c r="K38" s="20" t="str">
        <f>IF(J38&lt;=0,"",IF(J38&lt;=2,"Muy Baja",IF(J38&lt;=24,"Baja",IF(J38&lt;=500,"Media",IF(J38&lt;=5000,"Alta","Muy Alta")))))</f>
        <v>Media</v>
      </c>
      <c r="L38" s="23">
        <f>IF(K38="","",IF(K38="Muy Baja",0.2,IF(K38="Baja",0.4,IF(K38="Media",0.6,IF(K38="Alta",0.8,IF(K38="Muy Alta",1,))))))</f>
        <v>0.6</v>
      </c>
      <c r="M38" s="26" t="s">
        <v>65</v>
      </c>
      <c r="N38" s="12" t="str">
        <f>IF(NOT(ISERROR(MATCH(M38,#REF!,0))),#REF!&amp;"Por favor no seleccionar los criterios de impacto(Afectación Económica o presupuestal y Pérdida Reputacional)",M38)</f>
        <v xml:space="preserve"> El riesgo afecta la imagen de la entidad con algunos usuarios de relevancia frente al logro de los objetivos</v>
      </c>
      <c r="O38" s="20" t="e">
        <f>IF(OR(N38=#REF!,N38=#REF!),"Leve",IF(OR(N38=#REF!,N38=#REF!),"Menor",IF(OR(N38=#REF!,N38=#REF!),"Moderado",IF(OR(N38=#REF!,N38=#REF!),"Mayor",IF(OR(N38=#REF!,N38=#REF!),"Catastrófico","")))))</f>
        <v>#REF!</v>
      </c>
      <c r="P38" s="23" t="e">
        <f>IF(O38="","",IF(O38="Leve",0.2,IF(O38="Menor",0.4,IF(O38="Moderado",0.6,IF(O38="Mayor",0.8,IF(O38="Catastrófico",1,))))))</f>
        <v>#REF!</v>
      </c>
      <c r="Q38" s="29" t="e">
        <f>IF(OR(AND(K38="Muy Baja",O38="Leve"),AND(K38="Muy Baja",O38="Menor"),AND(K38="Baja",O38="Leve")),"Bajo",IF(OR(AND(K38="Muy baja",O38="Moderado"),AND(K38="Baja",O38="Menor"),AND(K38="Baja",O38="Moderado"),AND(K38="Media",O38="Leve"),AND(K38="Media",O38="Menor"),AND(K38="Media",O38="Moderado"),AND(K38="Alta",O38="Leve"),AND(K38="Alta",O38="Menor")),"Moderado",IF(OR(AND(K38="Muy Baja",O38="Mayor"),AND(K38="Baja",O38="Mayor"),AND(K38="Media",O38="Mayor"),AND(K38="Alta",O38="Moderado"),AND(K38="Alta",O38="Mayor"),AND(K38="Muy Alta",O38="Leve"),AND(K38="Muy Alta",O38="Menor"),AND(K38="Muy Alta",O38="Moderado"),AND(K38="Muy Alta",O38="Mayor")),"Alto",IF(OR(AND(K38="Muy Baja",O38="Catastrófico"),AND(K38="Baja",O38="Catastrófico"),AND(K38="Media",O38="Catastrófico"),AND(K38="Alta",O38="Catastrófico"),AND(K38="Muy Alta",O38="Catastrófico")),"Extremo",""))))</f>
        <v>#REF!</v>
      </c>
    </row>
    <row r="39" spans="1:17" s="8" customFormat="1" ht="151.5" customHeight="1" x14ac:dyDescent="0.25">
      <c r="A39" s="35"/>
      <c r="B39" s="33"/>
      <c r="C39" s="46"/>
      <c r="D39" s="37"/>
      <c r="E39" s="40"/>
      <c r="F39" s="52"/>
      <c r="G39" s="40"/>
      <c r="H39" s="43"/>
      <c r="I39" s="40"/>
      <c r="J39" s="18"/>
      <c r="K39" s="21"/>
      <c r="L39" s="24"/>
      <c r="M39" s="27"/>
      <c r="N39" s="13"/>
      <c r="O39" s="21"/>
      <c r="P39" s="24"/>
      <c r="Q39" s="30"/>
    </row>
    <row r="40" spans="1:17" s="8" customFormat="1" ht="151.5" customHeight="1" x14ac:dyDescent="0.25">
      <c r="A40" s="35"/>
      <c r="B40" s="34"/>
      <c r="C40" s="46"/>
      <c r="D40" s="37"/>
      <c r="E40" s="40"/>
      <c r="F40" s="52"/>
      <c r="G40" s="40"/>
      <c r="H40" s="43"/>
      <c r="I40" s="40"/>
      <c r="J40" s="18"/>
      <c r="K40" s="22"/>
      <c r="L40" s="25"/>
      <c r="M40" s="27"/>
      <c r="N40" s="13"/>
      <c r="O40" s="22"/>
      <c r="P40" s="25"/>
      <c r="Q40" s="31"/>
    </row>
    <row r="41" spans="1:17" s="8" customFormat="1" ht="151.5" customHeight="1" x14ac:dyDescent="0.25">
      <c r="A41" s="35">
        <v>12</v>
      </c>
      <c r="B41" s="32" t="s">
        <v>111</v>
      </c>
      <c r="C41" s="45" t="s">
        <v>109</v>
      </c>
      <c r="D41" s="45" t="s">
        <v>110</v>
      </c>
      <c r="E41" s="39" t="s">
        <v>33</v>
      </c>
      <c r="F41" s="39" t="s">
        <v>73</v>
      </c>
      <c r="G41" s="39" t="s">
        <v>72</v>
      </c>
      <c r="H41" s="42" t="s">
        <v>71</v>
      </c>
      <c r="I41" s="39" t="s">
        <v>30</v>
      </c>
      <c r="J41" s="17">
        <v>10</v>
      </c>
      <c r="K41" s="20" t="str">
        <f>IF(J41&lt;=0,"",IF(J41&lt;=2,"Muy Baja",IF(J41&lt;=24,"Baja",IF(J41&lt;=500,"Media",IF(J41&lt;=5000,"Alta","Muy Alta")))))</f>
        <v>Baja</v>
      </c>
      <c r="L41" s="23">
        <f>IF(K41="","",IF(K41="Muy Baja",0.2,IF(K41="Baja",0.4,IF(K41="Media",0.6,IF(K41="Alta",0.8,IF(K41="Muy Alta",1,))))))</f>
        <v>0.4</v>
      </c>
      <c r="M41" s="26" t="s">
        <v>66</v>
      </c>
      <c r="N41" s="12" t="str">
        <f>IF(NOT(ISERROR(MATCH(M41,#REF!,0))),#REF!&amp;"Por favor no seleccionar los criterios de impacto(Afectación Económica o presupuestal y Pérdida Reputacional)",M41)</f>
        <v xml:space="preserve"> El riesgo afecta la imagen de la entidad con efecto publicitario sostenido a nivel de sector administrativo, nivel departamental o municipal</v>
      </c>
      <c r="O41" s="20" t="e">
        <f>IF(OR(N41=#REF!,N41=#REF!),"Leve",IF(OR(N41=#REF!,N41=#REF!),"Menor",IF(OR(N41=#REF!,N41=#REF!),"Moderado",IF(OR(N41=#REF!,N41=#REF!),"Mayor",IF(OR(N41=#REF!,N41=#REF!),"Catastrófico","")))))</f>
        <v>#REF!</v>
      </c>
      <c r="P41" s="23" t="e">
        <f>IF(O41="","",IF(O41="Leve",0.2,IF(O41="Menor",0.4,IF(O41="Moderado",0.6,IF(O41="Mayor",0.8,IF(O41="Catastrófico",1,))))))</f>
        <v>#REF!</v>
      </c>
      <c r="Q41" s="29" t="e">
        <f>IF(OR(AND(K41="Muy Baja",O41="Leve"),AND(K41="Muy Baja",O41="Menor"),AND(K41="Baja",O41="Leve")),"Bajo",IF(OR(AND(K41="Muy baja",O41="Moderado"),AND(K41="Baja",O41="Menor"),AND(K41="Baja",O41="Moderado"),AND(K41="Media",O41="Leve"),AND(K41="Media",O41="Menor"),AND(K41="Media",O41="Moderado"),AND(K41="Alta",O41="Leve"),AND(K41="Alta",O41="Menor")),"Moderado",IF(OR(AND(K41="Muy Baja",O41="Mayor"),AND(K41="Baja",O41="Mayor"),AND(K41="Media",O41="Mayor"),AND(K41="Alta",O41="Moderado"),AND(K41="Alta",O41="Mayor"),AND(K41="Muy Alta",O41="Leve"),AND(K41="Muy Alta",O41="Menor"),AND(K41="Muy Alta",O41="Moderado"),AND(K41="Muy Alta",O41="Mayor")),"Alto",IF(OR(AND(K41="Muy Baja",O41="Catastrófico"),AND(K41="Baja",O41="Catastrófico"),AND(K41="Media",O41="Catastrófico"),AND(K41="Alta",O41="Catastrófico"),AND(K41="Muy Alta",O41="Catastrófico")),"Extremo",""))))</f>
        <v>#REF!</v>
      </c>
    </row>
    <row r="42" spans="1:17" s="8" customFormat="1" ht="151.5" customHeight="1" x14ac:dyDescent="0.25">
      <c r="A42" s="35"/>
      <c r="B42" s="33"/>
      <c r="C42" s="46"/>
      <c r="D42" s="46"/>
      <c r="E42" s="40"/>
      <c r="F42" s="40"/>
      <c r="G42" s="40"/>
      <c r="H42" s="43"/>
      <c r="I42" s="40"/>
      <c r="J42" s="18"/>
      <c r="K42" s="21"/>
      <c r="L42" s="24"/>
      <c r="M42" s="27"/>
      <c r="N42" s="13"/>
      <c r="O42" s="21"/>
      <c r="P42" s="24"/>
      <c r="Q42" s="30"/>
    </row>
    <row r="43" spans="1:17" s="8" customFormat="1" ht="151.5" customHeight="1" x14ac:dyDescent="0.25">
      <c r="A43" s="35"/>
      <c r="B43" s="34"/>
      <c r="C43" s="47"/>
      <c r="D43" s="47"/>
      <c r="E43" s="41"/>
      <c r="F43" s="41"/>
      <c r="G43" s="41"/>
      <c r="H43" s="44"/>
      <c r="I43" s="41"/>
      <c r="J43" s="19"/>
      <c r="K43" s="22"/>
      <c r="L43" s="25"/>
      <c r="M43" s="28"/>
      <c r="N43" s="13"/>
      <c r="O43" s="22"/>
      <c r="P43" s="25"/>
      <c r="Q43" s="31"/>
    </row>
    <row r="44" spans="1:17" s="8" customFormat="1" ht="151.5" customHeight="1" x14ac:dyDescent="0.25">
      <c r="A44" s="35"/>
      <c r="B44" s="32"/>
      <c r="C44" s="36"/>
      <c r="D44" s="36"/>
      <c r="E44" s="39"/>
      <c r="F44" s="39"/>
      <c r="G44" s="39"/>
      <c r="H44" s="42"/>
      <c r="I44" s="39"/>
      <c r="J44" s="17"/>
      <c r="K44" s="20" t="str">
        <f>IF(J44&lt;=0,"",IF(J44&lt;=2,"Muy Baja",IF(J44&lt;=24,"Baja",IF(J44&lt;=500,"Media",IF(J44&lt;=5000,"Alta","Muy Alta")))))</f>
        <v/>
      </c>
      <c r="L44" s="23" t="str">
        <f>IF(K44="","",IF(K44="Muy Baja",0.2,IF(K44="Baja",0.4,IF(K44="Media",0.6,IF(K44="Alta",0.8,IF(K44="Muy Alta",1,))))))</f>
        <v/>
      </c>
      <c r="M44" s="26"/>
      <c r="N44" s="12">
        <f>IF(NOT(ISERROR(MATCH(M44,#REF!,0))),#REF!&amp;"Por favor no seleccionar los criterios de impacto(Afectación Económica o presupuestal y Pérdida Reputacional)",M44)</f>
        <v>0</v>
      </c>
      <c r="O44" s="20" t="e">
        <f>IF(OR(N44=#REF!,N44=#REF!),"Leve",IF(OR(N44=#REF!,N44=#REF!),"Menor",IF(OR(N44=#REF!,N44=#REF!),"Moderado",IF(OR(N44=#REF!,N44=#REF!),"Mayor",IF(OR(N44=#REF!,N44=#REF!),"Catastrófico","")))))</f>
        <v>#REF!</v>
      </c>
      <c r="P44" s="23" t="e">
        <f>IF(O44="","",IF(O44="Leve",0.2,IF(O44="Menor",0.4,IF(O44="Moderado",0.6,IF(O44="Mayor",0.8,IF(O44="Catastrófico",1,))))))</f>
        <v>#REF!</v>
      </c>
      <c r="Q44" s="29" t="e">
        <f>IF(OR(AND(K44="Muy Baja",O44="Leve"),AND(K44="Muy Baja",O44="Menor"),AND(K44="Baja",O44="Leve")),"Bajo",IF(OR(AND(K44="Muy baja",O44="Moderado"),AND(K44="Baja",O44="Menor"),AND(K44="Baja",O44="Moderado"),AND(K44="Media",O44="Leve"),AND(K44="Media",O44="Menor"),AND(K44="Media",O44="Moderado"),AND(K44="Alta",O44="Leve"),AND(K44="Alta",O44="Menor")),"Moderado",IF(OR(AND(K44="Muy Baja",O44="Mayor"),AND(K44="Baja",O44="Mayor"),AND(K44="Media",O44="Mayor"),AND(K44="Alta",O44="Moderado"),AND(K44="Alta",O44="Mayor"),AND(K44="Muy Alta",O44="Leve"),AND(K44="Muy Alta",O44="Menor"),AND(K44="Muy Alta",O44="Moderado"),AND(K44="Muy Alta",O44="Mayor")),"Alto",IF(OR(AND(K44="Muy Baja",O44="Catastrófico"),AND(K44="Baja",O44="Catastrófico"),AND(K44="Media",O44="Catastrófico"),AND(K44="Alta",O44="Catastrófico"),AND(K44="Muy Alta",O44="Catastrófico")),"Extremo",""))))</f>
        <v>#REF!</v>
      </c>
    </row>
    <row r="45" spans="1:17" s="8" customFormat="1" ht="151.5" customHeight="1" x14ac:dyDescent="0.25">
      <c r="A45" s="35"/>
      <c r="B45" s="33"/>
      <c r="C45" s="37"/>
      <c r="D45" s="37"/>
      <c r="E45" s="40"/>
      <c r="F45" s="40"/>
      <c r="G45" s="40"/>
      <c r="H45" s="43"/>
      <c r="I45" s="40"/>
      <c r="J45" s="18"/>
      <c r="K45" s="21"/>
      <c r="L45" s="24"/>
      <c r="M45" s="27"/>
      <c r="N45" s="13"/>
      <c r="O45" s="21"/>
      <c r="P45" s="24"/>
      <c r="Q45" s="30"/>
    </row>
    <row r="46" spans="1:17" s="8" customFormat="1" ht="151.5" customHeight="1" x14ac:dyDescent="0.25">
      <c r="A46" s="35"/>
      <c r="B46" s="34"/>
      <c r="C46" s="38"/>
      <c r="D46" s="38"/>
      <c r="E46" s="41"/>
      <c r="F46" s="41"/>
      <c r="G46" s="41"/>
      <c r="H46" s="44"/>
      <c r="I46" s="41"/>
      <c r="J46" s="19"/>
      <c r="K46" s="22"/>
      <c r="L46" s="25"/>
      <c r="M46" s="28"/>
      <c r="N46" s="13"/>
      <c r="O46" s="22"/>
      <c r="P46" s="25"/>
      <c r="Q46" s="31"/>
    </row>
    <row r="47" spans="1:17" ht="49.5" customHeight="1" x14ac:dyDescent="0.25">
      <c r="A47" s="3"/>
      <c r="B47" s="7"/>
      <c r="C47" s="7"/>
      <c r="D47" s="7"/>
      <c r="E47" s="76" t="s">
        <v>68</v>
      </c>
      <c r="F47" s="77"/>
      <c r="G47" s="77"/>
      <c r="H47" s="77"/>
      <c r="I47" s="77"/>
      <c r="J47" s="77"/>
      <c r="K47" s="77"/>
      <c r="L47" s="77"/>
      <c r="M47" s="77"/>
      <c r="N47" s="77"/>
      <c r="O47" s="77"/>
      <c r="P47" s="77"/>
      <c r="Q47" s="77"/>
    </row>
    <row r="49" spans="2:10" x14ac:dyDescent="0.25">
      <c r="C49" s="2"/>
      <c r="D49" s="2"/>
      <c r="E49" s="9" t="s">
        <v>56</v>
      </c>
    </row>
    <row r="51" spans="2:10" ht="18" customHeight="1" x14ac:dyDescent="0.25">
      <c r="B51" s="14" t="s">
        <v>124</v>
      </c>
      <c r="C51" s="15" t="s">
        <v>123</v>
      </c>
      <c r="D51" s="96" t="s">
        <v>125</v>
      </c>
      <c r="E51" s="96"/>
      <c r="F51" s="96"/>
      <c r="G51" s="96"/>
      <c r="H51" s="96"/>
      <c r="I51" s="96"/>
      <c r="J51" s="96"/>
    </row>
    <row r="52" spans="2:10" ht="18" customHeight="1" x14ac:dyDescent="0.25">
      <c r="B52" s="6">
        <v>1</v>
      </c>
      <c r="C52" s="97">
        <v>46052</v>
      </c>
      <c r="D52" s="16" t="s">
        <v>128</v>
      </c>
      <c r="E52" s="16"/>
      <c r="F52" s="16"/>
      <c r="G52" s="16"/>
      <c r="H52" s="16"/>
      <c r="I52" s="16"/>
      <c r="J52" s="16"/>
    </row>
    <row r="53" spans="2:10" ht="18" customHeight="1" x14ac:dyDescent="0.25">
      <c r="B53" s="6"/>
      <c r="C53" s="6"/>
      <c r="D53" s="16"/>
      <c r="E53" s="16"/>
      <c r="F53" s="16"/>
      <c r="G53" s="16"/>
      <c r="H53" s="16"/>
      <c r="I53" s="16"/>
      <c r="J53" s="16"/>
    </row>
    <row r="54" spans="2:10" ht="14.1" customHeight="1" x14ac:dyDescent="0.25">
      <c r="B54" s="6"/>
      <c r="C54" s="6"/>
      <c r="D54" s="16"/>
      <c r="E54" s="16"/>
      <c r="F54" s="16"/>
      <c r="G54" s="16"/>
      <c r="H54" s="16"/>
      <c r="I54" s="16"/>
      <c r="J54" s="16"/>
    </row>
    <row r="55" spans="2:10" x14ac:dyDescent="0.25">
      <c r="B55" s="6"/>
      <c r="C55" s="6"/>
      <c r="D55" s="16"/>
      <c r="E55" s="16"/>
      <c r="F55" s="16"/>
      <c r="G55" s="16"/>
      <c r="H55" s="16"/>
      <c r="I55" s="16"/>
      <c r="J55" s="16"/>
    </row>
    <row r="56" spans="2:10" x14ac:dyDescent="0.25">
      <c r="B56" s="6"/>
      <c r="C56" s="6"/>
      <c r="D56" s="16"/>
      <c r="E56" s="16"/>
      <c r="F56" s="16"/>
      <c r="G56" s="16"/>
      <c r="H56" s="16"/>
      <c r="I56" s="16"/>
      <c r="J56" s="16"/>
    </row>
    <row r="57" spans="2:10" x14ac:dyDescent="0.25">
      <c r="B57" s="6"/>
      <c r="C57" s="6"/>
      <c r="D57" s="16"/>
      <c r="E57" s="16"/>
      <c r="F57" s="16"/>
      <c r="G57" s="16"/>
      <c r="H57" s="16"/>
      <c r="I57" s="16"/>
      <c r="J57" s="16"/>
    </row>
    <row r="58" spans="2:10" x14ac:dyDescent="0.25">
      <c r="B58" s="6"/>
      <c r="C58" s="6"/>
      <c r="D58" s="6"/>
      <c r="E58" s="6"/>
      <c r="F58" s="6"/>
      <c r="G58" s="6"/>
      <c r="H58" s="6"/>
      <c r="I58" s="6"/>
      <c r="J58" s="6"/>
    </row>
    <row r="59" spans="2:10" x14ac:dyDescent="0.25">
      <c r="B59" s="6"/>
      <c r="C59" s="6"/>
      <c r="D59" s="6"/>
      <c r="E59" s="6"/>
      <c r="F59" s="6"/>
      <c r="G59" s="6"/>
      <c r="H59" s="6"/>
      <c r="I59" s="6"/>
      <c r="J59" s="6"/>
    </row>
  </sheetData>
  <autoFilter ref="A6:BT47"/>
  <dataConsolidate/>
  <mergeCells count="236">
    <mergeCell ref="D55:J55"/>
    <mergeCell ref="D56:J56"/>
    <mergeCell ref="D57:J57"/>
    <mergeCell ref="D51:J51"/>
    <mergeCell ref="D54:J54"/>
    <mergeCell ref="Q16:Q19"/>
    <mergeCell ref="P16:P19"/>
    <mergeCell ref="A20:A22"/>
    <mergeCell ref="B20:B22"/>
    <mergeCell ref="C20:C22"/>
    <mergeCell ref="J16:J19"/>
    <mergeCell ref="O16:O19"/>
    <mergeCell ref="M16:M19"/>
    <mergeCell ref="G16:G19"/>
    <mergeCell ref="F16:F19"/>
    <mergeCell ref="E16:E19"/>
    <mergeCell ref="D16:D19"/>
    <mergeCell ref="C16:C19"/>
    <mergeCell ref="A16:A19"/>
    <mergeCell ref="B16:B19"/>
    <mergeCell ref="L16:L19"/>
    <mergeCell ref="K16:K19"/>
    <mergeCell ref="I16:I19"/>
    <mergeCell ref="E10:E12"/>
    <mergeCell ref="F10:F12"/>
    <mergeCell ref="G10:G12"/>
    <mergeCell ref="H13:H15"/>
    <mergeCell ref="I13:I15"/>
    <mergeCell ref="I10:I12"/>
    <mergeCell ref="A10:A12"/>
    <mergeCell ref="B10:B12"/>
    <mergeCell ref="C10:C12"/>
    <mergeCell ref="D10:D12"/>
    <mergeCell ref="H10:H12"/>
    <mergeCell ref="K10:K12"/>
    <mergeCell ref="L10:L12"/>
    <mergeCell ref="J10:J12"/>
    <mergeCell ref="M10:M12"/>
    <mergeCell ref="O10:O12"/>
    <mergeCell ref="P10:P12"/>
    <mergeCell ref="P13:P15"/>
    <mergeCell ref="Q13:Q15"/>
    <mergeCell ref="Q10:Q12"/>
    <mergeCell ref="M13:M15"/>
    <mergeCell ref="O13:O15"/>
    <mergeCell ref="K13:K15"/>
    <mergeCell ref="L13:L15"/>
    <mergeCell ref="J13:J15"/>
    <mergeCell ref="Q5:Q6"/>
    <mergeCell ref="M5:M6"/>
    <mergeCell ref="N5:N6"/>
    <mergeCell ref="A1:Q2"/>
    <mergeCell ref="A4:J4"/>
    <mergeCell ref="K4:Q4"/>
    <mergeCell ref="A5:A6"/>
    <mergeCell ref="I5:I6"/>
    <mergeCell ref="H5:H6"/>
    <mergeCell ref="G5:G6"/>
    <mergeCell ref="F5:F6"/>
    <mergeCell ref="B5:B6"/>
    <mergeCell ref="C5:C6"/>
    <mergeCell ref="D5:D6"/>
    <mergeCell ref="J5:J6"/>
    <mergeCell ref="K5:K6"/>
    <mergeCell ref="L5:L6"/>
    <mergeCell ref="O5:O6"/>
    <mergeCell ref="P5:P6"/>
    <mergeCell ref="E5:E6"/>
    <mergeCell ref="G7:G9"/>
    <mergeCell ref="H7:H9"/>
    <mergeCell ref="I7:I9"/>
    <mergeCell ref="J7:J9"/>
    <mergeCell ref="A7:A9"/>
    <mergeCell ref="B7:B9"/>
    <mergeCell ref="C7:C9"/>
    <mergeCell ref="D7:D9"/>
    <mergeCell ref="E47:Q47"/>
    <mergeCell ref="Q7:Q9"/>
    <mergeCell ref="E7:E9"/>
    <mergeCell ref="K7:K9"/>
    <mergeCell ref="L7:L9"/>
    <mergeCell ref="M7:M9"/>
    <mergeCell ref="O7:O9"/>
    <mergeCell ref="P7:P9"/>
    <mergeCell ref="F7:F9"/>
    <mergeCell ref="A13:A15"/>
    <mergeCell ref="B13:B15"/>
    <mergeCell ref="C13:C15"/>
    <mergeCell ref="D13:D15"/>
    <mergeCell ref="E13:E15"/>
    <mergeCell ref="F13:F15"/>
    <mergeCell ref="G13:G15"/>
    <mergeCell ref="H16:H19"/>
    <mergeCell ref="D20:D22"/>
    <mergeCell ref="E20:E22"/>
    <mergeCell ref="F20:F22"/>
    <mergeCell ref="G20:G22"/>
    <mergeCell ref="H20:H22"/>
    <mergeCell ref="I20:I22"/>
    <mergeCell ref="J20:J22"/>
    <mergeCell ref="K20:K22"/>
    <mergeCell ref="L20:L22"/>
    <mergeCell ref="M20:M22"/>
    <mergeCell ref="O20:O22"/>
    <mergeCell ref="P20:P22"/>
    <mergeCell ref="Q20:Q22"/>
    <mergeCell ref="B23:B25"/>
    <mergeCell ref="A23:A25"/>
    <mergeCell ref="C23:C25"/>
    <mergeCell ref="D23:D25"/>
    <mergeCell ref="E23:E25"/>
    <mergeCell ref="F23:F25"/>
    <mergeCell ref="G23:G25"/>
    <mergeCell ref="H23:H25"/>
    <mergeCell ref="Q26:Q28"/>
    <mergeCell ref="J23:J25"/>
    <mergeCell ref="K23:K25"/>
    <mergeCell ref="L23:L25"/>
    <mergeCell ref="M23:M25"/>
    <mergeCell ref="O23:O25"/>
    <mergeCell ref="P23:P25"/>
    <mergeCell ref="Q23:Q25"/>
    <mergeCell ref="I23:I25"/>
    <mergeCell ref="I26:I28"/>
    <mergeCell ref="J26:J28"/>
    <mergeCell ref="K26:K28"/>
    <mergeCell ref="L26:L28"/>
    <mergeCell ref="O26:O28"/>
    <mergeCell ref="M26:M28"/>
    <mergeCell ref="C29:C31"/>
    <mergeCell ref="D26:D28"/>
    <mergeCell ref="E26:E28"/>
    <mergeCell ref="F26:F28"/>
    <mergeCell ref="G26:G28"/>
    <mergeCell ref="H26:H28"/>
    <mergeCell ref="P26:P28"/>
    <mergeCell ref="A26:A28"/>
    <mergeCell ref="B26:B28"/>
    <mergeCell ref="C26:C28"/>
    <mergeCell ref="F29:F31"/>
    <mergeCell ref="G29:G31"/>
    <mergeCell ref="H29:H31"/>
    <mergeCell ref="D29:D31"/>
    <mergeCell ref="P29:P31"/>
    <mergeCell ref="O29:O31"/>
    <mergeCell ref="K29:K31"/>
    <mergeCell ref="L29:L31"/>
    <mergeCell ref="M29:M31"/>
    <mergeCell ref="Q29:Q31"/>
    <mergeCell ref="A38:A40"/>
    <mergeCell ref="B38:B40"/>
    <mergeCell ref="C38:C40"/>
    <mergeCell ref="D38:D40"/>
    <mergeCell ref="E38:E40"/>
    <mergeCell ref="F38:F40"/>
    <mergeCell ref="G38:G40"/>
    <mergeCell ref="H38:H40"/>
    <mergeCell ref="A32:A34"/>
    <mergeCell ref="A35:A37"/>
    <mergeCell ref="C35:C37"/>
    <mergeCell ref="B32:B34"/>
    <mergeCell ref="C32:C34"/>
    <mergeCell ref="B35:B37"/>
    <mergeCell ref="G32:G34"/>
    <mergeCell ref="D32:D34"/>
    <mergeCell ref="E32:E34"/>
    <mergeCell ref="F32:F34"/>
    <mergeCell ref="I29:I31"/>
    <mergeCell ref="J29:J31"/>
    <mergeCell ref="E29:E31"/>
    <mergeCell ref="A29:A31"/>
    <mergeCell ref="B29:B31"/>
    <mergeCell ref="Q32:Q34"/>
    <mergeCell ref="Q35:Q37"/>
    <mergeCell ref="G35:G37"/>
    <mergeCell ref="H35:H37"/>
    <mergeCell ref="I35:I37"/>
    <mergeCell ref="J35:J37"/>
    <mergeCell ref="K35:K37"/>
    <mergeCell ref="D35:D37"/>
    <mergeCell ref="E35:E37"/>
    <mergeCell ref="F35:F37"/>
    <mergeCell ref="O32:O34"/>
    <mergeCell ref="P32:P34"/>
    <mergeCell ref="L35:L37"/>
    <mergeCell ref="M35:M37"/>
    <mergeCell ref="O35:O37"/>
    <mergeCell ref="P35:P37"/>
    <mergeCell ref="H32:H34"/>
    <mergeCell ref="I32:I34"/>
    <mergeCell ref="J32:J34"/>
    <mergeCell ref="K32:K34"/>
    <mergeCell ref="L32:L34"/>
    <mergeCell ref="M32:M34"/>
    <mergeCell ref="I38:I40"/>
    <mergeCell ref="J38:J40"/>
    <mergeCell ref="K38:K40"/>
    <mergeCell ref="P38:P40"/>
    <mergeCell ref="Q38:Q40"/>
    <mergeCell ref="L38:L40"/>
    <mergeCell ref="M38:M40"/>
    <mergeCell ref="O38:O40"/>
    <mergeCell ref="A41:A43"/>
    <mergeCell ref="J41:J43"/>
    <mergeCell ref="I41:I43"/>
    <mergeCell ref="H41:H43"/>
    <mergeCell ref="G41:G43"/>
    <mergeCell ref="F41:F43"/>
    <mergeCell ref="E41:E43"/>
    <mergeCell ref="D41:D43"/>
    <mergeCell ref="C41:C43"/>
    <mergeCell ref="A44:A46"/>
    <mergeCell ref="B44:B46"/>
    <mergeCell ref="C44:C46"/>
    <mergeCell ref="D44:D46"/>
    <mergeCell ref="E44:E46"/>
    <mergeCell ref="F44:F46"/>
    <mergeCell ref="G44:G46"/>
    <mergeCell ref="H44:H46"/>
    <mergeCell ref="I44:I46"/>
    <mergeCell ref="D53:J53"/>
    <mergeCell ref="J44:J46"/>
    <mergeCell ref="K44:K46"/>
    <mergeCell ref="L44:L46"/>
    <mergeCell ref="M44:M46"/>
    <mergeCell ref="O44:O46"/>
    <mergeCell ref="P44:P46"/>
    <mergeCell ref="Q44:Q46"/>
    <mergeCell ref="B41:B43"/>
    <mergeCell ref="O41:O43"/>
    <mergeCell ref="P41:P43"/>
    <mergeCell ref="Q41:Q43"/>
    <mergeCell ref="K41:K43"/>
    <mergeCell ref="L41:L43"/>
    <mergeCell ref="M41:M43"/>
    <mergeCell ref="D52:J52"/>
  </mergeCells>
  <conditionalFormatting sqref="K7">
    <cfRule type="cellIs" dxfId="182" priority="3823" operator="equal">
      <formula>"Muy Alta"</formula>
    </cfRule>
    <cfRule type="cellIs" dxfId="181" priority="3824" operator="equal">
      <formula>"Alta"</formula>
    </cfRule>
    <cfRule type="cellIs" dxfId="180" priority="3825" operator="equal">
      <formula>"Media"</formula>
    </cfRule>
    <cfRule type="cellIs" dxfId="179" priority="3826" operator="equal">
      <formula>"Baja"</formula>
    </cfRule>
    <cfRule type="cellIs" dxfId="178" priority="3827" operator="equal">
      <formula>"Muy Baja"</formula>
    </cfRule>
  </conditionalFormatting>
  <conditionalFormatting sqref="K10">
    <cfRule type="cellIs" dxfId="177" priority="2298" operator="equal">
      <formula>"Alta"</formula>
    </cfRule>
    <cfRule type="cellIs" dxfId="176" priority="2300" operator="equal">
      <formula>"Baja"</formula>
    </cfRule>
    <cfRule type="cellIs" dxfId="175" priority="2301" operator="equal">
      <formula>"Muy Baja"</formula>
    </cfRule>
    <cfRule type="cellIs" dxfId="174" priority="2297" operator="equal">
      <formula>"Muy Alta"</formula>
    </cfRule>
    <cfRule type="cellIs" dxfId="173" priority="2299" operator="equal">
      <formula>"Media"</formula>
    </cfRule>
  </conditionalFormatting>
  <conditionalFormatting sqref="K13">
    <cfRule type="cellIs" dxfId="172" priority="2268" operator="equal">
      <formula>"Alta"</formula>
    </cfRule>
    <cfRule type="cellIs" dxfId="171" priority="2269" operator="equal">
      <formula>"Media"</formula>
    </cfRule>
    <cfRule type="cellIs" dxfId="170" priority="2270" operator="equal">
      <formula>"Baja"</formula>
    </cfRule>
    <cfRule type="cellIs" dxfId="169" priority="2271" operator="equal">
      <formula>"Muy Baja"</formula>
    </cfRule>
    <cfRule type="cellIs" dxfId="168" priority="2267" operator="equal">
      <formula>"Muy Alta"</formula>
    </cfRule>
  </conditionalFormatting>
  <conditionalFormatting sqref="K16">
    <cfRule type="cellIs" dxfId="167" priority="2223" operator="equal">
      <formula>"Alta"</formula>
    </cfRule>
    <cfRule type="cellIs" dxfId="166" priority="2222" operator="equal">
      <formula>"Muy Alta"</formula>
    </cfRule>
    <cfRule type="cellIs" dxfId="165" priority="2224" operator="equal">
      <formula>"Media"</formula>
    </cfRule>
    <cfRule type="cellIs" dxfId="164" priority="2225" operator="equal">
      <formula>"Baja"</formula>
    </cfRule>
    <cfRule type="cellIs" dxfId="163" priority="2226" operator="equal">
      <formula>"Muy Baja"</formula>
    </cfRule>
  </conditionalFormatting>
  <conditionalFormatting sqref="K20">
    <cfRule type="cellIs" dxfId="162" priority="2179" operator="equal">
      <formula>"Media"</formula>
    </cfRule>
    <cfRule type="cellIs" dxfId="161" priority="2178" operator="equal">
      <formula>"Alta"</formula>
    </cfRule>
    <cfRule type="cellIs" dxfId="160" priority="2180" operator="equal">
      <formula>"Baja"</formula>
    </cfRule>
    <cfRule type="cellIs" dxfId="159" priority="2181" operator="equal">
      <formula>"Muy Baja"</formula>
    </cfRule>
    <cfRule type="cellIs" dxfId="158" priority="2177" operator="equal">
      <formula>"Muy Alta"</formula>
    </cfRule>
  </conditionalFormatting>
  <conditionalFormatting sqref="K23">
    <cfRule type="cellIs" dxfId="157" priority="2147" operator="equal">
      <formula>"Muy Alta"</formula>
    </cfRule>
    <cfRule type="cellIs" dxfId="156" priority="2148" operator="equal">
      <formula>"Alta"</formula>
    </cfRule>
    <cfRule type="cellIs" dxfId="155" priority="2151" operator="equal">
      <formula>"Muy Baja"</formula>
    </cfRule>
    <cfRule type="cellIs" dxfId="154" priority="2150" operator="equal">
      <formula>"Baja"</formula>
    </cfRule>
    <cfRule type="cellIs" dxfId="153" priority="2149" operator="equal">
      <formula>"Media"</formula>
    </cfRule>
  </conditionalFormatting>
  <conditionalFormatting sqref="K26">
    <cfRule type="cellIs" dxfId="152" priority="2104" operator="equal">
      <formula>"Media"</formula>
    </cfRule>
    <cfRule type="cellIs" dxfId="151" priority="2105" operator="equal">
      <formula>"Baja"</formula>
    </cfRule>
    <cfRule type="cellIs" dxfId="150" priority="2106" operator="equal">
      <formula>"Muy Baja"</formula>
    </cfRule>
    <cfRule type="cellIs" dxfId="149" priority="2103" operator="equal">
      <formula>"Alta"</formula>
    </cfRule>
    <cfRule type="cellIs" dxfId="148" priority="2102" operator="equal">
      <formula>"Muy Alta"</formula>
    </cfRule>
  </conditionalFormatting>
  <conditionalFormatting sqref="K29">
    <cfRule type="cellIs" dxfId="147" priority="223" operator="equal">
      <formula>"Muy Alta"</formula>
    </cfRule>
    <cfRule type="cellIs" dxfId="146" priority="224" operator="equal">
      <formula>"Alta"</formula>
    </cfRule>
    <cfRule type="cellIs" dxfId="145" priority="225" operator="equal">
      <formula>"Media"</formula>
    </cfRule>
    <cfRule type="cellIs" dxfId="144" priority="226" operator="equal">
      <formula>"Baja"</formula>
    </cfRule>
    <cfRule type="cellIs" dxfId="143" priority="227" operator="equal">
      <formula>"Muy Baja"</formula>
    </cfRule>
  </conditionalFormatting>
  <conditionalFormatting sqref="K32">
    <cfRule type="cellIs" dxfId="142" priority="1982" operator="equal">
      <formula>"Muy Alta"</formula>
    </cfRule>
    <cfRule type="cellIs" dxfId="141" priority="1985" operator="equal">
      <formula>"Baja"</formula>
    </cfRule>
    <cfRule type="cellIs" dxfId="140" priority="1986" operator="equal">
      <formula>"Muy Baja"</formula>
    </cfRule>
    <cfRule type="cellIs" dxfId="139" priority="1983" operator="equal">
      <formula>"Alta"</formula>
    </cfRule>
    <cfRule type="cellIs" dxfId="138" priority="1984" operator="equal">
      <formula>"Media"</formula>
    </cfRule>
  </conditionalFormatting>
  <conditionalFormatting sqref="K35">
    <cfRule type="cellIs" dxfId="137" priority="1971" operator="equal">
      <formula>"Muy Baja"</formula>
    </cfRule>
    <cfRule type="cellIs" dxfId="136" priority="1970" operator="equal">
      <formula>"Baja"</formula>
    </cfRule>
    <cfRule type="cellIs" dxfId="135" priority="1969" operator="equal">
      <formula>"Media"</formula>
    </cfRule>
    <cfRule type="cellIs" dxfId="134" priority="1968" operator="equal">
      <formula>"Alta"</formula>
    </cfRule>
    <cfRule type="cellIs" dxfId="133" priority="1967" operator="equal">
      <formula>"Muy Alta"</formula>
    </cfRule>
  </conditionalFormatting>
  <conditionalFormatting sqref="K38">
    <cfRule type="cellIs" dxfId="132" priority="1766" operator="equal">
      <formula>"Baja"</formula>
    </cfRule>
    <cfRule type="cellIs" dxfId="131" priority="1767" operator="equal">
      <formula>"Muy Baja"</formula>
    </cfRule>
    <cfRule type="cellIs" dxfId="130" priority="1763" operator="equal">
      <formula>"Muy Alta"</formula>
    </cfRule>
    <cfRule type="cellIs" dxfId="129" priority="1764" operator="equal">
      <formula>"Alta"</formula>
    </cfRule>
    <cfRule type="cellIs" dxfId="128" priority="1765" operator="equal">
      <formula>"Media"</formula>
    </cfRule>
  </conditionalFormatting>
  <conditionalFormatting sqref="K41">
    <cfRule type="cellIs" dxfId="127" priority="1175" operator="equal">
      <formula>"Muy Alta"</formula>
    </cfRule>
    <cfRule type="cellIs" dxfId="126" priority="1177" operator="equal">
      <formula>"Media"</formula>
    </cfRule>
    <cfRule type="cellIs" dxfId="125" priority="1178" operator="equal">
      <formula>"Baja"</formula>
    </cfRule>
    <cfRule type="cellIs" dxfId="124" priority="1179" operator="equal">
      <formula>"Muy Baja"</formula>
    </cfRule>
    <cfRule type="cellIs" dxfId="123" priority="1176" operator="equal">
      <formula>"Alta"</formula>
    </cfRule>
  </conditionalFormatting>
  <conditionalFormatting sqref="K44">
    <cfRule type="cellIs" dxfId="122" priority="887" operator="equal">
      <formula>"Muy Alta"</formula>
    </cfRule>
    <cfRule type="cellIs" dxfId="121" priority="889" operator="equal">
      <formula>"Media"</formula>
    </cfRule>
    <cfRule type="cellIs" dxfId="120" priority="890" operator="equal">
      <formula>"Baja"</formula>
    </cfRule>
    <cfRule type="cellIs" dxfId="119" priority="891" operator="equal">
      <formula>"Muy Baja"</formula>
    </cfRule>
    <cfRule type="cellIs" dxfId="118" priority="888" operator="equal">
      <formula>"Alta"</formula>
    </cfRule>
  </conditionalFormatting>
  <conditionalFormatting sqref="N7:N46">
    <cfRule type="containsText" dxfId="117" priority="1" operator="containsText" text="❌">
      <formula>NOT(ISERROR(SEARCH("❌",N7)))</formula>
    </cfRule>
  </conditionalFormatting>
  <conditionalFormatting sqref="O7">
    <cfRule type="cellIs" dxfId="116" priority="805" operator="equal">
      <formula>"Leve"</formula>
    </cfRule>
    <cfRule type="cellIs" dxfId="115" priority="804" operator="equal">
      <formula>"Menor"</formula>
    </cfRule>
    <cfRule type="cellIs" dxfId="114" priority="803" operator="equal">
      <formula>"Moderado"</formula>
    </cfRule>
    <cfRule type="cellIs" dxfId="113" priority="802" operator="equal">
      <formula>"Mayor"</formula>
    </cfRule>
    <cfRule type="cellIs" dxfId="112" priority="801" operator="equal">
      <formula>"Catastrófico"</formula>
    </cfRule>
  </conditionalFormatting>
  <conditionalFormatting sqref="O10">
    <cfRule type="cellIs" dxfId="111" priority="2293" operator="equal">
      <formula>"Mayor"</formula>
    </cfRule>
    <cfRule type="cellIs" dxfId="110" priority="2294" operator="equal">
      <formula>"Moderado"</formula>
    </cfRule>
    <cfRule type="cellIs" dxfId="109" priority="2295" operator="equal">
      <formula>"Menor"</formula>
    </cfRule>
    <cfRule type="cellIs" dxfId="108" priority="2292" operator="equal">
      <formula>"Catastrófico"</formula>
    </cfRule>
    <cfRule type="cellIs" dxfId="107" priority="2296" operator="equal">
      <formula>"Leve"</formula>
    </cfRule>
  </conditionalFormatting>
  <conditionalFormatting sqref="O13">
    <cfRule type="cellIs" dxfId="106" priority="2262" operator="equal">
      <formula>"Catastrófico"</formula>
    </cfRule>
    <cfRule type="cellIs" dxfId="105" priority="2263" operator="equal">
      <formula>"Mayor"</formula>
    </cfRule>
    <cfRule type="cellIs" dxfId="104" priority="2264" operator="equal">
      <formula>"Moderado"</formula>
    </cfRule>
    <cfRule type="cellIs" dxfId="103" priority="2265" operator="equal">
      <formula>"Menor"</formula>
    </cfRule>
    <cfRule type="cellIs" dxfId="102" priority="2266" operator="equal">
      <formula>"Leve"</formula>
    </cfRule>
  </conditionalFormatting>
  <conditionalFormatting sqref="O16">
    <cfRule type="cellIs" dxfId="101" priority="2219" operator="equal">
      <formula>"Moderado"</formula>
    </cfRule>
    <cfRule type="cellIs" dxfId="100" priority="2217" operator="equal">
      <formula>"Catastrófico"</formula>
    </cfRule>
    <cfRule type="cellIs" dxfId="99" priority="2218" operator="equal">
      <formula>"Mayor"</formula>
    </cfRule>
    <cfRule type="cellIs" dxfId="98" priority="2220" operator="equal">
      <formula>"Menor"</formula>
    </cfRule>
    <cfRule type="cellIs" dxfId="97" priority="2221" operator="equal">
      <formula>"Leve"</formula>
    </cfRule>
  </conditionalFormatting>
  <conditionalFormatting sqref="O20">
    <cfRule type="cellIs" dxfId="96" priority="2176" operator="equal">
      <formula>"Leve"</formula>
    </cfRule>
    <cfRule type="cellIs" dxfId="95" priority="2175" operator="equal">
      <formula>"Menor"</formula>
    </cfRule>
    <cfRule type="cellIs" dxfId="94" priority="2174" operator="equal">
      <formula>"Moderado"</formula>
    </cfRule>
    <cfRule type="cellIs" dxfId="93" priority="2173" operator="equal">
      <formula>"Mayor"</formula>
    </cfRule>
    <cfRule type="cellIs" dxfId="92" priority="2172" operator="equal">
      <formula>"Catastrófico"</formula>
    </cfRule>
  </conditionalFormatting>
  <conditionalFormatting sqref="O23">
    <cfRule type="cellIs" dxfId="91" priority="2144" operator="equal">
      <formula>"Moderado"</formula>
    </cfRule>
    <cfRule type="cellIs" dxfId="90" priority="2146" operator="equal">
      <formula>"Leve"</formula>
    </cfRule>
    <cfRule type="cellIs" dxfId="89" priority="2145" operator="equal">
      <formula>"Menor"</formula>
    </cfRule>
    <cfRule type="cellIs" dxfId="88" priority="2142" operator="equal">
      <formula>"Catastrófico"</formula>
    </cfRule>
    <cfRule type="cellIs" dxfId="87" priority="2143" operator="equal">
      <formula>"Mayor"</formula>
    </cfRule>
  </conditionalFormatting>
  <conditionalFormatting sqref="O26">
    <cfRule type="cellIs" dxfId="86" priority="2098" operator="equal">
      <formula>"Mayor"</formula>
    </cfRule>
    <cfRule type="cellIs" dxfId="85" priority="2101" operator="equal">
      <formula>"Leve"</formula>
    </cfRule>
    <cfRule type="cellIs" dxfId="84" priority="2099" operator="equal">
      <formula>"Moderado"</formula>
    </cfRule>
    <cfRule type="cellIs" dxfId="83" priority="2100" operator="equal">
      <formula>"Menor"</formula>
    </cfRule>
    <cfRule type="cellIs" dxfId="82" priority="2097" operator="equal">
      <formula>"Catastrófico"</formula>
    </cfRule>
  </conditionalFormatting>
  <conditionalFormatting sqref="O29">
    <cfRule type="cellIs" dxfId="81" priority="218" operator="equal">
      <formula>"Catastrófico"</formula>
    </cfRule>
    <cfRule type="cellIs" dxfId="80" priority="219" operator="equal">
      <formula>"Mayor"</formula>
    </cfRule>
    <cfRule type="cellIs" dxfId="79" priority="221" operator="equal">
      <formula>"Menor"</formula>
    </cfRule>
    <cfRule type="cellIs" dxfId="78" priority="222" operator="equal">
      <formula>"Leve"</formula>
    </cfRule>
    <cfRule type="cellIs" dxfId="77" priority="220" operator="equal">
      <formula>"Moderado"</formula>
    </cfRule>
  </conditionalFormatting>
  <conditionalFormatting sqref="O32">
    <cfRule type="cellIs" dxfId="76" priority="1981" operator="equal">
      <formula>"Leve"</formula>
    </cfRule>
    <cfRule type="cellIs" dxfId="75" priority="1980" operator="equal">
      <formula>"Menor"</formula>
    </cfRule>
    <cfRule type="cellIs" dxfId="74" priority="1979" operator="equal">
      <formula>"Moderado"</formula>
    </cfRule>
    <cfRule type="cellIs" dxfId="73" priority="1978" operator="equal">
      <formula>"Mayor"</formula>
    </cfRule>
    <cfRule type="cellIs" dxfId="72" priority="1977" operator="equal">
      <formula>"Catastrófico"</formula>
    </cfRule>
  </conditionalFormatting>
  <conditionalFormatting sqref="O35">
    <cfRule type="cellIs" dxfId="71" priority="1965" operator="equal">
      <formula>"Menor"</formula>
    </cfRule>
    <cfRule type="cellIs" dxfId="70" priority="1964" operator="equal">
      <formula>"Moderado"</formula>
    </cfRule>
    <cfRule type="cellIs" dxfId="69" priority="1963" operator="equal">
      <formula>"Mayor"</formula>
    </cfRule>
    <cfRule type="cellIs" dxfId="68" priority="1962" operator="equal">
      <formula>"Catastrófico"</formula>
    </cfRule>
    <cfRule type="cellIs" dxfId="67" priority="1966" operator="equal">
      <formula>"Leve"</formula>
    </cfRule>
  </conditionalFormatting>
  <conditionalFormatting sqref="O38">
    <cfRule type="cellIs" dxfId="66" priority="1758" operator="equal">
      <formula>"Catastrófico"</formula>
    </cfRule>
    <cfRule type="cellIs" dxfId="65" priority="1759" operator="equal">
      <formula>"Mayor"</formula>
    </cfRule>
    <cfRule type="cellIs" dxfId="64" priority="1760" operator="equal">
      <formula>"Moderado"</formula>
    </cfRule>
    <cfRule type="cellIs" dxfId="63" priority="1761" operator="equal">
      <formula>"Menor"</formula>
    </cfRule>
    <cfRule type="cellIs" dxfId="62" priority="1762" operator="equal">
      <formula>"Leve"</formula>
    </cfRule>
  </conditionalFormatting>
  <conditionalFormatting sqref="O41">
    <cfRule type="cellIs" dxfId="61" priority="1174" operator="equal">
      <formula>"Leve"</formula>
    </cfRule>
    <cfRule type="cellIs" dxfId="60" priority="1171" operator="equal">
      <formula>"Mayor"</formula>
    </cfRule>
    <cfRule type="cellIs" dxfId="59" priority="1173" operator="equal">
      <formula>"Menor"</formula>
    </cfRule>
    <cfRule type="cellIs" dxfId="58" priority="1172" operator="equal">
      <formula>"Moderado"</formula>
    </cfRule>
    <cfRule type="cellIs" dxfId="57" priority="1170" operator="equal">
      <formula>"Catastrófico"</formula>
    </cfRule>
  </conditionalFormatting>
  <conditionalFormatting sqref="O44">
    <cfRule type="cellIs" dxfId="56" priority="884" operator="equal">
      <formula>"Moderado"</formula>
    </cfRule>
    <cfRule type="cellIs" dxfId="55" priority="886" operator="equal">
      <formula>"Leve"</formula>
    </cfRule>
    <cfRule type="cellIs" dxfId="54" priority="885" operator="equal">
      <formula>"Menor"</formula>
    </cfRule>
    <cfRule type="cellIs" dxfId="53" priority="883" operator="equal">
      <formula>"Mayor"</formula>
    </cfRule>
    <cfRule type="cellIs" dxfId="52" priority="882" operator="equal">
      <formula>"Catastrófico"</formula>
    </cfRule>
  </conditionalFormatting>
  <conditionalFormatting sqref="Q7">
    <cfRule type="cellIs" dxfId="51" priority="3814" operator="equal">
      <formula>"Extremo"</formula>
    </cfRule>
    <cfRule type="cellIs" dxfId="50" priority="3815" operator="equal">
      <formula>"Alto"</formula>
    </cfRule>
    <cfRule type="cellIs" dxfId="49" priority="3816" operator="equal">
      <formula>"Moderado"</formula>
    </cfRule>
    <cfRule type="cellIs" dxfId="48" priority="3817" operator="equal">
      <formula>"Bajo"</formula>
    </cfRule>
  </conditionalFormatting>
  <conditionalFormatting sqref="Q10">
    <cfRule type="cellIs" dxfId="47" priority="2289" operator="equal">
      <formula>"Alto"</formula>
    </cfRule>
    <cfRule type="cellIs" dxfId="46" priority="2290" operator="equal">
      <formula>"Moderado"</formula>
    </cfRule>
    <cfRule type="cellIs" dxfId="45" priority="2291" operator="equal">
      <formula>"Bajo"</formula>
    </cfRule>
    <cfRule type="cellIs" dxfId="44" priority="2288" operator="equal">
      <formula>"Extremo"</formula>
    </cfRule>
  </conditionalFormatting>
  <conditionalFormatting sqref="Q13">
    <cfRule type="cellIs" dxfId="43" priority="2261" operator="equal">
      <formula>"Bajo"</formula>
    </cfRule>
    <cfRule type="cellIs" dxfId="42" priority="2258" operator="equal">
      <formula>"Extremo"</formula>
    </cfRule>
    <cfRule type="cellIs" dxfId="41" priority="2259" operator="equal">
      <formula>"Alto"</formula>
    </cfRule>
    <cfRule type="cellIs" dxfId="40" priority="2260" operator="equal">
      <formula>"Moderado"</formula>
    </cfRule>
  </conditionalFormatting>
  <conditionalFormatting sqref="Q16">
    <cfRule type="cellIs" dxfId="39" priority="2213" operator="equal">
      <formula>"Extremo"</formula>
    </cfRule>
    <cfRule type="cellIs" dxfId="38" priority="2214" operator="equal">
      <formula>"Alto"</formula>
    </cfRule>
    <cfRule type="cellIs" dxfId="37" priority="2215" operator="equal">
      <formula>"Moderado"</formula>
    </cfRule>
    <cfRule type="cellIs" dxfId="36" priority="2216" operator="equal">
      <formula>"Bajo"</formula>
    </cfRule>
  </conditionalFormatting>
  <conditionalFormatting sqref="Q20">
    <cfRule type="cellIs" dxfId="35" priority="2169" operator="equal">
      <formula>"Alto"</formula>
    </cfRule>
    <cfRule type="cellIs" dxfId="34" priority="2168" operator="equal">
      <formula>"Extremo"</formula>
    </cfRule>
    <cfRule type="cellIs" dxfId="33" priority="2171" operator="equal">
      <formula>"Bajo"</formula>
    </cfRule>
    <cfRule type="cellIs" dxfId="32" priority="2170" operator="equal">
      <formula>"Moderado"</formula>
    </cfRule>
  </conditionalFormatting>
  <conditionalFormatting sqref="Q23">
    <cfRule type="cellIs" dxfId="31" priority="2139" operator="equal">
      <formula>"Alto"</formula>
    </cfRule>
    <cfRule type="cellIs" dxfId="30" priority="2138" operator="equal">
      <formula>"Extremo"</formula>
    </cfRule>
    <cfRule type="cellIs" dxfId="29" priority="2141" operator="equal">
      <formula>"Bajo"</formula>
    </cfRule>
    <cfRule type="cellIs" dxfId="28" priority="2140" operator="equal">
      <formula>"Moderado"</formula>
    </cfRule>
  </conditionalFormatting>
  <conditionalFormatting sqref="Q26">
    <cfRule type="cellIs" dxfId="27" priority="2095" operator="equal">
      <formula>"Moderado"</formula>
    </cfRule>
    <cfRule type="cellIs" dxfId="26" priority="2096" operator="equal">
      <formula>"Bajo"</formula>
    </cfRule>
    <cfRule type="cellIs" dxfId="25" priority="2094" operator="equal">
      <formula>"Alto"</formula>
    </cfRule>
    <cfRule type="cellIs" dxfId="24" priority="2093" operator="equal">
      <formula>"Extremo"</formula>
    </cfRule>
  </conditionalFormatting>
  <conditionalFormatting sqref="Q29">
    <cfRule type="cellIs" dxfId="23" priority="214" operator="equal">
      <formula>"Extremo"</formula>
    </cfRule>
    <cfRule type="cellIs" dxfId="22" priority="217" operator="equal">
      <formula>"Bajo"</formula>
    </cfRule>
    <cfRule type="cellIs" dxfId="21" priority="216" operator="equal">
      <formula>"Moderado"</formula>
    </cfRule>
    <cfRule type="cellIs" dxfId="20" priority="215" operator="equal">
      <formula>"Alto"</formula>
    </cfRule>
  </conditionalFormatting>
  <conditionalFormatting sqref="Q32">
    <cfRule type="cellIs" dxfId="19" priority="1973" operator="equal">
      <formula>"Extremo"</formula>
    </cfRule>
    <cfRule type="cellIs" dxfId="18" priority="1974" operator="equal">
      <formula>"Alto"</formula>
    </cfRule>
    <cfRule type="cellIs" dxfId="17" priority="1975" operator="equal">
      <formula>"Moderado"</formula>
    </cfRule>
    <cfRule type="cellIs" dxfId="16" priority="1976" operator="equal">
      <formula>"Bajo"</formula>
    </cfRule>
  </conditionalFormatting>
  <conditionalFormatting sqref="Q35">
    <cfRule type="cellIs" dxfId="15" priority="1960" operator="equal">
      <formula>"Moderado"</formula>
    </cfRule>
    <cfRule type="cellIs" dxfId="14" priority="1959" operator="equal">
      <formula>"Alto"</formula>
    </cfRule>
    <cfRule type="cellIs" dxfId="13" priority="1958" operator="equal">
      <formula>"Extremo"</formula>
    </cfRule>
    <cfRule type="cellIs" dxfId="12" priority="1961" operator="equal">
      <formula>"Bajo"</formula>
    </cfRule>
  </conditionalFormatting>
  <conditionalFormatting sqref="Q38">
    <cfRule type="cellIs" dxfId="11" priority="1757" operator="equal">
      <formula>"Bajo"</formula>
    </cfRule>
    <cfRule type="cellIs" dxfId="10" priority="1756" operator="equal">
      <formula>"Moderado"</formula>
    </cfRule>
    <cfRule type="cellIs" dxfId="9" priority="1755" operator="equal">
      <formula>"Alto"</formula>
    </cfRule>
    <cfRule type="cellIs" dxfId="8" priority="1754" operator="equal">
      <formula>"Extremo"</formula>
    </cfRule>
  </conditionalFormatting>
  <conditionalFormatting sqref="Q41">
    <cfRule type="cellIs" dxfId="7" priority="1169" operator="equal">
      <formula>"Bajo"</formula>
    </cfRule>
    <cfRule type="cellIs" dxfId="6" priority="1168" operator="equal">
      <formula>"Moderado"</formula>
    </cfRule>
    <cfRule type="cellIs" dxfId="5" priority="1167" operator="equal">
      <formula>"Alto"</formula>
    </cfRule>
    <cfRule type="cellIs" dxfId="4" priority="1166" operator="equal">
      <formula>"Extremo"</formula>
    </cfRule>
  </conditionalFormatting>
  <conditionalFormatting sqref="Q44">
    <cfRule type="cellIs" dxfId="3" priority="880" operator="equal">
      <formula>"Moderado"</formula>
    </cfRule>
    <cfRule type="cellIs" dxfId="2" priority="878" operator="equal">
      <formula>"Extremo"</formula>
    </cfRule>
    <cfRule type="cellIs" dxfId="1" priority="881" operator="equal">
      <formula>"Bajo"</formula>
    </cfRule>
    <cfRule type="cellIs" dxfId="0" priority="879" operator="equal">
      <formula>"Alto"</formula>
    </cfRule>
  </conditionalFormatting>
  <dataValidations count="1">
    <dataValidation type="list" allowBlank="1" showInputMessage="1" showErrorMessage="1" sqref="M7 M10 M13 M16 M20 M23 M44 M26 M32 M35 M41 M38 M29">
      <formula1>#REF!</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'Opciones Tratamiento'!$B$13:$B$19</xm:f>
          </x14:formula1>
          <xm:sqref>I7 I10 I13 I16 I20 I23 I26 I29 I32 I35 I41 I38 I44</xm:sqref>
        </x14:dataValidation>
        <x14:dataValidation type="list" allowBlank="1" showInputMessage="1" showErrorMessage="1">
          <x14:formula1>
            <xm:f>'Opciones Tratamiento'!$E$2:$E$4</xm:f>
          </x14:formula1>
          <xm:sqref>E7 E10 E13 E16 E20 E23 E26 E32 E35 E41 E38 E44 E29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9"/>
  <sheetViews>
    <sheetView workbookViewId="0">
      <selection activeCell="E3" sqref="E3"/>
    </sheetView>
  </sheetViews>
  <sheetFormatPr baseColWidth="10" defaultRowHeight="15" x14ac:dyDescent="0.25"/>
  <sheetData>
    <row r="2" spans="2:5" x14ac:dyDescent="0.25">
      <c r="B2" t="s">
        <v>18</v>
      </c>
      <c r="E2" t="s">
        <v>34</v>
      </c>
    </row>
    <row r="3" spans="2:5" x14ac:dyDescent="0.25">
      <c r="B3" t="s">
        <v>19</v>
      </c>
      <c r="E3" t="s">
        <v>33</v>
      </c>
    </row>
    <row r="4" spans="2:5" x14ac:dyDescent="0.25">
      <c r="B4" t="s">
        <v>38</v>
      </c>
      <c r="E4" t="s">
        <v>35</v>
      </c>
    </row>
    <row r="5" spans="2:5" x14ac:dyDescent="0.25">
      <c r="B5" t="s">
        <v>37</v>
      </c>
    </row>
    <row r="8" spans="2:5" x14ac:dyDescent="0.25">
      <c r="B8" t="s">
        <v>67</v>
      </c>
    </row>
    <row r="9" spans="2:5" x14ac:dyDescent="0.25">
      <c r="B9" t="s">
        <v>21</v>
      </c>
    </row>
    <row r="10" spans="2:5" x14ac:dyDescent="0.25">
      <c r="B10" t="s">
        <v>22</v>
      </c>
    </row>
    <row r="13" spans="2:5" x14ac:dyDescent="0.25">
      <c r="B13" t="s">
        <v>54</v>
      </c>
    </row>
    <row r="14" spans="2:5" x14ac:dyDescent="0.25">
      <c r="B14" t="s">
        <v>53</v>
      </c>
    </row>
    <row r="15" spans="2:5" x14ac:dyDescent="0.25">
      <c r="B15" t="s">
        <v>55</v>
      </c>
    </row>
    <row r="16" spans="2:5" x14ac:dyDescent="0.25">
      <c r="B16" t="s">
        <v>29</v>
      </c>
    </row>
    <row r="17" spans="2:2" x14ac:dyDescent="0.25">
      <c r="B17" t="s">
        <v>30</v>
      </c>
    </row>
    <row r="18" spans="2:2" x14ac:dyDescent="0.25">
      <c r="B18" t="s">
        <v>31</v>
      </c>
    </row>
    <row r="19" spans="2:2" x14ac:dyDescent="0.25">
      <c r="B19" t="s">
        <v>32</v>
      </c>
    </row>
  </sheetData>
  <sortState ref="B2:B5">
    <sortCondition ref="B2:B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1"/>
  <sheetViews>
    <sheetView workbookViewId="0">
      <selection activeCell="A4" sqref="A4"/>
    </sheetView>
  </sheetViews>
  <sheetFormatPr baseColWidth="10" defaultColWidth="11.42578125" defaultRowHeight="12.75" x14ac:dyDescent="0.2"/>
  <cols>
    <col min="1" max="1" width="32.85546875" style="4" customWidth="1"/>
    <col min="2" max="16384" width="11.42578125" style="4"/>
  </cols>
  <sheetData>
    <row r="3" spans="1:1" x14ac:dyDescent="0.2">
      <c r="A3" s="5" t="s">
        <v>7</v>
      </c>
    </row>
    <row r="4" spans="1:1" x14ac:dyDescent="0.2">
      <c r="A4" s="5" t="s">
        <v>8</v>
      </c>
    </row>
    <row r="5" spans="1:1" x14ac:dyDescent="0.2">
      <c r="A5" s="5" t="s">
        <v>9</v>
      </c>
    </row>
    <row r="6" spans="1:1" x14ac:dyDescent="0.2">
      <c r="A6" s="5" t="s">
        <v>6</v>
      </c>
    </row>
    <row r="7" spans="1:1" x14ac:dyDescent="0.2">
      <c r="A7" s="5" t="s">
        <v>5</v>
      </c>
    </row>
    <row r="8" spans="1:1" x14ac:dyDescent="0.2">
      <c r="A8" s="5" t="s">
        <v>10</v>
      </c>
    </row>
    <row r="9" spans="1:1" x14ac:dyDescent="0.2">
      <c r="A9" s="5" t="s">
        <v>11</v>
      </c>
    </row>
    <row r="10" spans="1:1" x14ac:dyDescent="0.2">
      <c r="A10" s="5" t="s">
        <v>12</v>
      </c>
    </row>
    <row r="11" spans="1:1" x14ac:dyDescent="0.2">
      <c r="A11" s="5" t="s">
        <v>13</v>
      </c>
    </row>
    <row r="12" spans="1:1" x14ac:dyDescent="0.2">
      <c r="A12" s="5" t="s">
        <v>14</v>
      </c>
    </row>
    <row r="13" spans="1:1" x14ac:dyDescent="0.2">
      <c r="A13" s="5" t="s">
        <v>15</v>
      </c>
    </row>
    <row r="14" spans="1:1" x14ac:dyDescent="0.2">
      <c r="A14" s="5" t="s">
        <v>16</v>
      </c>
    </row>
    <row r="16" spans="1:1" x14ac:dyDescent="0.2">
      <c r="A16" s="5" t="s">
        <v>17</v>
      </c>
    </row>
    <row r="17" spans="1:1" x14ac:dyDescent="0.2">
      <c r="A17" s="5" t="s">
        <v>18</v>
      </c>
    </row>
    <row r="18" spans="1:1" x14ac:dyDescent="0.2">
      <c r="A18" s="5" t="s">
        <v>19</v>
      </c>
    </row>
    <row r="20" spans="1:1" x14ac:dyDescent="0.2">
      <c r="A20" s="5" t="s">
        <v>21</v>
      </c>
    </row>
    <row r="21" spans="1:1" x14ac:dyDescent="0.2">
      <c r="A21" s="5" t="s">
        <v>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Mapa final</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Esperanza Peña Quintero</cp:lastModifiedBy>
  <cp:lastPrinted>2024-06-11T20:11:51Z</cp:lastPrinted>
  <dcterms:created xsi:type="dcterms:W3CDTF">2020-03-24T23:12:47Z</dcterms:created>
  <dcterms:modified xsi:type="dcterms:W3CDTF">2026-04-13T15:40:28Z</dcterms:modified>
</cp:coreProperties>
</file>