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UPUESTO 2023\EJECUCIONES MENSUALES\02_EJECUCION FEBRERO 2023\"/>
    </mc:Choice>
  </mc:AlternateContent>
  <xr:revisionPtr revIDLastSave="0" documentId="13_ncr:1_{CF732E7C-709A-472F-BB92-6F13226AEC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RMA FORMULA" sheetId="1" r:id="rId1"/>
  </sheets>
  <definedNames>
    <definedName name="_xlnm._FilterDatabase" localSheetId="0" hidden="1">'FIRMA FORMULA'!$A$9:$N$85</definedName>
    <definedName name="_xlnm.Print_Area" localSheetId="0">'FIRMA FORMULA'!$A$1:$N$94</definedName>
    <definedName name="_xlnm.Print_Titles" localSheetId="0">'FIRMA FORMULA'!$1:$9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1" l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M79" i="1"/>
  <c r="L79" i="1"/>
  <c r="L76" i="1" s="1"/>
  <c r="L75" i="1" s="1"/>
  <c r="J79" i="1"/>
  <c r="I79" i="1"/>
  <c r="H79" i="1"/>
  <c r="G79" i="1"/>
  <c r="F79" i="1"/>
  <c r="E79" i="1"/>
  <c r="D79" i="1"/>
  <c r="D76" i="1" s="1"/>
  <c r="D75" i="1" s="1"/>
  <c r="M77" i="1"/>
  <c r="M76" i="1" s="1"/>
  <c r="M75" i="1" s="1"/>
  <c r="L77" i="1"/>
  <c r="J77" i="1"/>
  <c r="I77" i="1"/>
  <c r="H77" i="1"/>
  <c r="G77" i="1"/>
  <c r="F77" i="1"/>
  <c r="E77" i="1"/>
  <c r="E76" i="1" s="1"/>
  <c r="E75" i="1" s="1"/>
  <c r="D77" i="1"/>
  <c r="J76" i="1"/>
  <c r="J75" i="1" s="1"/>
  <c r="I76" i="1"/>
  <c r="I75" i="1" s="1"/>
  <c r="H76" i="1"/>
  <c r="H75" i="1" s="1"/>
  <c r="M73" i="1"/>
  <c r="M72" i="1" s="1"/>
  <c r="L73" i="1"/>
  <c r="J73" i="1"/>
  <c r="I73" i="1"/>
  <c r="H73" i="1"/>
  <c r="G73" i="1"/>
  <c r="G72" i="1" s="1"/>
  <c r="F73" i="1"/>
  <c r="F72" i="1" s="1"/>
  <c r="E73" i="1"/>
  <c r="E72" i="1" s="1"/>
  <c r="D73" i="1"/>
  <c r="L72" i="1"/>
  <c r="J72" i="1"/>
  <c r="I72" i="1"/>
  <c r="H72" i="1"/>
  <c r="D72" i="1"/>
  <c r="M68" i="1"/>
  <c r="M67" i="1" s="1"/>
  <c r="L68" i="1"/>
  <c r="J68" i="1"/>
  <c r="I68" i="1"/>
  <c r="H68" i="1"/>
  <c r="G68" i="1"/>
  <c r="G67" i="1" s="1"/>
  <c r="F68" i="1"/>
  <c r="F67" i="1" s="1"/>
  <c r="E68" i="1"/>
  <c r="E67" i="1" s="1"/>
  <c r="D68" i="1"/>
  <c r="L67" i="1"/>
  <c r="J67" i="1"/>
  <c r="I67" i="1"/>
  <c r="H67" i="1"/>
  <c r="D67" i="1"/>
  <c r="L66" i="1"/>
  <c r="L65" i="1" s="1"/>
  <c r="L64" i="1" s="1"/>
  <c r="D66" i="1"/>
  <c r="D65" i="1" s="1"/>
  <c r="D64" i="1" s="1"/>
  <c r="C67" i="1"/>
  <c r="C68" i="1"/>
  <c r="M58" i="1"/>
  <c r="L58" i="1"/>
  <c r="L57" i="1" s="1"/>
  <c r="J58" i="1"/>
  <c r="I58" i="1"/>
  <c r="H58" i="1"/>
  <c r="H57" i="1" s="1"/>
  <c r="G58" i="1"/>
  <c r="G57" i="1" s="1"/>
  <c r="F58" i="1"/>
  <c r="F57" i="1" s="1"/>
  <c r="E58" i="1"/>
  <c r="D58" i="1"/>
  <c r="D57" i="1" s="1"/>
  <c r="M57" i="1"/>
  <c r="J57" i="1"/>
  <c r="I57" i="1"/>
  <c r="E57" i="1"/>
  <c r="M55" i="1"/>
  <c r="L55" i="1"/>
  <c r="L54" i="1" s="1"/>
  <c r="L53" i="1" s="1"/>
  <c r="J55" i="1"/>
  <c r="I55" i="1"/>
  <c r="H55" i="1"/>
  <c r="H54" i="1" s="1"/>
  <c r="H53" i="1" s="1"/>
  <c r="G55" i="1"/>
  <c r="G54" i="1" s="1"/>
  <c r="G53" i="1" s="1"/>
  <c r="F55" i="1"/>
  <c r="F54" i="1" s="1"/>
  <c r="F53" i="1" s="1"/>
  <c r="E55" i="1"/>
  <c r="D55" i="1"/>
  <c r="D54" i="1" s="1"/>
  <c r="D53" i="1" s="1"/>
  <c r="M54" i="1"/>
  <c r="J54" i="1"/>
  <c r="J53" i="1" s="1"/>
  <c r="I54" i="1"/>
  <c r="I53" i="1" s="1"/>
  <c r="E54" i="1"/>
  <c r="M53" i="1"/>
  <c r="E53" i="1"/>
  <c r="M47" i="1"/>
  <c r="L47" i="1"/>
  <c r="J47" i="1"/>
  <c r="J42" i="1" s="1"/>
  <c r="J41" i="1" s="1"/>
  <c r="I47" i="1"/>
  <c r="H47" i="1"/>
  <c r="H42" i="1" s="1"/>
  <c r="H41" i="1" s="1"/>
  <c r="G47" i="1"/>
  <c r="F47" i="1"/>
  <c r="E47" i="1"/>
  <c r="D47" i="1"/>
  <c r="M43" i="1"/>
  <c r="L43" i="1"/>
  <c r="J43" i="1"/>
  <c r="I43" i="1"/>
  <c r="H43" i="1"/>
  <c r="G43" i="1"/>
  <c r="F43" i="1"/>
  <c r="E43" i="1"/>
  <c r="D43" i="1"/>
  <c r="M42" i="1"/>
  <c r="M41" i="1" s="1"/>
  <c r="L42" i="1"/>
  <c r="L41" i="1" s="1"/>
  <c r="F42" i="1"/>
  <c r="F41" i="1" s="1"/>
  <c r="E42" i="1"/>
  <c r="E41" i="1" s="1"/>
  <c r="D42" i="1"/>
  <c r="D41" i="1" s="1"/>
  <c r="M36" i="1"/>
  <c r="M35" i="1" s="1"/>
  <c r="L36" i="1"/>
  <c r="J36" i="1"/>
  <c r="I36" i="1"/>
  <c r="H36" i="1"/>
  <c r="G36" i="1"/>
  <c r="G35" i="1" s="1"/>
  <c r="F36" i="1"/>
  <c r="F35" i="1" s="1"/>
  <c r="E36" i="1"/>
  <c r="E35" i="1" s="1"/>
  <c r="D36" i="1"/>
  <c r="L35" i="1"/>
  <c r="J35" i="1"/>
  <c r="I35" i="1"/>
  <c r="H35" i="1"/>
  <c r="D35" i="1"/>
  <c r="M27" i="1"/>
  <c r="L27" i="1"/>
  <c r="J27" i="1"/>
  <c r="I27" i="1"/>
  <c r="H27" i="1"/>
  <c r="G27" i="1"/>
  <c r="F27" i="1"/>
  <c r="E27" i="1"/>
  <c r="D27" i="1"/>
  <c r="M23" i="1"/>
  <c r="L23" i="1"/>
  <c r="J23" i="1"/>
  <c r="I23" i="1"/>
  <c r="I15" i="1" s="1"/>
  <c r="I14" i="1" s="1"/>
  <c r="H23" i="1"/>
  <c r="H15" i="1" s="1"/>
  <c r="H14" i="1" s="1"/>
  <c r="G23" i="1"/>
  <c r="G15" i="1" s="1"/>
  <c r="G14" i="1" s="1"/>
  <c r="F23" i="1"/>
  <c r="E23" i="1"/>
  <c r="D23" i="1"/>
  <c r="M15" i="1"/>
  <c r="M14" i="1" s="1"/>
  <c r="L15" i="1"/>
  <c r="L14" i="1" s="1"/>
  <c r="J15" i="1"/>
  <c r="J14" i="1" s="1"/>
  <c r="J13" i="1" s="1"/>
  <c r="J12" i="1" s="1"/>
  <c r="F15" i="1"/>
  <c r="F14" i="1" s="1"/>
  <c r="E15" i="1"/>
  <c r="E14" i="1" s="1"/>
  <c r="D15" i="1"/>
  <c r="D14" i="1" s="1"/>
  <c r="C79" i="1"/>
  <c r="C77" i="1"/>
  <c r="C73" i="1"/>
  <c r="C72" i="1" s="1"/>
  <c r="C58" i="1"/>
  <c r="C57" i="1" s="1"/>
  <c r="C55" i="1"/>
  <c r="C54" i="1" s="1"/>
  <c r="C53" i="1" s="1"/>
  <c r="C47" i="1"/>
  <c r="C43" i="1"/>
  <c r="C36" i="1"/>
  <c r="C35" i="1" s="1"/>
  <c r="C27" i="1"/>
  <c r="C23" i="1"/>
  <c r="C15" i="1" s="1"/>
  <c r="C14" i="1" s="1"/>
  <c r="F76" i="1" l="1"/>
  <c r="F75" i="1" s="1"/>
  <c r="G76" i="1"/>
  <c r="G75" i="1" s="1"/>
  <c r="E66" i="1"/>
  <c r="E65" i="1" s="1"/>
  <c r="E64" i="1" s="1"/>
  <c r="F66" i="1"/>
  <c r="F65" i="1" s="1"/>
  <c r="F64" i="1" s="1"/>
  <c r="H66" i="1"/>
  <c r="H65" i="1" s="1"/>
  <c r="H64" i="1" s="1"/>
  <c r="G66" i="1"/>
  <c r="G65" i="1" s="1"/>
  <c r="G64" i="1" s="1"/>
  <c r="M66" i="1"/>
  <c r="M65" i="1" s="1"/>
  <c r="M64" i="1" s="1"/>
  <c r="I66" i="1"/>
  <c r="I65" i="1" s="1"/>
  <c r="I64" i="1" s="1"/>
  <c r="J66" i="1"/>
  <c r="J65" i="1" s="1"/>
  <c r="J64" i="1" s="1"/>
  <c r="C66" i="1"/>
  <c r="C65" i="1" s="1"/>
  <c r="C64" i="1" s="1"/>
  <c r="G42" i="1"/>
  <c r="G41" i="1" s="1"/>
  <c r="I42" i="1"/>
  <c r="I41" i="1" s="1"/>
  <c r="J11" i="1"/>
  <c r="H13" i="1"/>
  <c r="H12" i="1" s="1"/>
  <c r="H11" i="1" s="1"/>
  <c r="H10" i="1" s="1"/>
  <c r="H86" i="1" s="1"/>
  <c r="L13" i="1"/>
  <c r="L12" i="1" s="1"/>
  <c r="L11" i="1" s="1"/>
  <c r="L10" i="1" s="1"/>
  <c r="L86" i="1" s="1"/>
  <c r="F13" i="1"/>
  <c r="F12" i="1" s="1"/>
  <c r="F11" i="1" s="1"/>
  <c r="M13" i="1"/>
  <c r="M12" i="1" s="1"/>
  <c r="M11" i="1" s="1"/>
  <c r="D13" i="1"/>
  <c r="D12" i="1" s="1"/>
  <c r="D11" i="1" s="1"/>
  <c r="D10" i="1" s="1"/>
  <c r="D86" i="1" s="1"/>
  <c r="E13" i="1"/>
  <c r="E12" i="1" s="1"/>
  <c r="E11" i="1" s="1"/>
  <c r="E10" i="1" s="1"/>
  <c r="E86" i="1" s="1"/>
  <c r="G13" i="1"/>
  <c r="G12" i="1" s="1"/>
  <c r="G11" i="1" s="1"/>
  <c r="I13" i="1"/>
  <c r="I12" i="1" s="1"/>
  <c r="C76" i="1"/>
  <c r="C75" i="1" s="1"/>
  <c r="C42" i="1"/>
  <c r="C41" i="1" s="1"/>
  <c r="C13" i="1"/>
  <c r="C12" i="1" s="1"/>
  <c r="I11" i="1" l="1"/>
  <c r="I10" i="1" s="1"/>
  <c r="I86" i="1" s="1"/>
  <c r="G10" i="1"/>
  <c r="G86" i="1" s="1"/>
  <c r="F10" i="1"/>
  <c r="F86" i="1" s="1"/>
  <c r="J10" i="1"/>
  <c r="J86" i="1" s="1"/>
  <c r="M10" i="1"/>
  <c r="M86" i="1" s="1"/>
  <c r="C11" i="1"/>
  <c r="C10" i="1" s="1"/>
  <c r="C86" i="1" s="1"/>
</calcChain>
</file>

<file path=xl/sharedStrings.xml><?xml version="1.0" encoding="utf-8"?>
<sst xmlns="http://schemas.openxmlformats.org/spreadsheetml/2006/main" count="186" uniqueCount="181">
  <si>
    <t>EMPRESA DE RENOVACIÓN Y DESARROLLO Y URBANO DE BOGOTÁ D.C.</t>
  </si>
  <si>
    <t>42</t>
  </si>
  <si>
    <t>GASTOS</t>
  </si>
  <si>
    <t>421</t>
  </si>
  <si>
    <t>FUNCIONAMIENTO</t>
  </si>
  <si>
    <t>4211</t>
  </si>
  <si>
    <t>GASTOS DE PERSONAL</t>
  </si>
  <si>
    <t>421101</t>
  </si>
  <si>
    <t>PLANTA DE PERSONAL PERMANENTE</t>
  </si>
  <si>
    <t>42110101</t>
  </si>
  <si>
    <t>FACTORES CONSTITUTIVOS DE SALARIO</t>
  </si>
  <si>
    <t>42110101001</t>
  </si>
  <si>
    <t>FACTORES SALARIALES COMUNES</t>
  </si>
  <si>
    <t>4211010100101</t>
  </si>
  <si>
    <t>SUELDO BÁSICO</t>
  </si>
  <si>
    <t>4211010100102</t>
  </si>
  <si>
    <t>HORAS EXTRAS, DOMINICALES, FESTIVOS Y RECARGOS</t>
  </si>
  <si>
    <t>4211010100103</t>
  </si>
  <si>
    <t>GASTOS DE REPRESENTACIÓN</t>
  </si>
  <si>
    <t>4211010100104</t>
  </si>
  <si>
    <t>SUBSIDIO DE ALIMENTACIÓN</t>
  </si>
  <si>
    <t>4211010100105</t>
  </si>
  <si>
    <t>AUXILIO DE TRANSPORTE</t>
  </si>
  <si>
    <t>4211010100106</t>
  </si>
  <si>
    <t>PRIMA DE SERVICIO</t>
  </si>
  <si>
    <t>4211010100107</t>
  </si>
  <si>
    <t>BONIFICACIÓN POR SERVICIOS PRESTADOS</t>
  </si>
  <si>
    <t>4211010100108</t>
  </si>
  <si>
    <t>PRESTACIONES SOCIALES</t>
  </si>
  <si>
    <t>421101010010801</t>
  </si>
  <si>
    <t>PRIMA DE NAVIDAD</t>
  </si>
  <si>
    <t>421101010010802</t>
  </si>
  <si>
    <t>PRIMA DE VACACIONES</t>
  </si>
  <si>
    <t>4211010100109</t>
  </si>
  <si>
    <t>PRIMA TÉCNICA SALARIAL</t>
  </si>
  <si>
    <t>42110102</t>
  </si>
  <si>
    <t>CONTRIBUCIONES INHERENTES A LA NÓMINA</t>
  </si>
  <si>
    <t>42110102001</t>
  </si>
  <si>
    <t>APORTES A LA SEGURIDAD SOCIAL EN PENSIONES</t>
  </si>
  <si>
    <t>42110102002</t>
  </si>
  <si>
    <t>APORTES A LA SEGURIDAD SOCIAL EN SALUD</t>
  </si>
  <si>
    <t>42110102003</t>
  </si>
  <si>
    <t>APORTES DE CESANTIAS</t>
  </si>
  <si>
    <t>42110102004</t>
  </si>
  <si>
    <t>APORTES A CAJAS DE COMPENSACIÓN FAMILIAR</t>
  </si>
  <si>
    <t>42110102005</t>
  </si>
  <si>
    <t>42110102006</t>
  </si>
  <si>
    <t>APORTES AL ICBF</t>
  </si>
  <si>
    <t>42110102007</t>
  </si>
  <si>
    <t>APORTES AL SENA</t>
  </si>
  <si>
    <t>42110103</t>
  </si>
  <si>
    <t>42110103001</t>
  </si>
  <si>
    <t>4211010300102</t>
  </si>
  <si>
    <t>INDEMNIZACIÓN POR VACACIONES</t>
  </si>
  <si>
    <t>4211010300103</t>
  </si>
  <si>
    <t>BONIFICACIÓN ESPECIAL DE RECREACIÓN</t>
  </si>
  <si>
    <t>42110103069</t>
  </si>
  <si>
    <t>APOYO DE SOSTENIMIENTO APRENDICES SENA</t>
  </si>
  <si>
    <t>42110103190</t>
  </si>
  <si>
    <t>APOYO DE SOSTENIMIENTO PRÁCTICAS LABORALES</t>
  </si>
  <si>
    <t>4212</t>
  </si>
  <si>
    <t>ADQUISICIÓN DE BIENES Y SERVICIOS</t>
  </si>
  <si>
    <t>421202</t>
  </si>
  <si>
    <t>ADQUISICIONES DIFERENTES DE ACTIVOS</t>
  </si>
  <si>
    <t>42120201</t>
  </si>
  <si>
    <t>MATERIALES Y SUMINISTROS</t>
  </si>
  <si>
    <t>42120201002</t>
  </si>
  <si>
    <t>42120201003</t>
  </si>
  <si>
    <t>42120202</t>
  </si>
  <si>
    <t>ADQUISICIÓN DE SERVICIOS</t>
  </si>
  <si>
    <t>42120202006</t>
  </si>
  <si>
    <t>42120202007</t>
  </si>
  <si>
    <t>42120202008</t>
  </si>
  <si>
    <t>42120202009</t>
  </si>
  <si>
    <t>42120202010</t>
  </si>
  <si>
    <t>VIÁTICOS DE LOS FUNCIONARIOS EN COMISIÓN</t>
  </si>
  <si>
    <t>4213</t>
  </si>
  <si>
    <t>TRANSFERENCIAS CORRIENTES</t>
  </si>
  <si>
    <t>421313</t>
  </si>
  <si>
    <t>SENTENCIAS Y CONCILIACIONES</t>
  </si>
  <si>
    <t>42131301</t>
  </si>
  <si>
    <t>FALLOS NACIONALES</t>
  </si>
  <si>
    <t>42131301001</t>
  </si>
  <si>
    <t>SENTENCIAS</t>
  </si>
  <si>
    <t>4218</t>
  </si>
  <si>
    <t>421801</t>
  </si>
  <si>
    <t>IMPUESTOS</t>
  </si>
  <si>
    <t>42180101</t>
  </si>
  <si>
    <t>IMPUESTO SOBRE LA RENTA Y COMPLEMENTARIOS</t>
  </si>
  <si>
    <t>42180102</t>
  </si>
  <si>
    <t>IMPUESTO SOBRE LA RENTA PARA LA EQUIDAD CREE</t>
  </si>
  <si>
    <t>42180151</t>
  </si>
  <si>
    <t>IMPUESTO SOBRE VEHÍCULOS AUTOMOTORES</t>
  </si>
  <si>
    <t>42180152</t>
  </si>
  <si>
    <t>IMPUESTO PREDIAL UNIFICADO</t>
  </si>
  <si>
    <t>42180154</t>
  </si>
  <si>
    <t>IMPUESTO DE INDUSTRIA Y COMERCIO</t>
  </si>
  <si>
    <t>423</t>
  </si>
  <si>
    <t>INVERSIÓN</t>
  </si>
  <si>
    <t>42301</t>
  </si>
  <si>
    <t>DIRECTA</t>
  </si>
  <si>
    <t>4230116</t>
  </si>
  <si>
    <t>423011602</t>
  </si>
  <si>
    <t>42301160232</t>
  </si>
  <si>
    <t>REVITALIZACIÓN URBANA PARA LA COMPETITIVIDAD</t>
  </si>
  <si>
    <t>423011605</t>
  </si>
  <si>
    <t>42301160556</t>
  </si>
  <si>
    <t>GESTIÓN PÚBLICA EFECTIVA</t>
  </si>
  <si>
    <t>424</t>
  </si>
  <si>
    <t>GASTOS DE OPERACIÓN COMERCIAL</t>
  </si>
  <si>
    <t>4245</t>
  </si>
  <si>
    <t>GASTOS DE COMERCIALIZACIÓN Y PRODUCCIÓN</t>
  </si>
  <si>
    <t>424501</t>
  </si>
  <si>
    <t>Materiales y suministros</t>
  </si>
  <si>
    <t>42450103</t>
  </si>
  <si>
    <t>Otros bienes transportables (excepto productos metálicos, maquinaria y equipo)</t>
  </si>
  <si>
    <t>424502</t>
  </si>
  <si>
    <t>42450205</t>
  </si>
  <si>
    <t>Servicios de la construcción</t>
  </si>
  <si>
    <t>42450206</t>
  </si>
  <si>
    <t>Servicios de alojamiento; servicios de suministro de comidas y bebidas; servicios de transporte; y servicios de distribución de electricidad, gas y agua</t>
  </si>
  <si>
    <t>42450207</t>
  </si>
  <si>
    <t>Servicios financieros y servicios conexos, servicios inmobiliarios y servicios de leasing</t>
  </si>
  <si>
    <t>42450209</t>
  </si>
  <si>
    <t>SERVICIOS PARA LA COMUNIDAD, SOCIALES Y PERSONALES</t>
  </si>
  <si>
    <t>43</t>
  </si>
  <si>
    <t>DISPONIBILIDAD FINAL</t>
  </si>
  <si>
    <t>TOTAL GASTOS + DISPONIBILIDAD FINAL</t>
  </si>
  <si>
    <t>JAVIER SUÁREZ PEDRAZA</t>
  </si>
  <si>
    <t>MARÍA CECILIA GAITÁN ROZO</t>
  </si>
  <si>
    <t>JUAN GUILLERMO JIMÉNEZ GÓMEZ</t>
  </si>
  <si>
    <t>GESTOR SENIOR 3 - PRESUPUESTO</t>
  </si>
  <si>
    <t>SUBGERENTE DE GESTIÓN CORPORATIVA</t>
  </si>
  <si>
    <t xml:space="preserve"> GERENTE GENERAL</t>
  </si>
  <si>
    <t>Código</t>
  </si>
  <si>
    <t>Nombre</t>
  </si>
  <si>
    <t>Apropiación Inicial</t>
  </si>
  <si>
    <t>Modificaciones</t>
  </si>
  <si>
    <t xml:space="preserve"> Presupuestales</t>
  </si>
  <si>
    <t>Apropiación</t>
  </si>
  <si>
    <t xml:space="preserve">Apropiaciones </t>
  </si>
  <si>
    <t>Compromisos Mes</t>
  </si>
  <si>
    <t>Compromisos</t>
  </si>
  <si>
    <t>% Ejec.</t>
  </si>
  <si>
    <t>Giros Mes</t>
  </si>
  <si>
    <t>Giros</t>
  </si>
  <si>
    <t>% Giros</t>
  </si>
  <si>
    <t xml:space="preserve">Mes </t>
  </si>
  <si>
    <t>Acumulado</t>
  </si>
  <si>
    <t>Vigente</t>
  </si>
  <si>
    <t>Suspendidas</t>
  </si>
  <si>
    <t>Disponible</t>
  </si>
  <si>
    <t>Acumulados</t>
  </si>
  <si>
    <t>6 = (3 + 5)</t>
  </si>
  <si>
    <t>8 = (6 - 7)</t>
  </si>
  <si>
    <t>11 = (10 / 8)</t>
  </si>
  <si>
    <t>14 = (13 / 8)</t>
  </si>
  <si>
    <t>REMUNERACIONES NO CONSTITUTIVAS DE FACTOR SAL ARIAL</t>
  </si>
  <si>
    <t>PRODUCTOS ALIMENTICIOS, BEBIDAS Y TABACO; TEXTILE S, PRENDAS DE VESTIR Y PRODUCTOS DE CUERO</t>
  </si>
  <si>
    <t>OTROS BIENES TRANSPORTABLES (EXCEPTO PRODUCT OS METÁLICOS, MAQUINARIA Y EQUIPO)</t>
  </si>
  <si>
    <t>SERVICIOS DE ALOJAMIENTO; SERVICIOS DE SUMINISTR O DE COMIDAS Y BEBIDAS; SERVICIOS DE TRANSPORTE;  Y S</t>
  </si>
  <si>
    <t>SERVICIOS FINANCIEROS Y SERVICIOS CONEXOS, SERVI CIOS INMOBILIARIOS Y SERVICIOS DE LEASING</t>
  </si>
  <si>
    <t>SERVICIOS PRESTADOS A LAS EMPRESAS Y SERVICIOS D E PRODUCCIÓN</t>
  </si>
  <si>
    <t>GASTOS POR TRIBUTOS, MULTAS, SANCIONES E INTERES ES</t>
  </si>
  <si>
    <t>UN NUEVO CONTRATO SOCIAL Y AMBIENTAL PARA LA BO GOTÁ DEL SIGLO XXI</t>
  </si>
  <si>
    <t>CAMBIAR NUESTROS HÁBITOS DE VIDA PARA REVERDEC ER A BOGOTÁ Y ADAPTARNOS Y MITIGAR LA CRISIS CLIM ÁTICA</t>
  </si>
  <si>
    <t>CONSTRUIR BOGOTÁ REGIÓN CON GOBIERNO ABIERTO,  TRANSPARENTE Y CIUDADANÍA CONSCIENTE</t>
  </si>
  <si>
    <t>DESARROLLO DE PROYECTOS Y GESTIÓN INMOBIL IARIA BOGOTÁ</t>
  </si>
  <si>
    <t xml:space="preserve">423011602320000007507 - </t>
  </si>
  <si>
    <t>FORMULACIÓN, GESTIÓN Y ESTRUCTURACIÓN DE PROYECTOS DE DESARROLLO, REVITALIZACIÓN O RENOVACIÓN URBANA BOGOTÁ</t>
  </si>
  <si>
    <t>ADQUISICIÓN Y GESTIÓN DE SUELO BOGOTÁ</t>
  </si>
  <si>
    <t xml:space="preserve">423011602320000007509 - </t>
  </si>
  <si>
    <t xml:space="preserve">423011602320000007508 - </t>
  </si>
  <si>
    <t>FORTALECIMIENTO INSTITUCIONAL ERU BOGOTÁ</t>
  </si>
  <si>
    <t xml:space="preserve">423011605560000007506 - </t>
  </si>
  <si>
    <t xml:space="preserve">Servicios prestados a las empresas y servicios de producción </t>
  </si>
  <si>
    <t>APORTES GENERALES AL SISTEMA DE RIESGOS LABORALES</t>
  </si>
  <si>
    <t>42450208</t>
  </si>
  <si>
    <t>Ejecución Presupuestal de Gastos e Inversión          Periodo 202302</t>
  </si>
  <si>
    <t>42120201004</t>
  </si>
  <si>
    <t>PRODUCTOS METÁLICOS Y
PAQUETES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</si>
</sst>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10" fontId="3" fillId="0" borderId="0" xfId="1" applyNumberFormat="1" applyFont="1" applyFill="1"/>
    <xf numFmtId="10" fontId="4" fillId="0" borderId="0" xfId="1" applyNumberFormat="1" applyFont="1" applyFill="1" applyAlignment="1">
      <alignment horizontal="center" vertical="top" wrapText="1"/>
    </xf>
    <xf numFmtId="10" fontId="3" fillId="0" borderId="0" xfId="1" applyNumberFormat="1" applyFont="1" applyFill="1" applyAlignment="1">
      <alignment horizontal="center" vertical="top" wrapText="1"/>
    </xf>
    <xf numFmtId="1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1" fontId="3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5" fillId="0" borderId="0" xfId="2" applyFont="1" applyAlignment="1">
      <alignment horizontal="center" vertical="top"/>
    </xf>
    <xf numFmtId="164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5" fillId="0" borderId="0" xfId="2" applyFont="1" applyAlignment="1" applyProtection="1">
      <alignment horizontal="center" vertical="top"/>
      <protection locked="0"/>
    </xf>
    <xf numFmtId="0" fontId="6" fillId="0" borderId="0" xfId="0" applyFont="1"/>
    <xf numFmtId="1" fontId="8" fillId="0" borderId="0" xfId="2" applyNumberFormat="1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10" fontId="8" fillId="0" borderId="0" xfId="4" applyNumberFormat="1" applyFont="1" applyFill="1" applyAlignment="1">
      <alignment horizontal="center"/>
    </xf>
    <xf numFmtId="43" fontId="8" fillId="0" borderId="0" xfId="5" applyFont="1" applyFill="1" applyAlignment="1">
      <alignment horizontal="center" vertical="top" wrapText="1"/>
    </xf>
    <xf numFmtId="0" fontId="3" fillId="0" borderId="0" xfId="2"/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10" fontId="7" fillId="0" borderId="0" xfId="4" applyNumberFormat="1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0" fillId="0" borderId="0" xfId="7" applyNumberFormat="1" applyFont="1" applyFill="1" applyAlignment="1">
      <alignment horizontal="right" vertical="center"/>
    </xf>
    <xf numFmtId="10" fontId="10" fillId="0" borderId="0" xfId="4" applyNumberFormat="1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1" fillId="0" borderId="0" xfId="0" applyFont="1"/>
    <xf numFmtId="0" fontId="9" fillId="0" borderId="0" xfId="0" applyFont="1"/>
    <xf numFmtId="0" fontId="1" fillId="0" borderId="0" xfId="3" applyFont="1"/>
    <xf numFmtId="10" fontId="1" fillId="0" borderId="0" xfId="4" applyNumberFormat="1" applyFont="1" applyFill="1" applyAlignment="1">
      <alignment horizontal="center"/>
    </xf>
    <xf numFmtId="43" fontId="1" fillId="0" borderId="0" xfId="5" applyFont="1" applyFill="1"/>
    <xf numFmtId="0" fontId="6" fillId="0" borderId="0" xfId="2" applyFont="1"/>
    <xf numFmtId="0" fontId="6" fillId="0" borderId="0" xfId="2" applyFont="1" applyAlignment="1">
      <alignment horizontal="center"/>
    </xf>
    <xf numFmtId="10" fontId="1" fillId="0" borderId="0" xfId="4" applyNumberFormat="1" applyFont="1" applyFill="1" applyAlignment="1"/>
    <xf numFmtId="10" fontId="6" fillId="0" borderId="0" xfId="4" applyNumberFormat="1" applyFont="1" applyFill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0" applyFont="1" applyAlignment="1">
      <alignment horizontal="left" vertical="center" wrapText="1"/>
    </xf>
    <xf numFmtId="4" fontId="9" fillId="0" borderId="0" xfId="7" applyNumberFormat="1" applyFont="1" applyFill="1" applyAlignment="1">
      <alignment horizontal="right" vertical="center"/>
    </xf>
    <xf numFmtId="10" fontId="9" fillId="0" borderId="0" xfId="4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4" fontId="9" fillId="2" borderId="0" xfId="7" applyNumberFormat="1" applyFont="1" applyFill="1" applyAlignment="1">
      <alignment horizontal="right" vertical="center"/>
    </xf>
  </cellXfs>
  <cellStyles count="8">
    <cellStyle name="Millares" xfId="7" builtinId="3"/>
    <cellStyle name="Millares 2 2 2" xfId="5" xr:uid="{00000000-0005-0000-0000-000001000000}"/>
    <cellStyle name="Normal" xfId="0" builtinId="0"/>
    <cellStyle name="Normal 2" xfId="2" xr:uid="{00000000-0005-0000-0000-000003000000}"/>
    <cellStyle name="Normal 2 2 2" xfId="6" xr:uid="{00000000-0005-0000-0000-000004000000}"/>
    <cellStyle name="Normal 4" xfId="3" xr:uid="{00000000-0005-0000-0000-000005000000}"/>
    <cellStyle name="Percent 2" xfId="1" xr:uid="{00000000-0005-0000-0000-000006000000}"/>
    <cellStyle name="Porcentaje 2 2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748640</xdr:colOff>
      <xdr:row>0</xdr:row>
      <xdr:rowOff>70510</xdr:rowOff>
    </xdr:from>
    <xdr:to>
      <xdr:col>1</xdr:col>
      <xdr:colOff>2977243</xdr:colOff>
      <xdr:row>5</xdr:row>
      <xdr:rowOff>207447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BAF0D-92AC-4B3D-A64A-548C5DF5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40" y="70510"/>
          <a:ext cx="3793177" cy="113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1018310</xdr:colOff>
      <xdr:row>90</xdr:row>
      <xdr:rowOff>117763</xdr:rowOff>
    </xdr:from>
    <xdr:to>
      <xdr:col>6</xdr:col>
      <xdr:colOff>574964</xdr:colOff>
      <xdr:row>90</xdr:row>
      <xdr:rowOff>117763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F889A16C-C3DB-410C-8DC7-FD28F976B96B}"/>
            </a:ext>
          </a:extLst>
        </xdr:cNvPr>
        <xdr:cNvCxnSpPr/>
      </xdr:nvCxnSpPr>
      <xdr:spPr>
        <a:xfrm>
          <a:off x="10486160" y="27749788"/>
          <a:ext cx="311900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322118</xdr:colOff>
      <xdr:row>90</xdr:row>
      <xdr:rowOff>131618</xdr:rowOff>
    </xdr:from>
    <xdr:to>
      <xdr:col>12</xdr:col>
      <xdr:colOff>675409</xdr:colOff>
      <xdr:row>90</xdr:row>
      <xdr:rowOff>131618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F9A6A3DC-4E83-4ACE-A0EB-A01F1570D3FD}"/>
            </a:ext>
          </a:extLst>
        </xdr:cNvPr>
        <xdr:cNvCxnSpPr/>
      </xdr:nvCxnSpPr>
      <xdr:spPr>
        <a:xfrm>
          <a:off x="20477018" y="27763643"/>
          <a:ext cx="3115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1066596</xdr:colOff>
      <xdr:row>90</xdr:row>
      <xdr:rowOff>167069</xdr:rowOff>
    </xdr:from>
    <xdr:to>
      <xdr:col>1</xdr:col>
      <xdr:colOff>4190796</xdr:colOff>
      <xdr:row>90</xdr:row>
      <xdr:rowOff>167069</xdr:rowOff>
    </xdr:to>
    <xdr:cxnSp macro="">
      <xdr:nvCxnSpPr>
        <xdr:cNvPr id="6" name="2 Conector recto">
          <a:extLst>
            <a:ext uri="{FF2B5EF4-FFF2-40B4-BE49-F238E27FC236}">
              <a16:creationId xmlns:a16="http://schemas.microsoft.com/office/drawing/2014/main" id="{187725A9-D97B-41BB-A24C-F91453432652}"/>
            </a:ext>
          </a:extLst>
        </xdr:cNvPr>
        <xdr:cNvCxnSpPr/>
      </xdr:nvCxnSpPr>
      <xdr:spPr>
        <a:xfrm>
          <a:off x="2171496" y="18817019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1018310</xdr:colOff>
      <xdr:row>90</xdr:row>
      <xdr:rowOff>117763</xdr:rowOff>
    </xdr:from>
    <xdr:to>
      <xdr:col>6</xdr:col>
      <xdr:colOff>574964</xdr:colOff>
      <xdr:row>90</xdr:row>
      <xdr:rowOff>117763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ECCB13B3-EB49-4996-BA28-248DBDE528C0}"/>
            </a:ext>
          </a:extLst>
        </xdr:cNvPr>
        <xdr:cNvCxnSpPr/>
      </xdr:nvCxnSpPr>
      <xdr:spPr>
        <a:xfrm>
          <a:off x="10200410" y="18767713"/>
          <a:ext cx="239510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322118</xdr:colOff>
      <xdr:row>90</xdr:row>
      <xdr:rowOff>131618</xdr:rowOff>
    </xdr:from>
    <xdr:to>
      <xdr:col>12</xdr:col>
      <xdr:colOff>675409</xdr:colOff>
      <xdr:row>90</xdr:row>
      <xdr:rowOff>131618</xdr:rowOff>
    </xdr:to>
    <xdr:cxnSp macro="">
      <xdr:nvCxnSpPr>
        <xdr:cNvPr id="8" name="2 Conector recto">
          <a:extLst>
            <a:ext uri="{FF2B5EF4-FFF2-40B4-BE49-F238E27FC236}">
              <a16:creationId xmlns:a16="http://schemas.microsoft.com/office/drawing/2014/main" id="{1F5AD9AD-318B-4D85-B244-7608FCBBAE00}"/>
            </a:ext>
          </a:extLst>
        </xdr:cNvPr>
        <xdr:cNvCxnSpPr/>
      </xdr:nvCxnSpPr>
      <xdr:spPr>
        <a:xfrm>
          <a:off x="17800493" y="18781568"/>
          <a:ext cx="2353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topLeftCell="A5" zoomScale="85" zoomScaleNormal="85" workbookViewId="0">
      <pane xSplit="9450" ySplit="1830" topLeftCell="I76" activePane="bottomRight"/>
      <selection activeCell="A5" sqref="A5"/>
      <selection pane="topRight" activeCell="C5" sqref="C5"/>
      <selection pane="bottomLeft" activeCell="A46" sqref="A46"/>
      <selection pane="bottomRight" activeCell="M86" sqref="M86"/>
    </sheetView>
  </sheetViews>
  <sheetFormatPr baseColWidth="10" defaultColWidth="9.140625" defaultRowHeight="12.75" x14ac:dyDescent="0.2"/>
  <cols>
    <col min="1" max="1" width="23.42578125" style="15" customWidth="1"/>
    <col min="2" max="2" width="78.5703125" style="15" customWidth="1"/>
    <col min="3" max="6" width="21.28515625" style="15" customWidth="1"/>
    <col min="7" max="7" width="18" style="15" customWidth="1"/>
    <col min="8" max="10" width="21.28515625" style="15" customWidth="1"/>
    <col min="11" max="11" width="8.7109375" style="15" customWidth="1"/>
    <col min="12" max="13" width="21.28515625" style="15" customWidth="1"/>
    <col min="14" max="14" width="8.7109375" style="15" customWidth="1"/>
    <col min="15" max="16384" width="9.140625" style="15"/>
  </cols>
  <sheetData>
    <row r="1" spans="1:14" s="6" customFormat="1" x14ac:dyDescent="0.2">
      <c r="A1" s="4"/>
      <c r="B1" s="5"/>
      <c r="C1" s="5"/>
      <c r="D1" s="5"/>
      <c r="E1" s="5"/>
      <c r="K1" s="1"/>
      <c r="N1" s="1"/>
    </row>
    <row r="2" spans="1:14" s="6" customFormat="1" ht="20.25" x14ac:dyDescent="0.2">
      <c r="A2" s="7"/>
      <c r="B2" s="5"/>
      <c r="C2" s="8"/>
      <c r="E2" s="8"/>
      <c r="F2" s="9" t="s">
        <v>0</v>
      </c>
      <c r="G2" s="8"/>
      <c r="H2" s="8"/>
      <c r="I2" s="8"/>
      <c r="J2" s="10"/>
      <c r="K2" s="2"/>
      <c r="L2" s="8"/>
      <c r="M2" s="8"/>
      <c r="N2" s="2"/>
    </row>
    <row r="3" spans="1:14" s="6" customFormat="1" x14ac:dyDescent="0.2">
      <c r="A3" s="7"/>
      <c r="B3" s="5"/>
      <c r="C3" s="11"/>
      <c r="E3" s="11"/>
      <c r="F3" s="12"/>
      <c r="G3" s="11"/>
      <c r="H3" s="11"/>
      <c r="I3" s="11"/>
      <c r="J3" s="13"/>
      <c r="K3" s="3"/>
      <c r="L3" s="11"/>
      <c r="M3" s="11"/>
      <c r="N3" s="3"/>
    </row>
    <row r="4" spans="1:14" s="6" customFormat="1" ht="20.25" x14ac:dyDescent="0.2">
      <c r="A4" s="7"/>
      <c r="B4" s="5"/>
      <c r="C4" s="11"/>
      <c r="E4" s="11"/>
      <c r="F4" s="14" t="s">
        <v>178</v>
      </c>
      <c r="G4" s="11"/>
      <c r="H4" s="11"/>
      <c r="I4" s="11"/>
      <c r="J4" s="11"/>
      <c r="K4" s="3"/>
      <c r="L4" s="11"/>
      <c r="M4" s="11"/>
      <c r="N4" s="3"/>
    </row>
    <row r="6" spans="1:14" ht="30" customHeight="1" x14ac:dyDescent="0.2"/>
    <row r="7" spans="1:14" s="20" customFormat="1" ht="11.25" customHeight="1" x14ac:dyDescent="0.2">
      <c r="A7" s="16" t="s">
        <v>134</v>
      </c>
      <c r="B7" s="17" t="s">
        <v>135</v>
      </c>
      <c r="C7" s="17" t="s">
        <v>136</v>
      </c>
      <c r="D7" s="17" t="s">
        <v>137</v>
      </c>
      <c r="E7" s="17" t="s">
        <v>138</v>
      </c>
      <c r="F7" s="17" t="s">
        <v>139</v>
      </c>
      <c r="G7" s="17" t="s">
        <v>140</v>
      </c>
      <c r="H7" s="17" t="s">
        <v>139</v>
      </c>
      <c r="I7" s="17" t="s">
        <v>141</v>
      </c>
      <c r="J7" s="17" t="s">
        <v>142</v>
      </c>
      <c r="K7" s="18" t="s">
        <v>143</v>
      </c>
      <c r="L7" s="19" t="s">
        <v>144</v>
      </c>
      <c r="M7" s="17" t="s">
        <v>145</v>
      </c>
      <c r="N7" s="18" t="s">
        <v>146</v>
      </c>
    </row>
    <row r="8" spans="1:14" s="20" customFormat="1" ht="11.25" customHeight="1" x14ac:dyDescent="0.2">
      <c r="A8" s="16"/>
      <c r="B8" s="17"/>
      <c r="C8" s="17"/>
      <c r="D8" s="17" t="s">
        <v>147</v>
      </c>
      <c r="E8" s="17" t="s">
        <v>148</v>
      </c>
      <c r="F8" s="17" t="s">
        <v>149</v>
      </c>
      <c r="G8" s="17" t="s">
        <v>150</v>
      </c>
      <c r="H8" s="17" t="s">
        <v>151</v>
      </c>
      <c r="I8" s="17"/>
      <c r="J8" s="17" t="s">
        <v>152</v>
      </c>
      <c r="K8" s="18"/>
      <c r="L8" s="19"/>
      <c r="M8" s="17" t="s">
        <v>152</v>
      </c>
      <c r="N8" s="18"/>
    </row>
    <row r="9" spans="1:14" s="20" customFormat="1" ht="11.25" customHeight="1" x14ac:dyDescent="0.2">
      <c r="A9" s="16">
        <v>1</v>
      </c>
      <c r="B9" s="17">
        <v>2</v>
      </c>
      <c r="C9" s="17">
        <v>3</v>
      </c>
      <c r="D9" s="17">
        <v>4</v>
      </c>
      <c r="E9" s="17">
        <v>5</v>
      </c>
      <c r="F9" s="17" t="s">
        <v>153</v>
      </c>
      <c r="G9" s="17">
        <v>7</v>
      </c>
      <c r="H9" s="17" t="s">
        <v>154</v>
      </c>
      <c r="I9" s="17">
        <v>9</v>
      </c>
      <c r="J9" s="17">
        <v>10</v>
      </c>
      <c r="K9" s="18" t="s">
        <v>155</v>
      </c>
      <c r="L9" s="17">
        <v>12</v>
      </c>
      <c r="M9" s="17">
        <v>13</v>
      </c>
      <c r="N9" s="18" t="s">
        <v>156</v>
      </c>
    </row>
    <row r="10" spans="1:14" ht="17.25" customHeight="1" x14ac:dyDescent="0.2">
      <c r="A10" s="21" t="s">
        <v>1</v>
      </c>
      <c r="B10" s="22" t="s">
        <v>2</v>
      </c>
      <c r="C10" s="23">
        <f>+C11+C64+C75</f>
        <v>274245729000</v>
      </c>
      <c r="D10" s="23">
        <f t="shared" ref="D10:M10" si="0">+D11+D64+D75</f>
        <v>0</v>
      </c>
      <c r="E10" s="23">
        <f t="shared" si="0"/>
        <v>0</v>
      </c>
      <c r="F10" s="23">
        <f t="shared" si="0"/>
        <v>274245729000</v>
      </c>
      <c r="G10" s="23">
        <f t="shared" si="0"/>
        <v>0</v>
      </c>
      <c r="H10" s="23">
        <f t="shared" si="0"/>
        <v>274245729000</v>
      </c>
      <c r="I10" s="23">
        <f t="shared" si="0"/>
        <v>16726503788</v>
      </c>
      <c r="J10" s="23">
        <f t="shared" si="0"/>
        <v>83392051706</v>
      </c>
      <c r="K10" s="46">
        <f>IFERROR(J10/H10,0)</f>
        <v>0.30407785021877221</v>
      </c>
      <c r="L10" s="23">
        <f t="shared" si="0"/>
        <v>8287395297</v>
      </c>
      <c r="M10" s="23">
        <f t="shared" si="0"/>
        <v>11713863226</v>
      </c>
      <c r="N10" s="24">
        <f>IFERROR(M10/H10,0)</f>
        <v>4.2713019702122691E-2</v>
      </c>
    </row>
    <row r="11" spans="1:14" ht="17.25" customHeight="1" x14ac:dyDescent="0.2">
      <c r="A11" s="21" t="s">
        <v>3</v>
      </c>
      <c r="B11" s="22" t="s">
        <v>4</v>
      </c>
      <c r="C11" s="23">
        <f>+C12+C41+C53+C57</f>
        <v>42186886000</v>
      </c>
      <c r="D11" s="23">
        <f t="shared" ref="D11:M11" si="1">+D12+D41+D53+D57</f>
        <v>0</v>
      </c>
      <c r="E11" s="23">
        <f t="shared" si="1"/>
        <v>0</v>
      </c>
      <c r="F11" s="23">
        <f t="shared" si="1"/>
        <v>42186886000</v>
      </c>
      <c r="G11" s="23">
        <f t="shared" si="1"/>
        <v>0</v>
      </c>
      <c r="H11" s="23">
        <f t="shared" si="1"/>
        <v>42186886000</v>
      </c>
      <c r="I11" s="23">
        <f t="shared" si="1"/>
        <v>3885253564</v>
      </c>
      <c r="J11" s="23">
        <f t="shared" si="1"/>
        <v>9344269890</v>
      </c>
      <c r="K11" s="24">
        <f t="shared" ref="K11:K74" si="2">IFERROR(J11/H11,0)</f>
        <v>0.22149702848415975</v>
      </c>
      <c r="L11" s="23">
        <f t="shared" si="1"/>
        <v>1703111348</v>
      </c>
      <c r="M11" s="23">
        <f t="shared" si="1"/>
        <v>3877012628</v>
      </c>
      <c r="N11" s="24">
        <f t="shared" ref="N11:N74" si="3">IFERROR(M11/H11,0)</f>
        <v>9.1900896122079259E-2</v>
      </c>
    </row>
    <row r="12" spans="1:14" ht="17.25" customHeight="1" x14ac:dyDescent="0.2">
      <c r="A12" s="21" t="s">
        <v>5</v>
      </c>
      <c r="B12" s="22" t="s">
        <v>6</v>
      </c>
      <c r="C12" s="23">
        <f>+C13</f>
        <v>16049726000</v>
      </c>
      <c r="D12" s="23">
        <f t="shared" ref="D12:M12" si="4">+D13</f>
        <v>0</v>
      </c>
      <c r="E12" s="23">
        <f t="shared" si="4"/>
        <v>-67034797</v>
      </c>
      <c r="F12" s="23">
        <f t="shared" si="4"/>
        <v>15982691203</v>
      </c>
      <c r="G12" s="23">
        <f t="shared" si="4"/>
        <v>0</v>
      </c>
      <c r="H12" s="23">
        <f t="shared" si="4"/>
        <v>15982691203</v>
      </c>
      <c r="I12" s="23">
        <f t="shared" si="4"/>
        <v>912442072</v>
      </c>
      <c r="J12" s="23">
        <f t="shared" si="4"/>
        <v>2642360811</v>
      </c>
      <c r="K12" s="24">
        <f t="shared" si="2"/>
        <v>0.16532640075684005</v>
      </c>
      <c r="L12" s="23">
        <f t="shared" si="4"/>
        <v>912442072</v>
      </c>
      <c r="M12" s="23">
        <f t="shared" si="4"/>
        <v>2642360811</v>
      </c>
      <c r="N12" s="24">
        <f t="shared" si="3"/>
        <v>0.16532640075684005</v>
      </c>
    </row>
    <row r="13" spans="1:14" ht="17.25" customHeight="1" x14ac:dyDescent="0.2">
      <c r="A13" s="21" t="s">
        <v>7</v>
      </c>
      <c r="B13" s="22" t="s">
        <v>8</v>
      </c>
      <c r="C13" s="23">
        <f>+C14+C27+C35</f>
        <v>16049726000</v>
      </c>
      <c r="D13" s="23">
        <f t="shared" ref="D13:M13" si="5">+D14+D27+D35</f>
        <v>0</v>
      </c>
      <c r="E13" s="23">
        <f t="shared" si="5"/>
        <v>-67034797</v>
      </c>
      <c r="F13" s="23">
        <f t="shared" si="5"/>
        <v>15982691203</v>
      </c>
      <c r="G13" s="23">
        <f t="shared" si="5"/>
        <v>0</v>
      </c>
      <c r="H13" s="23">
        <f t="shared" si="5"/>
        <v>15982691203</v>
      </c>
      <c r="I13" s="23">
        <f t="shared" si="5"/>
        <v>912442072</v>
      </c>
      <c r="J13" s="23">
        <f t="shared" si="5"/>
        <v>2642360811</v>
      </c>
      <c r="K13" s="24">
        <f t="shared" si="2"/>
        <v>0.16532640075684005</v>
      </c>
      <c r="L13" s="23">
        <f t="shared" si="5"/>
        <v>912442072</v>
      </c>
      <c r="M13" s="23">
        <f t="shared" si="5"/>
        <v>2642360811</v>
      </c>
      <c r="N13" s="24">
        <f t="shared" si="3"/>
        <v>0.16532640075684005</v>
      </c>
    </row>
    <row r="14" spans="1:14" ht="17.25" customHeight="1" x14ac:dyDescent="0.2">
      <c r="A14" s="21" t="s">
        <v>9</v>
      </c>
      <c r="B14" s="22" t="s">
        <v>10</v>
      </c>
      <c r="C14" s="23">
        <f>+C15</f>
        <v>10968072000</v>
      </c>
      <c r="D14" s="23">
        <f t="shared" ref="D14:M14" si="6">+D15</f>
        <v>0</v>
      </c>
      <c r="E14" s="23">
        <f t="shared" si="6"/>
        <v>0</v>
      </c>
      <c r="F14" s="23">
        <f t="shared" si="6"/>
        <v>10968072000</v>
      </c>
      <c r="G14" s="23">
        <f t="shared" si="6"/>
        <v>0</v>
      </c>
      <c r="H14" s="23">
        <f t="shared" si="6"/>
        <v>10968072000</v>
      </c>
      <c r="I14" s="23">
        <f t="shared" si="6"/>
        <v>718843540</v>
      </c>
      <c r="J14" s="23">
        <f t="shared" si="6"/>
        <v>1399771085</v>
      </c>
      <c r="K14" s="24">
        <f t="shared" si="2"/>
        <v>0.12762234647985535</v>
      </c>
      <c r="L14" s="23">
        <f t="shared" si="6"/>
        <v>718843540</v>
      </c>
      <c r="M14" s="23">
        <f t="shared" si="6"/>
        <v>1399771085</v>
      </c>
      <c r="N14" s="24">
        <f t="shared" si="3"/>
        <v>0.12762234647985535</v>
      </c>
    </row>
    <row r="15" spans="1:14" ht="17.25" customHeight="1" x14ac:dyDescent="0.2">
      <c r="A15" s="21" t="s">
        <v>11</v>
      </c>
      <c r="B15" s="22" t="s">
        <v>12</v>
      </c>
      <c r="C15" s="23">
        <f>SUM(C16:C23)+C26</f>
        <v>10968072000</v>
      </c>
      <c r="D15" s="23">
        <f t="shared" ref="D15:M15" si="7">SUM(D16:D23)+D26</f>
        <v>0</v>
      </c>
      <c r="E15" s="23">
        <f t="shared" si="7"/>
        <v>0</v>
      </c>
      <c r="F15" s="23">
        <f t="shared" si="7"/>
        <v>10968072000</v>
      </c>
      <c r="G15" s="23">
        <f t="shared" si="7"/>
        <v>0</v>
      </c>
      <c r="H15" s="23">
        <f t="shared" si="7"/>
        <v>10968072000</v>
      </c>
      <c r="I15" s="23">
        <f t="shared" si="7"/>
        <v>718843540</v>
      </c>
      <c r="J15" s="23">
        <f t="shared" si="7"/>
        <v>1399771085</v>
      </c>
      <c r="K15" s="24">
        <f t="shared" si="2"/>
        <v>0.12762234647985535</v>
      </c>
      <c r="L15" s="23">
        <f t="shared" si="7"/>
        <v>718843540</v>
      </c>
      <c r="M15" s="23">
        <f t="shared" si="7"/>
        <v>1399771085</v>
      </c>
      <c r="N15" s="24">
        <f t="shared" si="3"/>
        <v>0.12762234647985535</v>
      </c>
    </row>
    <row r="16" spans="1:14" ht="17.25" customHeight="1" x14ac:dyDescent="0.2">
      <c r="A16" s="25" t="s">
        <v>13</v>
      </c>
      <c r="B16" s="26" t="s">
        <v>14</v>
      </c>
      <c r="C16" s="27">
        <v>6467247000</v>
      </c>
      <c r="D16" s="27">
        <v>0</v>
      </c>
      <c r="E16" s="27">
        <v>0</v>
      </c>
      <c r="F16" s="27">
        <v>6467247000</v>
      </c>
      <c r="G16" s="27">
        <v>0</v>
      </c>
      <c r="H16" s="27">
        <v>6467247000</v>
      </c>
      <c r="I16" s="27">
        <v>502300617</v>
      </c>
      <c r="J16" s="27">
        <v>988156596</v>
      </c>
      <c r="K16" s="28">
        <f t="shared" si="2"/>
        <v>0.15279400895002154</v>
      </c>
      <c r="L16" s="27">
        <v>502300617</v>
      </c>
      <c r="M16" s="27">
        <v>988156596</v>
      </c>
      <c r="N16" s="28">
        <f t="shared" si="3"/>
        <v>0.15279400895002154</v>
      </c>
    </row>
    <row r="17" spans="1:14" ht="17.25" customHeight="1" x14ac:dyDescent="0.2">
      <c r="A17" s="25" t="s">
        <v>15</v>
      </c>
      <c r="B17" s="26" t="s">
        <v>16</v>
      </c>
      <c r="C17" s="27">
        <v>301410000</v>
      </c>
      <c r="D17" s="27">
        <v>0</v>
      </c>
      <c r="E17" s="27">
        <v>0</v>
      </c>
      <c r="F17" s="27">
        <v>301410000</v>
      </c>
      <c r="G17" s="27">
        <v>0</v>
      </c>
      <c r="H17" s="27">
        <v>301410000</v>
      </c>
      <c r="I17" s="27">
        <v>2846656</v>
      </c>
      <c r="J17" s="27">
        <v>5761030</v>
      </c>
      <c r="K17" s="28">
        <f t="shared" si="2"/>
        <v>1.9113599416077768E-2</v>
      </c>
      <c r="L17" s="27">
        <v>2846656</v>
      </c>
      <c r="M17" s="27">
        <v>5761030</v>
      </c>
      <c r="N17" s="28">
        <f t="shared" si="3"/>
        <v>1.9113599416077768E-2</v>
      </c>
    </row>
    <row r="18" spans="1:14" ht="17.25" customHeight="1" x14ac:dyDescent="0.2">
      <c r="A18" s="25" t="s">
        <v>17</v>
      </c>
      <c r="B18" s="26" t="s">
        <v>18</v>
      </c>
      <c r="C18" s="27">
        <v>813390000</v>
      </c>
      <c r="D18" s="27">
        <v>0</v>
      </c>
      <c r="E18" s="27">
        <v>0</v>
      </c>
      <c r="F18" s="27">
        <v>813390000</v>
      </c>
      <c r="G18" s="27">
        <v>0</v>
      </c>
      <c r="H18" s="27">
        <v>813390000</v>
      </c>
      <c r="I18" s="27">
        <v>65808302</v>
      </c>
      <c r="J18" s="27">
        <v>127827383</v>
      </c>
      <c r="K18" s="28">
        <f t="shared" si="2"/>
        <v>0.15715386591917777</v>
      </c>
      <c r="L18" s="27">
        <v>65808302</v>
      </c>
      <c r="M18" s="27">
        <v>127827383</v>
      </c>
      <c r="N18" s="28">
        <f t="shared" si="3"/>
        <v>0.15715386591917777</v>
      </c>
    </row>
    <row r="19" spans="1:14" ht="17.25" customHeight="1" x14ac:dyDescent="0.2">
      <c r="A19" s="25" t="s">
        <v>19</v>
      </c>
      <c r="B19" s="26" t="s">
        <v>20</v>
      </c>
      <c r="C19" s="27">
        <v>900000</v>
      </c>
      <c r="D19" s="27">
        <v>0</v>
      </c>
      <c r="E19" s="27">
        <v>0</v>
      </c>
      <c r="F19" s="27">
        <v>900000</v>
      </c>
      <c r="G19" s="27">
        <v>0</v>
      </c>
      <c r="H19" s="27">
        <v>900000</v>
      </c>
      <c r="I19" s="27">
        <v>72749</v>
      </c>
      <c r="J19" s="27">
        <v>145498</v>
      </c>
      <c r="K19" s="28">
        <f t="shared" si="2"/>
        <v>0.16166444444444444</v>
      </c>
      <c r="L19" s="27">
        <v>72749</v>
      </c>
      <c r="M19" s="27">
        <v>145498</v>
      </c>
      <c r="N19" s="28">
        <f t="shared" si="3"/>
        <v>0.16166444444444444</v>
      </c>
    </row>
    <row r="20" spans="1:14" ht="17.25" customHeight="1" x14ac:dyDescent="0.2">
      <c r="A20" s="25" t="s">
        <v>21</v>
      </c>
      <c r="B20" s="26" t="s">
        <v>22</v>
      </c>
      <c r="C20" s="27">
        <v>1450000</v>
      </c>
      <c r="D20" s="27">
        <v>0</v>
      </c>
      <c r="E20" s="27">
        <v>0</v>
      </c>
      <c r="F20" s="27">
        <v>1450000</v>
      </c>
      <c r="G20" s="27">
        <v>0</v>
      </c>
      <c r="H20" s="27">
        <v>1450000</v>
      </c>
      <c r="I20" s="27">
        <v>140000</v>
      </c>
      <c r="J20" s="27">
        <v>280000</v>
      </c>
      <c r="K20" s="28">
        <f t="shared" si="2"/>
        <v>0.19310344827586207</v>
      </c>
      <c r="L20" s="27">
        <v>140000</v>
      </c>
      <c r="M20" s="27">
        <v>280000</v>
      </c>
      <c r="N20" s="28">
        <f t="shared" si="3"/>
        <v>0.19310344827586207</v>
      </c>
    </row>
    <row r="21" spans="1:14" ht="17.25" customHeight="1" x14ac:dyDescent="0.2">
      <c r="A21" s="25" t="s">
        <v>23</v>
      </c>
      <c r="B21" s="26" t="s">
        <v>24</v>
      </c>
      <c r="C21" s="27">
        <v>791528000</v>
      </c>
      <c r="D21" s="27">
        <v>0</v>
      </c>
      <c r="E21" s="27">
        <v>0</v>
      </c>
      <c r="F21" s="27">
        <v>791528000</v>
      </c>
      <c r="G21" s="27">
        <v>0</v>
      </c>
      <c r="H21" s="27">
        <v>791528000</v>
      </c>
      <c r="I21" s="27">
        <v>33604165</v>
      </c>
      <c r="J21" s="27">
        <v>39528100</v>
      </c>
      <c r="K21" s="28">
        <f t="shared" si="2"/>
        <v>4.9938978785336714E-2</v>
      </c>
      <c r="L21" s="27">
        <v>33604165</v>
      </c>
      <c r="M21" s="27">
        <v>39528100</v>
      </c>
      <c r="N21" s="28">
        <f t="shared" si="3"/>
        <v>4.9938978785336714E-2</v>
      </c>
    </row>
    <row r="22" spans="1:14" ht="17.25" customHeight="1" x14ac:dyDescent="0.2">
      <c r="A22" s="25" t="s">
        <v>25</v>
      </c>
      <c r="B22" s="26" t="s">
        <v>26</v>
      </c>
      <c r="C22" s="27">
        <v>313531000</v>
      </c>
      <c r="D22" s="27">
        <v>0</v>
      </c>
      <c r="E22" s="27">
        <v>0</v>
      </c>
      <c r="F22" s="27">
        <v>313531000</v>
      </c>
      <c r="G22" s="27">
        <v>0</v>
      </c>
      <c r="H22" s="27">
        <v>313531000</v>
      </c>
      <c r="I22" s="27">
        <v>28727679</v>
      </c>
      <c r="J22" s="27">
        <v>43854471</v>
      </c>
      <c r="K22" s="28">
        <f t="shared" si="2"/>
        <v>0.13987283873046047</v>
      </c>
      <c r="L22" s="27">
        <v>28727679</v>
      </c>
      <c r="M22" s="27">
        <v>43854471</v>
      </c>
      <c r="N22" s="28">
        <f t="shared" si="3"/>
        <v>0.13987283873046047</v>
      </c>
    </row>
    <row r="23" spans="1:14" s="34" customFormat="1" ht="17.25" customHeight="1" x14ac:dyDescent="0.25">
      <c r="A23" s="21" t="s">
        <v>27</v>
      </c>
      <c r="B23" s="22" t="s">
        <v>28</v>
      </c>
      <c r="C23" s="32">
        <f>SUM(C24:C25)</f>
        <v>1285709000</v>
      </c>
      <c r="D23" s="32">
        <f t="shared" ref="D23:M23" si="8">SUM(D24:D25)</f>
        <v>0</v>
      </c>
      <c r="E23" s="32">
        <f t="shared" si="8"/>
        <v>0</v>
      </c>
      <c r="F23" s="32">
        <f t="shared" si="8"/>
        <v>1285709000</v>
      </c>
      <c r="G23" s="32">
        <f t="shared" si="8"/>
        <v>0</v>
      </c>
      <c r="H23" s="32">
        <f t="shared" si="8"/>
        <v>1285709000</v>
      </c>
      <c r="I23" s="32">
        <f t="shared" si="8"/>
        <v>5761260</v>
      </c>
      <c r="J23" s="32">
        <f t="shared" si="8"/>
        <v>40236779</v>
      </c>
      <c r="K23" s="33">
        <f t="shared" si="2"/>
        <v>3.1295401214427213E-2</v>
      </c>
      <c r="L23" s="32">
        <f t="shared" si="8"/>
        <v>5761260</v>
      </c>
      <c r="M23" s="32">
        <f t="shared" si="8"/>
        <v>40236779</v>
      </c>
      <c r="N23" s="33">
        <f t="shared" si="3"/>
        <v>3.1295401214427213E-2</v>
      </c>
    </row>
    <row r="24" spans="1:14" ht="17.25" customHeight="1" x14ac:dyDescent="0.2">
      <c r="A24" s="25" t="s">
        <v>29</v>
      </c>
      <c r="B24" s="29" t="s">
        <v>30</v>
      </c>
      <c r="C24" s="27">
        <v>901414000</v>
      </c>
      <c r="D24" s="27">
        <v>0</v>
      </c>
      <c r="E24" s="27">
        <v>0</v>
      </c>
      <c r="F24" s="27">
        <v>901414000</v>
      </c>
      <c r="G24" s="27">
        <v>0</v>
      </c>
      <c r="H24" s="27">
        <v>901414000</v>
      </c>
      <c r="I24" s="27">
        <v>388177</v>
      </c>
      <c r="J24" s="27">
        <v>689167</v>
      </c>
      <c r="K24" s="28">
        <f t="shared" si="2"/>
        <v>7.6453993392603173E-4</v>
      </c>
      <c r="L24" s="27">
        <v>388177</v>
      </c>
      <c r="M24" s="27">
        <v>689167</v>
      </c>
      <c r="N24" s="28">
        <f t="shared" si="3"/>
        <v>7.6453993392603173E-4</v>
      </c>
    </row>
    <row r="25" spans="1:14" ht="17.25" customHeight="1" x14ac:dyDescent="0.2">
      <c r="A25" s="25" t="s">
        <v>31</v>
      </c>
      <c r="B25" s="29" t="s">
        <v>32</v>
      </c>
      <c r="C25" s="27">
        <v>384295000</v>
      </c>
      <c r="D25" s="27">
        <v>0</v>
      </c>
      <c r="E25" s="27">
        <v>0</v>
      </c>
      <c r="F25" s="27">
        <v>384295000</v>
      </c>
      <c r="G25" s="27">
        <v>0</v>
      </c>
      <c r="H25" s="27">
        <v>384295000</v>
      </c>
      <c r="I25" s="27">
        <v>5373083</v>
      </c>
      <c r="J25" s="27">
        <v>39547612</v>
      </c>
      <c r="K25" s="28">
        <f t="shared" si="2"/>
        <v>0.10290951482584994</v>
      </c>
      <c r="L25" s="27">
        <v>5373083</v>
      </c>
      <c r="M25" s="27">
        <v>39547612</v>
      </c>
      <c r="N25" s="28">
        <f t="shared" si="3"/>
        <v>0.10290951482584994</v>
      </c>
    </row>
    <row r="26" spans="1:14" ht="17.25" customHeight="1" x14ac:dyDescent="0.2">
      <c r="A26" s="25" t="s">
        <v>33</v>
      </c>
      <c r="B26" s="26" t="s">
        <v>34</v>
      </c>
      <c r="C26" s="27">
        <v>992907000</v>
      </c>
      <c r="D26" s="27">
        <v>0</v>
      </c>
      <c r="E26" s="27">
        <v>0</v>
      </c>
      <c r="F26" s="27">
        <v>992907000</v>
      </c>
      <c r="G26" s="27">
        <v>0</v>
      </c>
      <c r="H26" s="27">
        <v>992907000</v>
      </c>
      <c r="I26" s="27">
        <v>79582112</v>
      </c>
      <c r="J26" s="27">
        <v>153981228</v>
      </c>
      <c r="K26" s="28">
        <f t="shared" si="2"/>
        <v>0.15508121908698397</v>
      </c>
      <c r="L26" s="27">
        <v>79582112</v>
      </c>
      <c r="M26" s="27">
        <v>153981228</v>
      </c>
      <c r="N26" s="28">
        <f t="shared" si="3"/>
        <v>0.15508121908698397</v>
      </c>
    </row>
    <row r="27" spans="1:14" s="34" customFormat="1" ht="17.25" customHeight="1" x14ac:dyDescent="0.25">
      <c r="A27" s="21" t="s">
        <v>35</v>
      </c>
      <c r="B27" s="22" t="s">
        <v>36</v>
      </c>
      <c r="C27" s="32">
        <f>SUM(C28:C34)</f>
        <v>4709625000</v>
      </c>
      <c r="D27" s="32">
        <f t="shared" ref="D27:M27" si="9">SUM(D28:D34)</f>
        <v>0</v>
      </c>
      <c r="E27" s="32">
        <f t="shared" si="9"/>
        <v>-67034797</v>
      </c>
      <c r="F27" s="32">
        <f t="shared" si="9"/>
        <v>4642590203</v>
      </c>
      <c r="G27" s="32">
        <f t="shared" si="9"/>
        <v>0</v>
      </c>
      <c r="H27" s="32">
        <f t="shared" si="9"/>
        <v>4642590203</v>
      </c>
      <c r="I27" s="32">
        <f t="shared" si="9"/>
        <v>186804351</v>
      </c>
      <c r="J27" s="32">
        <f t="shared" si="9"/>
        <v>1201212796</v>
      </c>
      <c r="K27" s="33">
        <f t="shared" si="2"/>
        <v>0.25873763211402701</v>
      </c>
      <c r="L27" s="32">
        <f t="shared" si="9"/>
        <v>186804351</v>
      </c>
      <c r="M27" s="32">
        <f t="shared" si="9"/>
        <v>1201212796</v>
      </c>
      <c r="N27" s="33">
        <f t="shared" si="3"/>
        <v>0.25873763211402701</v>
      </c>
    </row>
    <row r="28" spans="1:14" ht="17.25" customHeight="1" x14ac:dyDescent="0.2">
      <c r="A28" s="25" t="s">
        <v>37</v>
      </c>
      <c r="B28" s="26" t="s">
        <v>38</v>
      </c>
      <c r="C28" s="27">
        <v>1065696000</v>
      </c>
      <c r="D28" s="27">
        <v>0</v>
      </c>
      <c r="E28" s="27">
        <v>0</v>
      </c>
      <c r="F28" s="27">
        <v>1065696000</v>
      </c>
      <c r="G28" s="27">
        <v>0</v>
      </c>
      <c r="H28" s="27">
        <v>1065696000</v>
      </c>
      <c r="I28" s="27">
        <v>82827600</v>
      </c>
      <c r="J28" s="27">
        <v>163533800</v>
      </c>
      <c r="K28" s="28">
        <f t="shared" si="2"/>
        <v>0.15345257934720596</v>
      </c>
      <c r="L28" s="27">
        <v>82827600</v>
      </c>
      <c r="M28" s="27">
        <v>163533800</v>
      </c>
      <c r="N28" s="28">
        <f t="shared" si="3"/>
        <v>0.15345257934720596</v>
      </c>
    </row>
    <row r="29" spans="1:14" ht="17.25" customHeight="1" x14ac:dyDescent="0.2">
      <c r="A29" s="25" t="s">
        <v>39</v>
      </c>
      <c r="B29" s="26" t="s">
        <v>40</v>
      </c>
      <c r="C29" s="27">
        <v>676490000</v>
      </c>
      <c r="D29" s="27">
        <v>0</v>
      </c>
      <c r="E29" s="27">
        <v>0</v>
      </c>
      <c r="F29" s="27">
        <v>676490000</v>
      </c>
      <c r="G29" s="27">
        <v>0</v>
      </c>
      <c r="H29" s="27">
        <v>676490000</v>
      </c>
      <c r="I29" s="27">
        <v>39783200</v>
      </c>
      <c r="J29" s="27">
        <v>77320800</v>
      </c>
      <c r="K29" s="28">
        <f t="shared" si="2"/>
        <v>0.1142970332155686</v>
      </c>
      <c r="L29" s="27">
        <v>39783200</v>
      </c>
      <c r="M29" s="27">
        <v>77320800</v>
      </c>
      <c r="N29" s="28">
        <f t="shared" si="3"/>
        <v>0.1142970332155686</v>
      </c>
    </row>
    <row r="30" spans="1:14" ht="17.25" customHeight="1" x14ac:dyDescent="0.2">
      <c r="A30" s="25" t="s">
        <v>41</v>
      </c>
      <c r="B30" s="26" t="s">
        <v>42</v>
      </c>
      <c r="C30" s="27">
        <v>1883166000</v>
      </c>
      <c r="D30" s="27">
        <v>0</v>
      </c>
      <c r="E30" s="27">
        <v>-67034797</v>
      </c>
      <c r="F30" s="27">
        <v>1816131203</v>
      </c>
      <c r="G30" s="27">
        <v>0</v>
      </c>
      <c r="H30" s="27">
        <v>1816131203</v>
      </c>
      <c r="I30" s="27">
        <v>396551</v>
      </c>
      <c r="J30" s="27">
        <v>833753396</v>
      </c>
      <c r="K30" s="28">
        <f t="shared" si="2"/>
        <v>0.45908213824130856</v>
      </c>
      <c r="L30" s="27">
        <v>396551</v>
      </c>
      <c r="M30" s="27">
        <v>833753396</v>
      </c>
      <c r="N30" s="28">
        <f t="shared" si="3"/>
        <v>0.45908213824130856</v>
      </c>
    </row>
    <row r="31" spans="1:14" ht="17.25" customHeight="1" x14ac:dyDescent="0.2">
      <c r="A31" s="25" t="s">
        <v>43</v>
      </c>
      <c r="B31" s="26" t="s">
        <v>44</v>
      </c>
      <c r="C31" s="27">
        <v>397731000</v>
      </c>
      <c r="D31" s="27">
        <v>0</v>
      </c>
      <c r="E31" s="27">
        <v>0</v>
      </c>
      <c r="F31" s="27">
        <v>397731000</v>
      </c>
      <c r="G31" s="27">
        <v>0</v>
      </c>
      <c r="H31" s="27">
        <v>397731000</v>
      </c>
      <c r="I31" s="27">
        <v>27379000</v>
      </c>
      <c r="J31" s="27">
        <v>55316900</v>
      </c>
      <c r="K31" s="28">
        <f t="shared" si="2"/>
        <v>0.13908118803915209</v>
      </c>
      <c r="L31" s="27">
        <v>27379000</v>
      </c>
      <c r="M31" s="27">
        <v>55316900</v>
      </c>
      <c r="N31" s="28">
        <f t="shared" si="3"/>
        <v>0.13908118803915209</v>
      </c>
    </row>
    <row r="32" spans="1:14" ht="17.25" customHeight="1" x14ac:dyDescent="0.2">
      <c r="A32" s="25" t="s">
        <v>45</v>
      </c>
      <c r="B32" s="26" t="s">
        <v>176</v>
      </c>
      <c r="C32" s="27">
        <v>240112000</v>
      </c>
      <c r="D32" s="27">
        <v>0</v>
      </c>
      <c r="E32" s="27">
        <v>0</v>
      </c>
      <c r="F32" s="27">
        <v>240112000</v>
      </c>
      <c r="G32" s="27">
        <v>0</v>
      </c>
      <c r="H32" s="27">
        <v>240112000</v>
      </c>
      <c r="I32" s="27">
        <v>13187200</v>
      </c>
      <c r="J32" s="27">
        <v>24518700</v>
      </c>
      <c r="K32" s="28">
        <f t="shared" si="2"/>
        <v>0.10211359698807224</v>
      </c>
      <c r="L32" s="27">
        <v>13187200</v>
      </c>
      <c r="M32" s="27">
        <v>24518700</v>
      </c>
      <c r="N32" s="28">
        <f t="shared" si="3"/>
        <v>0.10211359698807224</v>
      </c>
    </row>
    <row r="33" spans="1:14" ht="17.25" customHeight="1" x14ac:dyDescent="0.25">
      <c r="A33" s="25" t="s">
        <v>46</v>
      </c>
      <c r="B33" s="29" t="s">
        <v>47</v>
      </c>
      <c r="C33" s="30">
        <v>267858000</v>
      </c>
      <c r="D33" s="30">
        <v>0</v>
      </c>
      <c r="E33" s="30">
        <v>0</v>
      </c>
      <c r="F33" s="30">
        <v>267858000</v>
      </c>
      <c r="G33" s="30">
        <v>0</v>
      </c>
      <c r="H33" s="30">
        <v>267858000</v>
      </c>
      <c r="I33" s="30">
        <v>13938600</v>
      </c>
      <c r="J33" s="30">
        <v>28061700</v>
      </c>
      <c r="K33" s="31">
        <f t="shared" si="2"/>
        <v>0.10476334475729678</v>
      </c>
      <c r="L33" s="30">
        <v>13938600</v>
      </c>
      <c r="M33" s="30">
        <v>28061700</v>
      </c>
      <c r="N33" s="31">
        <f t="shared" si="3"/>
        <v>0.10476334475729678</v>
      </c>
    </row>
    <row r="34" spans="1:14" ht="17.25" customHeight="1" x14ac:dyDescent="0.25">
      <c r="A34" s="25" t="s">
        <v>48</v>
      </c>
      <c r="B34" s="29" t="s">
        <v>49</v>
      </c>
      <c r="C34" s="30">
        <v>178572000</v>
      </c>
      <c r="D34" s="30">
        <v>0</v>
      </c>
      <c r="E34" s="30">
        <v>0</v>
      </c>
      <c r="F34" s="30">
        <v>178572000</v>
      </c>
      <c r="G34" s="30">
        <v>0</v>
      </c>
      <c r="H34" s="30">
        <v>178572000</v>
      </c>
      <c r="I34" s="30">
        <v>9292200</v>
      </c>
      <c r="J34" s="30">
        <v>18707500</v>
      </c>
      <c r="K34" s="31">
        <f t="shared" si="2"/>
        <v>0.10476166476267276</v>
      </c>
      <c r="L34" s="30">
        <v>9292200</v>
      </c>
      <c r="M34" s="30">
        <v>18707500</v>
      </c>
      <c r="N34" s="31">
        <f t="shared" si="3"/>
        <v>0.10476166476267276</v>
      </c>
    </row>
    <row r="35" spans="1:14" s="34" customFormat="1" ht="17.25" customHeight="1" x14ac:dyDescent="0.2">
      <c r="A35" s="21" t="s">
        <v>50</v>
      </c>
      <c r="B35" s="44" t="s">
        <v>157</v>
      </c>
      <c r="C35" s="45">
        <f>+C36</f>
        <v>372029000</v>
      </c>
      <c r="D35" s="45">
        <f t="shared" ref="D35:M35" si="10">+D36</f>
        <v>0</v>
      </c>
      <c r="E35" s="45">
        <f t="shared" si="10"/>
        <v>0</v>
      </c>
      <c r="F35" s="45">
        <f t="shared" si="10"/>
        <v>372029000</v>
      </c>
      <c r="G35" s="45">
        <f t="shared" si="10"/>
        <v>0</v>
      </c>
      <c r="H35" s="45">
        <f t="shared" si="10"/>
        <v>372029000</v>
      </c>
      <c r="I35" s="45">
        <f t="shared" si="10"/>
        <v>6794181</v>
      </c>
      <c r="J35" s="45">
        <f t="shared" si="10"/>
        <v>41376930</v>
      </c>
      <c r="K35" s="46">
        <f t="shared" si="2"/>
        <v>0.11121963610363708</v>
      </c>
      <c r="L35" s="45">
        <f t="shared" si="10"/>
        <v>6794181</v>
      </c>
      <c r="M35" s="45">
        <f t="shared" si="10"/>
        <v>41376930</v>
      </c>
      <c r="N35" s="46">
        <f t="shared" si="3"/>
        <v>0.11121963610363708</v>
      </c>
    </row>
    <row r="36" spans="1:14" s="34" customFormat="1" ht="17.25" customHeight="1" x14ac:dyDescent="0.2">
      <c r="A36" s="21" t="s">
        <v>51</v>
      </c>
      <c r="B36" s="22" t="s">
        <v>28</v>
      </c>
      <c r="C36" s="45">
        <f>SUM(C37:C40)</f>
        <v>372029000</v>
      </c>
      <c r="D36" s="45">
        <f t="shared" ref="D36:M36" si="11">SUM(D37:D40)</f>
        <v>0</v>
      </c>
      <c r="E36" s="45">
        <f t="shared" si="11"/>
        <v>0</v>
      </c>
      <c r="F36" s="45">
        <f t="shared" si="11"/>
        <v>372029000</v>
      </c>
      <c r="G36" s="45">
        <f t="shared" si="11"/>
        <v>0</v>
      </c>
      <c r="H36" s="45">
        <f t="shared" si="11"/>
        <v>372029000</v>
      </c>
      <c r="I36" s="45">
        <f t="shared" si="11"/>
        <v>6794181</v>
      </c>
      <c r="J36" s="45">
        <f t="shared" si="11"/>
        <v>41376930</v>
      </c>
      <c r="K36" s="46">
        <f t="shared" si="2"/>
        <v>0.11121963610363708</v>
      </c>
      <c r="L36" s="45">
        <f t="shared" si="11"/>
        <v>6794181</v>
      </c>
      <c r="M36" s="45">
        <f t="shared" si="11"/>
        <v>41376930</v>
      </c>
      <c r="N36" s="46">
        <f t="shared" si="3"/>
        <v>0.11121963610363708</v>
      </c>
    </row>
    <row r="37" spans="1:14" ht="17.25" customHeight="1" x14ac:dyDescent="0.2">
      <c r="A37" s="25" t="s">
        <v>52</v>
      </c>
      <c r="B37" s="29" t="s">
        <v>53</v>
      </c>
      <c r="C37" s="27">
        <v>250000000</v>
      </c>
      <c r="D37" s="27">
        <v>0</v>
      </c>
      <c r="E37" s="27">
        <v>0</v>
      </c>
      <c r="F37" s="27">
        <v>250000000</v>
      </c>
      <c r="G37" s="27">
        <v>0</v>
      </c>
      <c r="H37" s="27">
        <v>250000000</v>
      </c>
      <c r="I37" s="27">
        <v>3090768</v>
      </c>
      <c r="J37" s="27">
        <v>31204600</v>
      </c>
      <c r="K37" s="28">
        <f t="shared" si="2"/>
        <v>0.1248184</v>
      </c>
      <c r="L37" s="27">
        <v>3090768</v>
      </c>
      <c r="M37" s="27">
        <v>31204600</v>
      </c>
      <c r="N37" s="28">
        <f t="shared" si="3"/>
        <v>0.1248184</v>
      </c>
    </row>
    <row r="38" spans="1:14" ht="17.25" customHeight="1" x14ac:dyDescent="0.2">
      <c r="A38" s="25" t="s">
        <v>54</v>
      </c>
      <c r="B38" s="26" t="s">
        <v>55</v>
      </c>
      <c r="C38" s="27">
        <v>35929000</v>
      </c>
      <c r="D38" s="27">
        <v>0</v>
      </c>
      <c r="E38" s="27">
        <v>0</v>
      </c>
      <c r="F38" s="27">
        <v>35929000</v>
      </c>
      <c r="G38" s="27">
        <v>0</v>
      </c>
      <c r="H38" s="27">
        <v>35929000</v>
      </c>
      <c r="I38" s="27">
        <v>640113</v>
      </c>
      <c r="J38" s="27">
        <v>4045730</v>
      </c>
      <c r="K38" s="28">
        <f t="shared" si="2"/>
        <v>0.11260346795068051</v>
      </c>
      <c r="L38" s="27">
        <v>640113</v>
      </c>
      <c r="M38" s="27">
        <v>4045730</v>
      </c>
      <c r="N38" s="28">
        <f t="shared" si="3"/>
        <v>0.11260346795068051</v>
      </c>
    </row>
    <row r="39" spans="1:14" ht="17.25" customHeight="1" x14ac:dyDescent="0.25">
      <c r="A39" s="25" t="s">
        <v>56</v>
      </c>
      <c r="B39" s="29" t="s">
        <v>57</v>
      </c>
      <c r="C39" s="30">
        <v>39300000</v>
      </c>
      <c r="D39" s="30">
        <v>0</v>
      </c>
      <c r="E39" s="30">
        <v>0</v>
      </c>
      <c r="F39" s="30">
        <v>39300000</v>
      </c>
      <c r="G39" s="30">
        <v>0</v>
      </c>
      <c r="H39" s="30">
        <v>39300000</v>
      </c>
      <c r="I39" s="30">
        <v>3063300</v>
      </c>
      <c r="J39" s="30">
        <v>6126600</v>
      </c>
      <c r="K39" s="31">
        <f t="shared" si="2"/>
        <v>0.15589312977099237</v>
      </c>
      <c r="L39" s="30">
        <v>3063300</v>
      </c>
      <c r="M39" s="30">
        <v>6126600</v>
      </c>
      <c r="N39" s="31">
        <f t="shared" si="3"/>
        <v>0.15589312977099237</v>
      </c>
    </row>
    <row r="40" spans="1:14" ht="17.25" customHeight="1" x14ac:dyDescent="0.25">
      <c r="A40" s="25" t="s">
        <v>58</v>
      </c>
      <c r="B40" s="29" t="s">
        <v>59</v>
      </c>
      <c r="C40" s="30">
        <v>46800000</v>
      </c>
      <c r="D40" s="30">
        <v>0</v>
      </c>
      <c r="E40" s="30">
        <v>0</v>
      </c>
      <c r="F40" s="30">
        <v>46800000</v>
      </c>
      <c r="G40" s="30">
        <v>0</v>
      </c>
      <c r="H40" s="30">
        <v>46800000</v>
      </c>
      <c r="I40" s="30">
        <v>0</v>
      </c>
      <c r="J40" s="30">
        <v>0</v>
      </c>
      <c r="K40" s="31">
        <f t="shared" si="2"/>
        <v>0</v>
      </c>
      <c r="L40" s="30">
        <v>0</v>
      </c>
      <c r="M40" s="30">
        <v>0</v>
      </c>
      <c r="N40" s="31">
        <f t="shared" si="3"/>
        <v>0</v>
      </c>
    </row>
    <row r="41" spans="1:14" s="34" customFormat="1" ht="17.25" customHeight="1" x14ac:dyDescent="0.25">
      <c r="A41" s="21" t="s">
        <v>60</v>
      </c>
      <c r="B41" s="22" t="s">
        <v>61</v>
      </c>
      <c r="C41" s="32">
        <f>+C42</f>
        <v>19039662000</v>
      </c>
      <c r="D41" s="32">
        <f t="shared" ref="D41:M41" si="12">+D42</f>
        <v>0</v>
      </c>
      <c r="E41" s="32">
        <f t="shared" si="12"/>
        <v>334509218</v>
      </c>
      <c r="F41" s="32">
        <f t="shared" si="12"/>
        <v>19374171218</v>
      </c>
      <c r="G41" s="32">
        <f t="shared" si="12"/>
        <v>0</v>
      </c>
      <c r="H41" s="32">
        <f t="shared" si="12"/>
        <v>19374171218</v>
      </c>
      <c r="I41" s="32">
        <f t="shared" si="12"/>
        <v>2956417492</v>
      </c>
      <c r="J41" s="32">
        <f t="shared" si="12"/>
        <v>6428861079</v>
      </c>
      <c r="K41" s="33">
        <f t="shared" si="2"/>
        <v>0.33182637887638389</v>
      </c>
      <c r="L41" s="32">
        <f t="shared" si="12"/>
        <v>586449276</v>
      </c>
      <c r="M41" s="32">
        <f t="shared" si="12"/>
        <v>961603817</v>
      </c>
      <c r="N41" s="33">
        <f t="shared" si="3"/>
        <v>4.9633287854223197E-2</v>
      </c>
    </row>
    <row r="42" spans="1:14" s="34" customFormat="1" ht="17.25" customHeight="1" x14ac:dyDescent="0.2">
      <c r="A42" s="21" t="s">
        <v>62</v>
      </c>
      <c r="B42" s="47" t="s">
        <v>63</v>
      </c>
      <c r="C42" s="45">
        <f>+C43+C47</f>
        <v>19039662000</v>
      </c>
      <c r="D42" s="45">
        <f t="shared" ref="D42:M42" si="13">+D43+D47</f>
        <v>0</v>
      </c>
      <c r="E42" s="45">
        <f t="shared" si="13"/>
        <v>334509218</v>
      </c>
      <c r="F42" s="45">
        <f t="shared" si="13"/>
        <v>19374171218</v>
      </c>
      <c r="G42" s="45">
        <f t="shared" si="13"/>
        <v>0</v>
      </c>
      <c r="H42" s="45">
        <f t="shared" si="13"/>
        <v>19374171218</v>
      </c>
      <c r="I42" s="45">
        <f t="shared" si="13"/>
        <v>2956417492</v>
      </c>
      <c r="J42" s="45">
        <f t="shared" si="13"/>
        <v>6428861079</v>
      </c>
      <c r="K42" s="46">
        <f t="shared" si="2"/>
        <v>0.33182637887638389</v>
      </c>
      <c r="L42" s="45">
        <f t="shared" si="13"/>
        <v>586449276</v>
      </c>
      <c r="M42" s="45">
        <f t="shared" si="13"/>
        <v>961603817</v>
      </c>
      <c r="N42" s="46">
        <f t="shared" si="3"/>
        <v>4.9633287854223197E-2</v>
      </c>
    </row>
    <row r="43" spans="1:14" s="34" customFormat="1" ht="17.25" customHeight="1" x14ac:dyDescent="0.2">
      <c r="A43" s="21" t="s">
        <v>64</v>
      </c>
      <c r="B43" s="47" t="s">
        <v>65</v>
      </c>
      <c r="C43" s="45">
        <f>SUM(C44:C46)</f>
        <v>710778000</v>
      </c>
      <c r="D43" s="49">
        <f t="shared" ref="D43:M43" si="14">SUM(D44:D46)</f>
        <v>230160000</v>
      </c>
      <c r="E43" s="45">
        <f t="shared" si="14"/>
        <v>225628037</v>
      </c>
      <c r="F43" s="45">
        <f t="shared" si="14"/>
        <v>936406037</v>
      </c>
      <c r="G43" s="45">
        <f t="shared" si="14"/>
        <v>0</v>
      </c>
      <c r="H43" s="45">
        <f t="shared" si="14"/>
        <v>936406037</v>
      </c>
      <c r="I43" s="45">
        <f t="shared" si="14"/>
        <v>19900214</v>
      </c>
      <c r="J43" s="45">
        <f t="shared" si="14"/>
        <v>170368251</v>
      </c>
      <c r="K43" s="46">
        <f t="shared" si="2"/>
        <v>0.18193843724653389</v>
      </c>
      <c r="L43" s="45">
        <f t="shared" si="14"/>
        <v>8837495</v>
      </c>
      <c r="M43" s="45">
        <f t="shared" si="14"/>
        <v>8837495</v>
      </c>
      <c r="N43" s="46">
        <f t="shared" si="3"/>
        <v>9.4376740973531343E-3</v>
      </c>
    </row>
    <row r="44" spans="1:14" ht="17.25" customHeight="1" x14ac:dyDescent="0.25">
      <c r="A44" s="25" t="s">
        <v>66</v>
      </c>
      <c r="B44" s="29" t="s">
        <v>158</v>
      </c>
      <c r="C44" s="30">
        <v>79531000</v>
      </c>
      <c r="D44" s="30">
        <v>19000000</v>
      </c>
      <c r="E44" s="30">
        <v>29051843</v>
      </c>
      <c r="F44" s="30">
        <v>108582843</v>
      </c>
      <c r="G44" s="30">
        <v>0</v>
      </c>
      <c r="H44" s="30">
        <v>108582843</v>
      </c>
      <c r="I44" s="30">
        <v>19900214</v>
      </c>
      <c r="J44" s="30">
        <v>64952057</v>
      </c>
      <c r="K44" s="31">
        <f t="shared" si="2"/>
        <v>0.59817974189531953</v>
      </c>
      <c r="L44" s="30">
        <v>0</v>
      </c>
      <c r="M44" s="30">
        <v>0</v>
      </c>
      <c r="N44" s="31">
        <f t="shared" si="3"/>
        <v>0</v>
      </c>
    </row>
    <row r="45" spans="1:14" ht="17.25" customHeight="1" x14ac:dyDescent="0.2">
      <c r="A45" s="25" t="s">
        <v>67</v>
      </c>
      <c r="B45" s="26" t="s">
        <v>159</v>
      </c>
      <c r="C45" s="27">
        <v>631247000</v>
      </c>
      <c r="D45" s="27">
        <v>0</v>
      </c>
      <c r="E45" s="27">
        <v>-14583806</v>
      </c>
      <c r="F45" s="27">
        <v>616663194</v>
      </c>
      <c r="G45" s="27">
        <v>0</v>
      </c>
      <c r="H45" s="27">
        <v>616663194</v>
      </c>
      <c r="I45" s="27">
        <v>0</v>
      </c>
      <c r="J45" s="27">
        <v>105416194</v>
      </c>
      <c r="K45" s="28">
        <f t="shared" si="2"/>
        <v>0.17094614211724787</v>
      </c>
      <c r="L45" s="27">
        <v>8837495</v>
      </c>
      <c r="M45" s="27">
        <v>8837495</v>
      </c>
      <c r="N45" s="28">
        <f t="shared" si="3"/>
        <v>1.4331153676734596E-2</v>
      </c>
    </row>
    <row r="46" spans="1:14" ht="17.25" customHeight="1" x14ac:dyDescent="0.2">
      <c r="A46" s="25" t="s">
        <v>179</v>
      </c>
      <c r="B46" s="26" t="s">
        <v>180</v>
      </c>
      <c r="C46" s="27">
        <v>0</v>
      </c>
      <c r="D46" s="27">
        <v>211160000</v>
      </c>
      <c r="E46" s="27">
        <v>211160000</v>
      </c>
      <c r="F46" s="27">
        <v>211160000</v>
      </c>
      <c r="G46" s="27">
        <v>0</v>
      </c>
      <c r="H46" s="27">
        <v>211160000</v>
      </c>
      <c r="I46" s="27">
        <v>0</v>
      </c>
      <c r="J46" s="27">
        <v>0</v>
      </c>
      <c r="K46" s="28">
        <f t="shared" si="2"/>
        <v>0</v>
      </c>
      <c r="L46" s="27">
        <v>0</v>
      </c>
      <c r="M46" s="27">
        <v>0</v>
      </c>
      <c r="N46" s="28">
        <f t="shared" si="3"/>
        <v>0</v>
      </c>
    </row>
    <row r="47" spans="1:14" s="34" customFormat="1" ht="17.25" customHeight="1" x14ac:dyDescent="0.25">
      <c r="A47" s="21" t="s">
        <v>68</v>
      </c>
      <c r="B47" s="22" t="s">
        <v>69</v>
      </c>
      <c r="C47" s="32">
        <f>SUM(C48:C52)</f>
        <v>18328884000</v>
      </c>
      <c r="D47" s="32">
        <f t="shared" ref="D47:M47" si="15">SUM(D48:D52)</f>
        <v>-230160000</v>
      </c>
      <c r="E47" s="32">
        <f t="shared" si="15"/>
        <v>108881181</v>
      </c>
      <c r="F47" s="32">
        <f t="shared" si="15"/>
        <v>18437765181</v>
      </c>
      <c r="G47" s="32">
        <f t="shared" si="15"/>
        <v>0</v>
      </c>
      <c r="H47" s="32">
        <f t="shared" si="15"/>
        <v>18437765181</v>
      </c>
      <c r="I47" s="32">
        <f t="shared" si="15"/>
        <v>2936517278</v>
      </c>
      <c r="J47" s="32">
        <f t="shared" si="15"/>
        <v>6258492828</v>
      </c>
      <c r="K47" s="33">
        <f t="shared" si="2"/>
        <v>0.33943879676097283</v>
      </c>
      <c r="L47" s="32">
        <f t="shared" si="15"/>
        <v>577611781</v>
      </c>
      <c r="M47" s="32">
        <f t="shared" si="15"/>
        <v>952766322</v>
      </c>
      <c r="N47" s="33">
        <f t="shared" si="3"/>
        <v>5.1674718310319931E-2</v>
      </c>
    </row>
    <row r="48" spans="1:14" ht="17.25" customHeight="1" x14ac:dyDescent="0.25">
      <c r="A48" s="25" t="s">
        <v>70</v>
      </c>
      <c r="B48" s="29" t="s">
        <v>160</v>
      </c>
      <c r="C48" s="30">
        <v>443685000</v>
      </c>
      <c r="D48" s="30">
        <v>-10167000</v>
      </c>
      <c r="E48" s="30">
        <v>9303000</v>
      </c>
      <c r="F48" s="30">
        <v>452988000</v>
      </c>
      <c r="G48" s="30">
        <v>0</v>
      </c>
      <c r="H48" s="30">
        <v>452988000</v>
      </c>
      <c r="I48" s="30">
        <v>10459342</v>
      </c>
      <c r="J48" s="30">
        <v>124399125</v>
      </c>
      <c r="K48" s="31">
        <f t="shared" si="2"/>
        <v>0.27461902964316937</v>
      </c>
      <c r="L48" s="30">
        <v>10655375</v>
      </c>
      <c r="M48" s="30">
        <v>19174845</v>
      </c>
      <c r="N48" s="31">
        <f t="shared" si="3"/>
        <v>4.2329697475429813E-2</v>
      </c>
    </row>
    <row r="49" spans="1:14" ht="17.25" customHeight="1" x14ac:dyDescent="0.25">
      <c r="A49" s="25" t="s">
        <v>71</v>
      </c>
      <c r="B49" s="29" t="s">
        <v>161</v>
      </c>
      <c r="C49" s="30">
        <v>5635117000</v>
      </c>
      <c r="D49" s="30">
        <v>0</v>
      </c>
      <c r="E49" s="30">
        <v>321787741</v>
      </c>
      <c r="F49" s="30">
        <v>5956904741</v>
      </c>
      <c r="G49" s="30">
        <v>0</v>
      </c>
      <c r="H49" s="30">
        <v>5956904741</v>
      </c>
      <c r="I49" s="30">
        <v>1517250</v>
      </c>
      <c r="J49" s="30">
        <v>1323304991</v>
      </c>
      <c r="K49" s="31">
        <f t="shared" si="2"/>
        <v>0.22214640799809962</v>
      </c>
      <c r="L49" s="30">
        <v>163634295</v>
      </c>
      <c r="M49" s="30">
        <v>282981210</v>
      </c>
      <c r="N49" s="31">
        <f t="shared" si="3"/>
        <v>4.7504739844554784E-2</v>
      </c>
    </row>
    <row r="50" spans="1:14" ht="17.25" customHeight="1" x14ac:dyDescent="0.2">
      <c r="A50" s="25" t="s">
        <v>72</v>
      </c>
      <c r="B50" s="26" t="s">
        <v>162</v>
      </c>
      <c r="C50" s="27">
        <v>10312610000</v>
      </c>
      <c r="D50" s="27">
        <v>-8833000</v>
      </c>
      <c r="E50" s="27">
        <v>-79266153</v>
      </c>
      <c r="F50" s="27">
        <v>10233343847</v>
      </c>
      <c r="G50" s="27">
        <v>0</v>
      </c>
      <c r="H50" s="27">
        <v>10233343847</v>
      </c>
      <c r="I50" s="27">
        <v>2916502829</v>
      </c>
      <c r="J50" s="27">
        <v>4472654262</v>
      </c>
      <c r="K50" s="28">
        <f t="shared" si="2"/>
        <v>0.43706674268657553</v>
      </c>
      <c r="L50" s="27">
        <v>383044624</v>
      </c>
      <c r="M50" s="27">
        <v>626864072</v>
      </c>
      <c r="N50" s="28">
        <f t="shared" si="3"/>
        <v>6.125701250464393E-2</v>
      </c>
    </row>
    <row r="51" spans="1:14" ht="17.25" customHeight="1" x14ac:dyDescent="0.2">
      <c r="A51" s="25" t="s">
        <v>73</v>
      </c>
      <c r="B51" s="26" t="s">
        <v>124</v>
      </c>
      <c r="C51" s="27">
        <v>1937472000</v>
      </c>
      <c r="D51" s="27">
        <v>-261160000</v>
      </c>
      <c r="E51" s="27">
        <v>-192943407</v>
      </c>
      <c r="F51" s="27">
        <v>1744528593</v>
      </c>
      <c r="G51" s="27">
        <v>0</v>
      </c>
      <c r="H51" s="27">
        <v>1744528593</v>
      </c>
      <c r="I51" s="27">
        <v>3660000</v>
      </c>
      <c r="J51" s="27">
        <v>333756593</v>
      </c>
      <c r="K51" s="28">
        <f t="shared" si="2"/>
        <v>0.19131620676165095</v>
      </c>
      <c r="L51" s="27">
        <v>15899630</v>
      </c>
      <c r="M51" s="27">
        <v>19368338</v>
      </c>
      <c r="N51" s="28">
        <f t="shared" si="3"/>
        <v>1.1102333362557847E-2</v>
      </c>
    </row>
    <row r="52" spans="1:14" ht="17.25" customHeight="1" x14ac:dyDescent="0.25">
      <c r="A52" s="25" t="s">
        <v>74</v>
      </c>
      <c r="B52" s="29" t="s">
        <v>75</v>
      </c>
      <c r="C52" s="30">
        <v>0</v>
      </c>
      <c r="D52" s="30">
        <v>50000000</v>
      </c>
      <c r="E52" s="30">
        <v>50000000</v>
      </c>
      <c r="F52" s="30">
        <v>50000000</v>
      </c>
      <c r="G52" s="30">
        <v>0</v>
      </c>
      <c r="H52" s="30">
        <v>50000000</v>
      </c>
      <c r="I52" s="30">
        <v>4377857</v>
      </c>
      <c r="J52" s="30">
        <v>4377857</v>
      </c>
      <c r="K52" s="31">
        <f t="shared" si="2"/>
        <v>8.7557140000000006E-2</v>
      </c>
      <c r="L52" s="30">
        <v>4377857</v>
      </c>
      <c r="M52" s="30">
        <v>4377857</v>
      </c>
      <c r="N52" s="31">
        <f t="shared" si="3"/>
        <v>8.7557140000000006E-2</v>
      </c>
    </row>
    <row r="53" spans="1:14" s="34" customFormat="1" ht="17.25" customHeight="1" x14ac:dyDescent="0.25">
      <c r="A53" s="21" t="s">
        <v>76</v>
      </c>
      <c r="B53" s="22" t="s">
        <v>77</v>
      </c>
      <c r="C53" s="32">
        <f>+C54</f>
        <v>1567094000</v>
      </c>
      <c r="D53" s="32">
        <f t="shared" ref="D53:M55" si="16">+D54</f>
        <v>0</v>
      </c>
      <c r="E53" s="32">
        <f t="shared" si="16"/>
        <v>0</v>
      </c>
      <c r="F53" s="32">
        <f t="shared" si="16"/>
        <v>1567094000</v>
      </c>
      <c r="G53" s="32">
        <f t="shared" si="16"/>
        <v>0</v>
      </c>
      <c r="H53" s="32">
        <f t="shared" si="16"/>
        <v>1567094000</v>
      </c>
      <c r="I53" s="32">
        <f t="shared" si="16"/>
        <v>0</v>
      </c>
      <c r="J53" s="32">
        <f t="shared" si="16"/>
        <v>0</v>
      </c>
      <c r="K53" s="33">
        <f t="shared" si="2"/>
        <v>0</v>
      </c>
      <c r="L53" s="32">
        <f t="shared" si="16"/>
        <v>0</v>
      </c>
      <c r="M53" s="32">
        <f t="shared" si="16"/>
        <v>0</v>
      </c>
      <c r="N53" s="33">
        <f t="shared" si="3"/>
        <v>0</v>
      </c>
    </row>
    <row r="54" spans="1:14" s="34" customFormat="1" ht="17.25" customHeight="1" x14ac:dyDescent="0.25">
      <c r="A54" s="21" t="s">
        <v>78</v>
      </c>
      <c r="B54" s="22" t="s">
        <v>79</v>
      </c>
      <c r="C54" s="32">
        <f>+C55</f>
        <v>1567094000</v>
      </c>
      <c r="D54" s="32">
        <f t="shared" si="16"/>
        <v>0</v>
      </c>
      <c r="E54" s="32">
        <f t="shared" si="16"/>
        <v>0</v>
      </c>
      <c r="F54" s="32">
        <f t="shared" si="16"/>
        <v>1567094000</v>
      </c>
      <c r="G54" s="32">
        <f t="shared" si="16"/>
        <v>0</v>
      </c>
      <c r="H54" s="32">
        <f t="shared" si="16"/>
        <v>1567094000</v>
      </c>
      <c r="I54" s="32">
        <f t="shared" si="16"/>
        <v>0</v>
      </c>
      <c r="J54" s="32">
        <f t="shared" si="16"/>
        <v>0</v>
      </c>
      <c r="K54" s="33">
        <f t="shared" si="2"/>
        <v>0</v>
      </c>
      <c r="L54" s="32">
        <f t="shared" si="16"/>
        <v>0</v>
      </c>
      <c r="M54" s="32">
        <f t="shared" si="16"/>
        <v>0</v>
      </c>
      <c r="N54" s="33">
        <f t="shared" si="3"/>
        <v>0</v>
      </c>
    </row>
    <row r="55" spans="1:14" s="34" customFormat="1" ht="17.25" customHeight="1" x14ac:dyDescent="0.25">
      <c r="A55" s="21" t="s">
        <v>80</v>
      </c>
      <c r="B55" s="22" t="s">
        <v>81</v>
      </c>
      <c r="C55" s="32">
        <f>+C56</f>
        <v>1567094000</v>
      </c>
      <c r="D55" s="32">
        <f t="shared" si="16"/>
        <v>0</v>
      </c>
      <c r="E55" s="32">
        <f t="shared" si="16"/>
        <v>0</v>
      </c>
      <c r="F55" s="32">
        <f t="shared" si="16"/>
        <v>1567094000</v>
      </c>
      <c r="G55" s="32">
        <f t="shared" si="16"/>
        <v>0</v>
      </c>
      <c r="H55" s="32">
        <f t="shared" si="16"/>
        <v>1567094000</v>
      </c>
      <c r="I55" s="32">
        <f t="shared" si="16"/>
        <v>0</v>
      </c>
      <c r="J55" s="32">
        <f t="shared" si="16"/>
        <v>0</v>
      </c>
      <c r="K55" s="33">
        <f t="shared" si="2"/>
        <v>0</v>
      </c>
      <c r="L55" s="32">
        <f t="shared" si="16"/>
        <v>0</v>
      </c>
      <c r="M55" s="32">
        <f t="shared" si="16"/>
        <v>0</v>
      </c>
      <c r="N55" s="33">
        <f t="shared" si="3"/>
        <v>0</v>
      </c>
    </row>
    <row r="56" spans="1:14" ht="17.25" customHeight="1" x14ac:dyDescent="0.25">
      <c r="A56" s="25" t="s">
        <v>82</v>
      </c>
      <c r="B56" s="29" t="s">
        <v>83</v>
      </c>
      <c r="C56" s="30">
        <v>1567094000</v>
      </c>
      <c r="D56" s="30">
        <v>0</v>
      </c>
      <c r="E56" s="30">
        <v>0</v>
      </c>
      <c r="F56" s="30">
        <v>1567094000</v>
      </c>
      <c r="G56" s="30">
        <v>0</v>
      </c>
      <c r="H56" s="30">
        <v>1567094000</v>
      </c>
      <c r="I56" s="30">
        <v>0</v>
      </c>
      <c r="J56" s="30">
        <v>0</v>
      </c>
      <c r="K56" s="31">
        <f t="shared" si="2"/>
        <v>0</v>
      </c>
      <c r="L56" s="30">
        <v>0</v>
      </c>
      <c r="M56" s="30">
        <v>0</v>
      </c>
      <c r="N56" s="31">
        <f t="shared" si="3"/>
        <v>0</v>
      </c>
    </row>
    <row r="57" spans="1:14" s="34" customFormat="1" ht="17.25" customHeight="1" x14ac:dyDescent="0.2">
      <c r="A57" s="21" t="s">
        <v>84</v>
      </c>
      <c r="B57" s="47" t="s">
        <v>163</v>
      </c>
      <c r="C57" s="45">
        <f>+C58</f>
        <v>5530404000</v>
      </c>
      <c r="D57" s="45">
        <f t="shared" ref="D57:M57" si="17">+D58</f>
        <v>0</v>
      </c>
      <c r="E57" s="45">
        <f t="shared" si="17"/>
        <v>-267474421</v>
      </c>
      <c r="F57" s="45">
        <f t="shared" si="17"/>
        <v>5262929579</v>
      </c>
      <c r="G57" s="45">
        <f t="shared" si="17"/>
        <v>0</v>
      </c>
      <c r="H57" s="45">
        <f t="shared" si="17"/>
        <v>5262929579</v>
      </c>
      <c r="I57" s="45">
        <f t="shared" si="17"/>
        <v>16394000</v>
      </c>
      <c r="J57" s="45">
        <f t="shared" si="17"/>
        <v>273048000</v>
      </c>
      <c r="K57" s="46">
        <f t="shared" si="2"/>
        <v>5.188137061333839E-2</v>
      </c>
      <c r="L57" s="45">
        <f t="shared" si="17"/>
        <v>204220000</v>
      </c>
      <c r="M57" s="45">
        <f t="shared" si="17"/>
        <v>273048000</v>
      </c>
      <c r="N57" s="46">
        <f t="shared" si="3"/>
        <v>5.188137061333839E-2</v>
      </c>
    </row>
    <row r="58" spans="1:14" s="34" customFormat="1" ht="17.25" customHeight="1" x14ac:dyDescent="0.2">
      <c r="A58" s="21" t="s">
        <v>85</v>
      </c>
      <c r="B58" s="47" t="s">
        <v>86</v>
      </c>
      <c r="C58" s="45">
        <f>SUM(C59:C63)</f>
        <v>5530404000</v>
      </c>
      <c r="D58" s="45">
        <f t="shared" ref="D58:M58" si="18">SUM(D59:D63)</f>
        <v>0</v>
      </c>
      <c r="E58" s="45">
        <f t="shared" si="18"/>
        <v>-267474421</v>
      </c>
      <c r="F58" s="45">
        <f t="shared" si="18"/>
        <v>5262929579</v>
      </c>
      <c r="G58" s="45">
        <f t="shared" si="18"/>
        <v>0</v>
      </c>
      <c r="H58" s="45">
        <f t="shared" si="18"/>
        <v>5262929579</v>
      </c>
      <c r="I58" s="45">
        <f t="shared" si="18"/>
        <v>16394000</v>
      </c>
      <c r="J58" s="45">
        <f t="shared" si="18"/>
        <v>273048000</v>
      </c>
      <c r="K58" s="46">
        <f t="shared" si="2"/>
        <v>5.188137061333839E-2</v>
      </c>
      <c r="L58" s="45">
        <f t="shared" si="18"/>
        <v>204220000</v>
      </c>
      <c r="M58" s="45">
        <f t="shared" si="18"/>
        <v>273048000</v>
      </c>
      <c r="N58" s="46">
        <f t="shared" si="3"/>
        <v>5.188137061333839E-2</v>
      </c>
    </row>
    <row r="59" spans="1:14" ht="17.25" customHeight="1" x14ac:dyDescent="0.2">
      <c r="A59" s="25" t="s">
        <v>87</v>
      </c>
      <c r="B59" s="26" t="s">
        <v>88</v>
      </c>
      <c r="C59" s="27">
        <v>2295460000</v>
      </c>
      <c r="D59" s="27">
        <v>0</v>
      </c>
      <c r="E59" s="27">
        <v>0</v>
      </c>
      <c r="F59" s="27">
        <v>2295460000</v>
      </c>
      <c r="G59" s="27">
        <v>0</v>
      </c>
      <c r="H59" s="27">
        <v>2295460000</v>
      </c>
      <c r="I59" s="27">
        <v>16394000</v>
      </c>
      <c r="J59" s="27">
        <v>85222000</v>
      </c>
      <c r="K59" s="28">
        <f t="shared" si="2"/>
        <v>3.7126327620607635E-2</v>
      </c>
      <c r="L59" s="27">
        <v>16394000</v>
      </c>
      <c r="M59" s="27">
        <v>85222000</v>
      </c>
      <c r="N59" s="28">
        <f t="shared" si="3"/>
        <v>3.7126327620607635E-2</v>
      </c>
    </row>
    <row r="60" spans="1:14" ht="17.25" customHeight="1" x14ac:dyDescent="0.25">
      <c r="A60" s="25" t="s">
        <v>89</v>
      </c>
      <c r="B60" s="29" t="s">
        <v>90</v>
      </c>
      <c r="C60" s="30">
        <v>1303860000</v>
      </c>
      <c r="D60" s="30">
        <v>0</v>
      </c>
      <c r="E60" s="30">
        <v>0</v>
      </c>
      <c r="F60" s="30">
        <v>1303860000</v>
      </c>
      <c r="G60" s="30">
        <v>0</v>
      </c>
      <c r="H60" s="30">
        <v>1303860000</v>
      </c>
      <c r="I60" s="30">
        <v>0</v>
      </c>
      <c r="J60" s="30">
        <v>0</v>
      </c>
      <c r="K60" s="31">
        <f t="shared" si="2"/>
        <v>0</v>
      </c>
      <c r="L60" s="30">
        <v>0</v>
      </c>
      <c r="M60" s="30">
        <v>0</v>
      </c>
      <c r="N60" s="31">
        <f t="shared" si="3"/>
        <v>0</v>
      </c>
    </row>
    <row r="61" spans="1:14" ht="17.25" customHeight="1" x14ac:dyDescent="0.25">
      <c r="A61" s="25" t="s">
        <v>91</v>
      </c>
      <c r="B61" s="29" t="s">
        <v>92</v>
      </c>
      <c r="C61" s="30">
        <v>4124000</v>
      </c>
      <c r="D61" s="30">
        <v>0</v>
      </c>
      <c r="E61" s="30">
        <v>0</v>
      </c>
      <c r="F61" s="30">
        <v>4124000</v>
      </c>
      <c r="G61" s="30">
        <v>0</v>
      </c>
      <c r="H61" s="30">
        <v>4124000</v>
      </c>
      <c r="I61" s="30">
        <v>0</v>
      </c>
      <c r="J61" s="30">
        <v>0</v>
      </c>
      <c r="K61" s="31">
        <f t="shared" si="2"/>
        <v>0</v>
      </c>
      <c r="L61" s="30">
        <v>0</v>
      </c>
      <c r="M61" s="30">
        <v>0</v>
      </c>
      <c r="N61" s="31">
        <f t="shared" si="3"/>
        <v>0</v>
      </c>
    </row>
    <row r="62" spans="1:14" ht="17.25" customHeight="1" x14ac:dyDescent="0.2">
      <c r="A62" s="25" t="s">
        <v>93</v>
      </c>
      <c r="B62" s="26" t="s">
        <v>94</v>
      </c>
      <c r="C62" s="27">
        <v>930000000</v>
      </c>
      <c r="D62" s="27">
        <v>0</v>
      </c>
      <c r="E62" s="27">
        <v>-267474421</v>
      </c>
      <c r="F62" s="27">
        <v>662525579</v>
      </c>
      <c r="G62" s="27">
        <v>0</v>
      </c>
      <c r="H62" s="27">
        <v>662525579</v>
      </c>
      <c r="I62" s="27">
        <v>0</v>
      </c>
      <c r="J62" s="27">
        <v>0</v>
      </c>
      <c r="K62" s="28">
        <f t="shared" si="2"/>
        <v>0</v>
      </c>
      <c r="L62" s="27">
        <v>0</v>
      </c>
      <c r="M62" s="27">
        <v>0</v>
      </c>
      <c r="N62" s="28">
        <f t="shared" si="3"/>
        <v>0</v>
      </c>
    </row>
    <row r="63" spans="1:14" ht="17.25" customHeight="1" x14ac:dyDescent="0.25">
      <c r="A63" s="25" t="s">
        <v>95</v>
      </c>
      <c r="B63" s="26" t="s">
        <v>96</v>
      </c>
      <c r="C63" s="30">
        <v>996960000</v>
      </c>
      <c r="D63" s="30">
        <v>0</v>
      </c>
      <c r="E63" s="30">
        <v>0</v>
      </c>
      <c r="F63" s="30">
        <v>996960000</v>
      </c>
      <c r="G63" s="30">
        <v>0</v>
      </c>
      <c r="H63" s="30">
        <v>996960000</v>
      </c>
      <c r="I63" s="30">
        <v>0</v>
      </c>
      <c r="J63" s="30">
        <v>187826000</v>
      </c>
      <c r="K63" s="31">
        <f t="shared" si="2"/>
        <v>0.188398732145723</v>
      </c>
      <c r="L63" s="30">
        <v>187826000</v>
      </c>
      <c r="M63" s="30">
        <v>187826000</v>
      </c>
      <c r="N63" s="31">
        <f t="shared" si="3"/>
        <v>0.188398732145723</v>
      </c>
    </row>
    <row r="64" spans="1:14" s="34" customFormat="1" ht="17.25" customHeight="1" x14ac:dyDescent="0.25">
      <c r="A64" s="21" t="s">
        <v>97</v>
      </c>
      <c r="B64" s="47" t="s">
        <v>98</v>
      </c>
      <c r="C64" s="32">
        <f>+C65</f>
        <v>110086482000</v>
      </c>
      <c r="D64" s="32">
        <f t="shared" ref="D64:M65" si="19">+D65</f>
        <v>0</v>
      </c>
      <c r="E64" s="32">
        <f t="shared" si="19"/>
        <v>0</v>
      </c>
      <c r="F64" s="32">
        <f t="shared" si="19"/>
        <v>110086482000</v>
      </c>
      <c r="G64" s="32">
        <f t="shared" si="19"/>
        <v>0</v>
      </c>
      <c r="H64" s="32">
        <f t="shared" si="19"/>
        <v>110086482000</v>
      </c>
      <c r="I64" s="32">
        <f t="shared" si="19"/>
        <v>1343251612</v>
      </c>
      <c r="J64" s="32">
        <f t="shared" si="19"/>
        <v>22864986784</v>
      </c>
      <c r="K64" s="33">
        <f t="shared" si="2"/>
        <v>0.20770022230340687</v>
      </c>
      <c r="L64" s="32">
        <f t="shared" si="19"/>
        <v>1401530194</v>
      </c>
      <c r="M64" s="32">
        <f t="shared" si="19"/>
        <v>2646849813</v>
      </c>
      <c r="N64" s="33">
        <f t="shared" si="3"/>
        <v>2.4043368131247939E-2</v>
      </c>
    </row>
    <row r="65" spans="1:14" s="34" customFormat="1" ht="17.25" customHeight="1" x14ac:dyDescent="0.25">
      <c r="A65" s="21" t="s">
        <v>99</v>
      </c>
      <c r="B65" s="47" t="s">
        <v>100</v>
      </c>
      <c r="C65" s="32">
        <f>+C66</f>
        <v>110086482000</v>
      </c>
      <c r="D65" s="32">
        <f t="shared" si="19"/>
        <v>0</v>
      </c>
      <c r="E65" s="32">
        <f t="shared" si="19"/>
        <v>0</v>
      </c>
      <c r="F65" s="32">
        <f t="shared" si="19"/>
        <v>110086482000</v>
      </c>
      <c r="G65" s="32">
        <f t="shared" si="19"/>
        <v>0</v>
      </c>
      <c r="H65" s="32">
        <f t="shared" si="19"/>
        <v>110086482000</v>
      </c>
      <c r="I65" s="32">
        <f t="shared" si="19"/>
        <v>1343251612</v>
      </c>
      <c r="J65" s="32">
        <f t="shared" si="19"/>
        <v>22864986784</v>
      </c>
      <c r="K65" s="33">
        <f t="shared" si="2"/>
        <v>0.20770022230340687</v>
      </c>
      <c r="L65" s="32">
        <f t="shared" si="19"/>
        <v>1401530194</v>
      </c>
      <c r="M65" s="32">
        <f t="shared" si="19"/>
        <v>2646849813</v>
      </c>
      <c r="N65" s="33">
        <f t="shared" si="3"/>
        <v>2.4043368131247939E-2</v>
      </c>
    </row>
    <row r="66" spans="1:14" s="34" customFormat="1" ht="17.25" customHeight="1" x14ac:dyDescent="0.2">
      <c r="A66" s="21" t="s">
        <v>101</v>
      </c>
      <c r="B66" s="47" t="s">
        <v>164</v>
      </c>
      <c r="C66" s="45">
        <f>+C67+C72</f>
        <v>110086482000</v>
      </c>
      <c r="D66" s="45">
        <f t="shared" ref="D66:M66" si="20">+D67+D72</f>
        <v>0</v>
      </c>
      <c r="E66" s="45">
        <f t="shared" si="20"/>
        <v>0</v>
      </c>
      <c r="F66" s="45">
        <f t="shared" si="20"/>
        <v>110086482000</v>
      </c>
      <c r="G66" s="45">
        <f t="shared" si="20"/>
        <v>0</v>
      </c>
      <c r="H66" s="45">
        <f t="shared" si="20"/>
        <v>110086482000</v>
      </c>
      <c r="I66" s="45">
        <f t="shared" si="20"/>
        <v>1343251612</v>
      </c>
      <c r="J66" s="45">
        <f t="shared" si="20"/>
        <v>22864986784</v>
      </c>
      <c r="K66" s="46">
        <f t="shared" si="2"/>
        <v>0.20770022230340687</v>
      </c>
      <c r="L66" s="45">
        <f t="shared" si="20"/>
        <v>1401530194</v>
      </c>
      <c r="M66" s="45">
        <f t="shared" si="20"/>
        <v>2646849813</v>
      </c>
      <c r="N66" s="46">
        <f t="shared" si="3"/>
        <v>2.4043368131247939E-2</v>
      </c>
    </row>
    <row r="67" spans="1:14" s="34" customFormat="1" ht="17.25" customHeight="1" x14ac:dyDescent="0.25">
      <c r="A67" s="21" t="s">
        <v>102</v>
      </c>
      <c r="B67" s="47" t="s">
        <v>165</v>
      </c>
      <c r="C67" s="32">
        <f>+C68</f>
        <v>105076835000</v>
      </c>
      <c r="D67" s="32">
        <f t="shared" ref="D67:M67" si="21">+D68</f>
        <v>0</v>
      </c>
      <c r="E67" s="32">
        <f t="shared" si="21"/>
        <v>18745098</v>
      </c>
      <c r="F67" s="32">
        <f t="shared" si="21"/>
        <v>105095580098</v>
      </c>
      <c r="G67" s="32">
        <f t="shared" si="21"/>
        <v>0</v>
      </c>
      <c r="H67" s="32">
        <f t="shared" si="21"/>
        <v>105095580098</v>
      </c>
      <c r="I67" s="32">
        <f t="shared" si="21"/>
        <v>1140826612</v>
      </c>
      <c r="J67" s="32">
        <f t="shared" si="21"/>
        <v>18272796882</v>
      </c>
      <c r="K67" s="33">
        <f t="shared" si="2"/>
        <v>0.17386836691857926</v>
      </c>
      <c r="L67" s="32">
        <f t="shared" si="21"/>
        <v>740862699</v>
      </c>
      <c r="M67" s="32">
        <f t="shared" si="21"/>
        <v>1561949138</v>
      </c>
      <c r="N67" s="33">
        <f t="shared" si="3"/>
        <v>1.4862177234699181E-2</v>
      </c>
    </row>
    <row r="68" spans="1:14" s="34" customFormat="1" ht="17.25" customHeight="1" x14ac:dyDescent="0.25">
      <c r="A68" s="35" t="s">
        <v>103</v>
      </c>
      <c r="B68" s="47" t="s">
        <v>104</v>
      </c>
      <c r="C68" s="32">
        <f>SUM(C69:C71)</f>
        <v>105076835000</v>
      </c>
      <c r="D68" s="32">
        <f t="shared" ref="D68:M68" si="22">SUM(D69:D71)</f>
        <v>0</v>
      </c>
      <c r="E68" s="32">
        <f t="shared" si="22"/>
        <v>18745098</v>
      </c>
      <c r="F68" s="32">
        <f t="shared" si="22"/>
        <v>105095580098</v>
      </c>
      <c r="G68" s="32">
        <f t="shared" si="22"/>
        <v>0</v>
      </c>
      <c r="H68" s="32">
        <f t="shared" si="22"/>
        <v>105095580098</v>
      </c>
      <c r="I68" s="32">
        <f t="shared" si="22"/>
        <v>1140826612</v>
      </c>
      <c r="J68" s="32">
        <f t="shared" si="22"/>
        <v>18272796882</v>
      </c>
      <c r="K68" s="33">
        <f t="shared" si="2"/>
        <v>0.17386836691857926</v>
      </c>
      <c r="L68" s="32">
        <f t="shared" si="22"/>
        <v>740862699</v>
      </c>
      <c r="M68" s="32">
        <f t="shared" si="22"/>
        <v>1561949138</v>
      </c>
      <c r="N68" s="33">
        <f t="shared" si="3"/>
        <v>1.4862177234699181E-2</v>
      </c>
    </row>
    <row r="69" spans="1:14" ht="17.25" customHeight="1" x14ac:dyDescent="0.2">
      <c r="A69" s="25" t="s">
        <v>168</v>
      </c>
      <c r="B69" s="26" t="s">
        <v>167</v>
      </c>
      <c r="C69" s="27">
        <v>85976022000</v>
      </c>
      <c r="D69" s="27">
        <v>0</v>
      </c>
      <c r="E69" s="27">
        <v>-1337048685</v>
      </c>
      <c r="F69" s="27">
        <v>84638973315</v>
      </c>
      <c r="G69" s="27">
        <v>0</v>
      </c>
      <c r="H69" s="27">
        <v>84638973315</v>
      </c>
      <c r="I69" s="27">
        <v>0</v>
      </c>
      <c r="J69" s="27">
        <v>12176176487</v>
      </c>
      <c r="K69" s="28">
        <f t="shared" si="2"/>
        <v>0.14386016287891454</v>
      </c>
      <c r="L69" s="27">
        <v>302362833</v>
      </c>
      <c r="M69" s="27">
        <v>681485121</v>
      </c>
      <c r="N69" s="28">
        <f t="shared" si="3"/>
        <v>8.0516704575766037E-3</v>
      </c>
    </row>
    <row r="70" spans="1:14" ht="17.25" customHeight="1" x14ac:dyDescent="0.2">
      <c r="A70" s="25" t="s">
        <v>172</v>
      </c>
      <c r="B70" s="26" t="s">
        <v>169</v>
      </c>
      <c r="C70" s="27">
        <v>3055708000</v>
      </c>
      <c r="D70" s="27">
        <v>0</v>
      </c>
      <c r="E70" s="27">
        <v>273924415</v>
      </c>
      <c r="F70" s="27">
        <v>3329632415</v>
      </c>
      <c r="G70" s="27">
        <v>0</v>
      </c>
      <c r="H70" s="27">
        <v>3329632415</v>
      </c>
      <c r="I70" s="27">
        <v>658163650</v>
      </c>
      <c r="J70" s="27">
        <v>2332088065</v>
      </c>
      <c r="K70" s="28">
        <f t="shared" si="2"/>
        <v>0.70040406096899444</v>
      </c>
      <c r="L70" s="27">
        <v>187587397</v>
      </c>
      <c r="M70" s="27">
        <v>417530560</v>
      </c>
      <c r="N70" s="28">
        <f t="shared" si="3"/>
        <v>0.1253983947654474</v>
      </c>
    </row>
    <row r="71" spans="1:14" ht="17.25" customHeight="1" x14ac:dyDescent="0.2">
      <c r="A71" s="25" t="s">
        <v>171</v>
      </c>
      <c r="B71" s="26" t="s">
        <v>170</v>
      </c>
      <c r="C71" s="27">
        <v>16045105000</v>
      </c>
      <c r="D71" s="27">
        <v>0</v>
      </c>
      <c r="E71" s="27">
        <v>1081869368</v>
      </c>
      <c r="F71" s="27">
        <v>17126974368</v>
      </c>
      <c r="G71" s="27">
        <v>0</v>
      </c>
      <c r="H71" s="27">
        <v>17126974368</v>
      </c>
      <c r="I71" s="27">
        <v>482662962</v>
      </c>
      <c r="J71" s="27">
        <v>3764532330</v>
      </c>
      <c r="K71" s="28">
        <f t="shared" si="2"/>
        <v>0.21980136415884663</v>
      </c>
      <c r="L71" s="27">
        <v>250912469</v>
      </c>
      <c r="M71" s="27">
        <v>462933457</v>
      </c>
      <c r="N71" s="28">
        <f t="shared" si="3"/>
        <v>2.7029494355111771E-2</v>
      </c>
    </row>
    <row r="72" spans="1:14" s="34" customFormat="1" ht="17.25" customHeight="1" x14ac:dyDescent="0.2">
      <c r="A72" s="21" t="s">
        <v>105</v>
      </c>
      <c r="B72" s="47" t="s">
        <v>166</v>
      </c>
      <c r="C72" s="45">
        <f>+C73</f>
        <v>5009647000</v>
      </c>
      <c r="D72" s="45">
        <f t="shared" ref="D72:M73" si="23">+D73</f>
        <v>0</v>
      </c>
      <c r="E72" s="45">
        <f t="shared" si="23"/>
        <v>-18745098</v>
      </c>
      <c r="F72" s="45">
        <f t="shared" si="23"/>
        <v>4990901902</v>
      </c>
      <c r="G72" s="45">
        <f t="shared" si="23"/>
        <v>0</v>
      </c>
      <c r="H72" s="45">
        <f t="shared" si="23"/>
        <v>4990901902</v>
      </c>
      <c r="I72" s="45">
        <f t="shared" si="23"/>
        <v>202425000</v>
      </c>
      <c r="J72" s="45">
        <f t="shared" si="23"/>
        <v>4592189902</v>
      </c>
      <c r="K72" s="46">
        <f t="shared" si="2"/>
        <v>0.92011223465638059</v>
      </c>
      <c r="L72" s="45">
        <f t="shared" si="23"/>
        <v>660667495</v>
      </c>
      <c r="M72" s="45">
        <f t="shared" si="23"/>
        <v>1084900675</v>
      </c>
      <c r="N72" s="46">
        <f t="shared" si="3"/>
        <v>0.21737567604068689</v>
      </c>
    </row>
    <row r="73" spans="1:14" s="34" customFormat="1" ht="17.25" customHeight="1" x14ac:dyDescent="0.2">
      <c r="A73" s="21" t="s">
        <v>106</v>
      </c>
      <c r="B73" s="47" t="s">
        <v>107</v>
      </c>
      <c r="C73" s="45">
        <f>+C74</f>
        <v>5009647000</v>
      </c>
      <c r="D73" s="45">
        <f t="shared" si="23"/>
        <v>0</v>
      </c>
      <c r="E73" s="45">
        <f t="shared" si="23"/>
        <v>-18745098</v>
      </c>
      <c r="F73" s="45">
        <f t="shared" si="23"/>
        <v>4990901902</v>
      </c>
      <c r="G73" s="45">
        <f t="shared" si="23"/>
        <v>0</v>
      </c>
      <c r="H73" s="45">
        <f t="shared" si="23"/>
        <v>4990901902</v>
      </c>
      <c r="I73" s="45">
        <f t="shared" si="23"/>
        <v>202425000</v>
      </c>
      <c r="J73" s="45">
        <f t="shared" si="23"/>
        <v>4592189902</v>
      </c>
      <c r="K73" s="46">
        <f t="shared" si="2"/>
        <v>0.92011223465638059</v>
      </c>
      <c r="L73" s="45">
        <f t="shared" si="23"/>
        <v>660667495</v>
      </c>
      <c r="M73" s="45">
        <f t="shared" si="23"/>
        <v>1084900675</v>
      </c>
      <c r="N73" s="46">
        <f t="shared" si="3"/>
        <v>0.21737567604068689</v>
      </c>
    </row>
    <row r="74" spans="1:14" ht="17.25" customHeight="1" x14ac:dyDescent="0.2">
      <c r="A74" s="25" t="s">
        <v>174</v>
      </c>
      <c r="B74" s="26" t="s">
        <v>173</v>
      </c>
      <c r="C74" s="27">
        <v>5009647000</v>
      </c>
      <c r="D74" s="27">
        <v>0</v>
      </c>
      <c r="E74" s="27">
        <v>-18745098</v>
      </c>
      <c r="F74" s="27">
        <v>4990901902</v>
      </c>
      <c r="G74" s="27">
        <v>0</v>
      </c>
      <c r="H74" s="27">
        <v>4990901902</v>
      </c>
      <c r="I74" s="27">
        <v>202425000</v>
      </c>
      <c r="J74" s="27">
        <v>4592189902</v>
      </c>
      <c r="K74" s="28">
        <f t="shared" si="2"/>
        <v>0.92011223465638059</v>
      </c>
      <c r="L74" s="27">
        <v>660667495</v>
      </c>
      <c r="M74" s="27">
        <v>1084900675</v>
      </c>
      <c r="N74" s="28">
        <f t="shared" si="3"/>
        <v>0.21737567604068689</v>
      </c>
    </row>
    <row r="75" spans="1:14" s="34" customFormat="1" ht="17.25" customHeight="1" x14ac:dyDescent="0.2">
      <c r="A75" s="21" t="s">
        <v>108</v>
      </c>
      <c r="B75" s="47" t="s">
        <v>109</v>
      </c>
      <c r="C75" s="45">
        <f>+C76</f>
        <v>121972361000</v>
      </c>
      <c r="D75" s="45">
        <f t="shared" ref="D75:M75" si="24">+D76</f>
        <v>0</v>
      </c>
      <c r="E75" s="45">
        <f t="shared" si="24"/>
        <v>0</v>
      </c>
      <c r="F75" s="45">
        <f t="shared" si="24"/>
        <v>121972361000</v>
      </c>
      <c r="G75" s="45">
        <f t="shared" si="24"/>
        <v>0</v>
      </c>
      <c r="H75" s="45">
        <f t="shared" si="24"/>
        <v>121972361000</v>
      </c>
      <c r="I75" s="45">
        <f t="shared" si="24"/>
        <v>11497998612</v>
      </c>
      <c r="J75" s="45">
        <f t="shared" si="24"/>
        <v>51182795032</v>
      </c>
      <c r="K75" s="46">
        <f t="shared" ref="K75:K86" si="25">IFERROR(J75/H75,0)</f>
        <v>0.41962617278516073</v>
      </c>
      <c r="L75" s="45">
        <f t="shared" si="24"/>
        <v>5182753755</v>
      </c>
      <c r="M75" s="45">
        <f t="shared" si="24"/>
        <v>5190000785</v>
      </c>
      <c r="N75" s="46">
        <f t="shared" ref="N75:N86" si="26">IFERROR(M75/H75,0)</f>
        <v>4.255062985129885E-2</v>
      </c>
    </row>
    <row r="76" spans="1:14" s="34" customFormat="1" ht="17.25" customHeight="1" x14ac:dyDescent="0.2">
      <c r="A76" s="21" t="s">
        <v>110</v>
      </c>
      <c r="B76" s="47" t="s">
        <v>111</v>
      </c>
      <c r="C76" s="45">
        <f>+C77+C79</f>
        <v>121972361000</v>
      </c>
      <c r="D76" s="45">
        <f t="shared" ref="D76:M76" si="27">+D77+D79</f>
        <v>0</v>
      </c>
      <c r="E76" s="45">
        <f t="shared" si="27"/>
        <v>0</v>
      </c>
      <c r="F76" s="45">
        <f t="shared" si="27"/>
        <v>121972361000</v>
      </c>
      <c r="G76" s="45">
        <f t="shared" si="27"/>
        <v>0</v>
      </c>
      <c r="H76" s="45">
        <f t="shared" si="27"/>
        <v>121972361000</v>
      </c>
      <c r="I76" s="45">
        <f t="shared" si="27"/>
        <v>11497998612</v>
      </c>
      <c r="J76" s="45">
        <f t="shared" si="27"/>
        <v>51182795032</v>
      </c>
      <c r="K76" s="46">
        <f t="shared" si="25"/>
        <v>0.41962617278516073</v>
      </c>
      <c r="L76" s="45">
        <f t="shared" si="27"/>
        <v>5182753755</v>
      </c>
      <c r="M76" s="45">
        <f t="shared" si="27"/>
        <v>5190000785</v>
      </c>
      <c r="N76" s="46">
        <f t="shared" si="26"/>
        <v>4.255062985129885E-2</v>
      </c>
    </row>
    <row r="77" spans="1:14" s="34" customFormat="1" ht="17.25" customHeight="1" x14ac:dyDescent="0.2">
      <c r="A77" s="21" t="s">
        <v>112</v>
      </c>
      <c r="B77" s="47" t="s">
        <v>113</v>
      </c>
      <c r="C77" s="45">
        <f>+C78</f>
        <v>126311000</v>
      </c>
      <c r="D77" s="45">
        <f t="shared" ref="D77:M77" si="28">+D78</f>
        <v>0</v>
      </c>
      <c r="E77" s="45">
        <f t="shared" si="28"/>
        <v>0</v>
      </c>
      <c r="F77" s="45">
        <f t="shared" si="28"/>
        <v>126311000</v>
      </c>
      <c r="G77" s="45">
        <f t="shared" si="28"/>
        <v>0</v>
      </c>
      <c r="H77" s="45">
        <f t="shared" si="28"/>
        <v>126311000</v>
      </c>
      <c r="I77" s="45">
        <f t="shared" si="28"/>
        <v>0</v>
      </c>
      <c r="J77" s="45">
        <f t="shared" si="28"/>
        <v>0</v>
      </c>
      <c r="K77" s="46">
        <f t="shared" si="25"/>
        <v>0</v>
      </c>
      <c r="L77" s="45">
        <f t="shared" si="28"/>
        <v>0</v>
      </c>
      <c r="M77" s="45">
        <f t="shared" si="28"/>
        <v>0</v>
      </c>
      <c r="N77" s="46">
        <f t="shared" si="26"/>
        <v>0</v>
      </c>
    </row>
    <row r="78" spans="1:14" ht="17.25" customHeight="1" x14ac:dyDescent="0.2">
      <c r="A78" s="25" t="s">
        <v>114</v>
      </c>
      <c r="B78" s="26" t="s">
        <v>115</v>
      </c>
      <c r="C78" s="27">
        <v>126311000</v>
      </c>
      <c r="D78" s="27">
        <v>0</v>
      </c>
      <c r="E78" s="27">
        <v>0</v>
      </c>
      <c r="F78" s="27">
        <v>126311000</v>
      </c>
      <c r="G78" s="27">
        <v>0</v>
      </c>
      <c r="H78" s="27">
        <v>126311000</v>
      </c>
      <c r="I78" s="27">
        <v>0</v>
      </c>
      <c r="J78" s="27">
        <v>0</v>
      </c>
      <c r="K78" s="28">
        <f t="shared" si="25"/>
        <v>0</v>
      </c>
      <c r="L78" s="27">
        <v>0</v>
      </c>
      <c r="M78" s="27">
        <v>0</v>
      </c>
      <c r="N78" s="28">
        <f t="shared" si="26"/>
        <v>0</v>
      </c>
    </row>
    <row r="79" spans="1:14" s="34" customFormat="1" ht="17.25" customHeight="1" x14ac:dyDescent="0.2">
      <c r="A79" s="21" t="s">
        <v>116</v>
      </c>
      <c r="B79" s="47" t="s">
        <v>69</v>
      </c>
      <c r="C79" s="45">
        <f>SUM(C80:C84)</f>
        <v>121846050000</v>
      </c>
      <c r="D79" s="45">
        <f t="shared" ref="D79:M79" si="29">SUM(D80:D84)</f>
        <v>0</v>
      </c>
      <c r="E79" s="45">
        <f t="shared" si="29"/>
        <v>0</v>
      </c>
      <c r="F79" s="45">
        <f t="shared" si="29"/>
        <v>121846050000</v>
      </c>
      <c r="G79" s="45">
        <f t="shared" si="29"/>
        <v>0</v>
      </c>
      <c r="H79" s="45">
        <f t="shared" si="29"/>
        <v>121846050000</v>
      </c>
      <c r="I79" s="45">
        <f t="shared" si="29"/>
        <v>11497998612</v>
      </c>
      <c r="J79" s="45">
        <f t="shared" si="29"/>
        <v>51182795032</v>
      </c>
      <c r="K79" s="46">
        <f t="shared" si="25"/>
        <v>0.42006117581981522</v>
      </c>
      <c r="L79" s="45">
        <f t="shared" si="29"/>
        <v>5182753755</v>
      </c>
      <c r="M79" s="45">
        <f t="shared" si="29"/>
        <v>5190000785</v>
      </c>
      <c r="N79" s="46">
        <f t="shared" si="26"/>
        <v>4.2594739714582462E-2</v>
      </c>
    </row>
    <row r="80" spans="1:14" ht="17.25" customHeight="1" x14ac:dyDescent="0.2">
      <c r="A80" s="25" t="s">
        <v>117</v>
      </c>
      <c r="B80" s="26" t="s">
        <v>118</v>
      </c>
      <c r="C80" s="27">
        <v>79488877000</v>
      </c>
      <c r="D80" s="27">
        <v>0</v>
      </c>
      <c r="E80" s="27">
        <v>-6471939720</v>
      </c>
      <c r="F80" s="27">
        <v>73016937280</v>
      </c>
      <c r="G80" s="27">
        <v>0</v>
      </c>
      <c r="H80" s="27">
        <v>73016937280</v>
      </c>
      <c r="I80" s="27">
        <v>0</v>
      </c>
      <c r="J80" s="27">
        <v>29939111092</v>
      </c>
      <c r="K80" s="28">
        <f t="shared" si="25"/>
        <v>0.41002967540519664</v>
      </c>
      <c r="L80" s="27">
        <v>0</v>
      </c>
      <c r="M80" s="27">
        <v>0</v>
      </c>
      <c r="N80" s="28">
        <f t="shared" si="26"/>
        <v>0</v>
      </c>
    </row>
    <row r="81" spans="1:14" ht="17.25" customHeight="1" x14ac:dyDescent="0.2">
      <c r="A81" s="25" t="s">
        <v>119</v>
      </c>
      <c r="B81" s="26" t="s">
        <v>120</v>
      </c>
      <c r="C81" s="27">
        <v>443987000</v>
      </c>
      <c r="D81" s="27">
        <v>0</v>
      </c>
      <c r="E81" s="27">
        <v>0</v>
      </c>
      <c r="F81" s="27">
        <v>443987000</v>
      </c>
      <c r="G81" s="27">
        <v>0</v>
      </c>
      <c r="H81" s="27">
        <v>443987000</v>
      </c>
      <c r="I81" s="27">
        <v>82020</v>
      </c>
      <c r="J81" s="27">
        <v>103950</v>
      </c>
      <c r="K81" s="28">
        <f t="shared" si="25"/>
        <v>2.3412847673467916E-4</v>
      </c>
      <c r="L81" s="27">
        <v>82020</v>
      </c>
      <c r="M81" s="27">
        <v>103950</v>
      </c>
      <c r="N81" s="28">
        <f t="shared" si="26"/>
        <v>2.3412847673467916E-4</v>
      </c>
    </row>
    <row r="82" spans="1:14" ht="17.25" customHeight="1" x14ac:dyDescent="0.2">
      <c r="A82" s="25" t="s">
        <v>121</v>
      </c>
      <c r="B82" s="26" t="s">
        <v>122</v>
      </c>
      <c r="C82" s="27">
        <v>6494176000</v>
      </c>
      <c r="D82" s="27">
        <v>0</v>
      </c>
      <c r="E82" s="27">
        <v>0</v>
      </c>
      <c r="F82" s="27">
        <v>6494176000</v>
      </c>
      <c r="G82" s="27">
        <v>0</v>
      </c>
      <c r="H82" s="27">
        <v>6494176000</v>
      </c>
      <c r="I82" s="27">
        <v>627859705</v>
      </c>
      <c r="J82" s="27">
        <v>627859705</v>
      </c>
      <c r="K82" s="28">
        <f t="shared" si="25"/>
        <v>9.6680426431313221E-2</v>
      </c>
      <c r="L82" s="27">
        <v>627859705</v>
      </c>
      <c r="M82" s="27">
        <v>627859705</v>
      </c>
      <c r="N82" s="28">
        <f t="shared" si="26"/>
        <v>9.6680426431313221E-2</v>
      </c>
    </row>
    <row r="83" spans="1:14" ht="17.25" customHeight="1" x14ac:dyDescent="0.2">
      <c r="A83" s="48" t="s">
        <v>177</v>
      </c>
      <c r="B83" s="26" t="s">
        <v>175</v>
      </c>
      <c r="C83" s="27">
        <v>35359010000</v>
      </c>
      <c r="D83" s="27">
        <v>0</v>
      </c>
      <c r="E83" s="27">
        <v>6471939720</v>
      </c>
      <c r="F83" s="27">
        <v>41830949720</v>
      </c>
      <c r="G83" s="27">
        <v>0</v>
      </c>
      <c r="H83" s="27">
        <v>41830949720</v>
      </c>
      <c r="I83" s="27">
        <v>10870056887</v>
      </c>
      <c r="J83" s="27">
        <v>20615720285</v>
      </c>
      <c r="K83" s="28">
        <f t="shared" si="25"/>
        <v>0.49283414369010409</v>
      </c>
      <c r="L83" s="27">
        <v>4554812030</v>
      </c>
      <c r="M83" s="27">
        <v>4562037130</v>
      </c>
      <c r="N83" s="28">
        <f t="shared" si="26"/>
        <v>0.10905889444386251</v>
      </c>
    </row>
    <row r="84" spans="1:14" ht="17.25" customHeight="1" x14ac:dyDescent="0.2">
      <c r="A84" s="25" t="s">
        <v>123</v>
      </c>
      <c r="B84" s="26" t="s">
        <v>124</v>
      </c>
      <c r="C84" s="27">
        <v>60000000</v>
      </c>
      <c r="D84" s="27">
        <v>0</v>
      </c>
      <c r="E84" s="27">
        <v>0</v>
      </c>
      <c r="F84" s="27">
        <v>60000000</v>
      </c>
      <c r="G84" s="27">
        <v>0</v>
      </c>
      <c r="H84" s="27">
        <v>60000000</v>
      </c>
      <c r="I84" s="27">
        <v>0</v>
      </c>
      <c r="J84" s="27">
        <v>0</v>
      </c>
      <c r="K84" s="28">
        <f t="shared" si="25"/>
        <v>0</v>
      </c>
      <c r="L84" s="27">
        <v>0</v>
      </c>
      <c r="M84" s="27">
        <v>0</v>
      </c>
      <c r="N84" s="28">
        <f t="shared" si="26"/>
        <v>0</v>
      </c>
    </row>
    <row r="85" spans="1:14" s="34" customFormat="1" ht="17.25" customHeight="1" x14ac:dyDescent="0.2">
      <c r="A85" s="21" t="s">
        <v>125</v>
      </c>
      <c r="B85" s="47" t="s">
        <v>126</v>
      </c>
      <c r="C85" s="45">
        <v>24587298000</v>
      </c>
      <c r="D85" s="45">
        <v>0</v>
      </c>
      <c r="E85" s="45">
        <v>0</v>
      </c>
      <c r="F85" s="45">
        <v>24587298000</v>
      </c>
      <c r="G85" s="45">
        <v>0</v>
      </c>
      <c r="H85" s="45">
        <v>24587298000</v>
      </c>
      <c r="I85" s="45">
        <v>0</v>
      </c>
      <c r="J85" s="45">
        <v>0</v>
      </c>
      <c r="K85" s="46">
        <f t="shared" si="25"/>
        <v>0</v>
      </c>
      <c r="L85" s="45">
        <v>0</v>
      </c>
      <c r="M85" s="45">
        <v>0</v>
      </c>
      <c r="N85" s="46">
        <f t="shared" si="26"/>
        <v>0</v>
      </c>
    </row>
    <row r="86" spans="1:14" s="34" customFormat="1" ht="17.25" customHeight="1" x14ac:dyDescent="0.2">
      <c r="A86" s="21"/>
      <c r="B86" s="47" t="s">
        <v>127</v>
      </c>
      <c r="C86" s="45">
        <f t="shared" ref="C86:J86" si="30">C10+C85</f>
        <v>298833027000</v>
      </c>
      <c r="D86" s="45">
        <f t="shared" si="30"/>
        <v>0</v>
      </c>
      <c r="E86" s="45">
        <f t="shared" si="30"/>
        <v>0</v>
      </c>
      <c r="F86" s="45">
        <f t="shared" si="30"/>
        <v>298833027000</v>
      </c>
      <c r="G86" s="45">
        <f t="shared" si="30"/>
        <v>0</v>
      </c>
      <c r="H86" s="45">
        <f t="shared" si="30"/>
        <v>298833027000</v>
      </c>
      <c r="I86" s="45">
        <f t="shared" si="30"/>
        <v>16726503788</v>
      </c>
      <c r="J86" s="45">
        <f t="shared" si="30"/>
        <v>83392051706</v>
      </c>
      <c r="K86" s="46">
        <f t="shared" si="25"/>
        <v>0.27905902015977641</v>
      </c>
      <c r="L86" s="45">
        <f>L10+L85</f>
        <v>8287395297</v>
      </c>
      <c r="M86" s="45">
        <f>M10+M85</f>
        <v>11713863226</v>
      </c>
      <c r="N86" s="46">
        <f t="shared" si="26"/>
        <v>3.9198690130057147E-2</v>
      </c>
    </row>
    <row r="90" spans="1:14" ht="84" customHeight="1" x14ac:dyDescent="0.25">
      <c r="A90" s="36"/>
      <c r="B90" s="36"/>
      <c r="C90" s="36"/>
      <c r="D90" s="36"/>
      <c r="E90" s="36"/>
      <c r="F90" s="36"/>
      <c r="G90" s="36"/>
      <c r="H90" s="36"/>
      <c r="I90" s="37"/>
      <c r="J90" s="38"/>
      <c r="K90" s="39"/>
      <c r="L90" s="36"/>
      <c r="M90" s="36"/>
      <c r="N90" s="36"/>
    </row>
    <row r="91" spans="1:14" ht="15" x14ac:dyDescent="0.25">
      <c r="B91" s="40"/>
      <c r="C91" s="36"/>
      <c r="D91" s="40"/>
      <c r="E91" s="36"/>
      <c r="F91" s="40"/>
      <c r="G91" s="36"/>
      <c r="H91" s="36"/>
      <c r="I91" s="37"/>
      <c r="J91" s="36"/>
      <c r="K91" s="41"/>
      <c r="L91" s="42"/>
      <c r="M91" s="36"/>
    </row>
    <row r="92" spans="1:14" ht="15" x14ac:dyDescent="0.25">
      <c r="B92" s="40" t="s">
        <v>128</v>
      </c>
      <c r="C92" s="36"/>
      <c r="D92" s="40"/>
      <c r="E92" s="36"/>
      <c r="F92" s="40" t="s">
        <v>129</v>
      </c>
      <c r="G92" s="36"/>
      <c r="H92" s="36"/>
      <c r="I92" s="37"/>
      <c r="J92" s="36"/>
      <c r="K92" s="41"/>
      <c r="L92" s="42" t="s">
        <v>130</v>
      </c>
      <c r="M92" s="36"/>
    </row>
    <row r="93" spans="1:14" ht="15" x14ac:dyDescent="0.25">
      <c r="B93" s="40" t="s">
        <v>131</v>
      </c>
      <c r="C93" s="43"/>
      <c r="D93" s="40"/>
      <c r="E93" s="43"/>
      <c r="F93" s="40" t="s">
        <v>132</v>
      </c>
      <c r="G93" s="36"/>
      <c r="H93" s="36"/>
      <c r="I93" s="42"/>
      <c r="J93" s="36"/>
      <c r="K93" s="41"/>
      <c r="L93" s="42" t="s">
        <v>133</v>
      </c>
      <c r="M93" s="36"/>
    </row>
  </sheetData>
  <autoFilter ref="A9:N85" xr:uid="{00000000-0009-0000-0000-000000000000}"/>
  <printOptions horizontalCentered="1"/>
  <pageMargins left="0.15748031496062992" right="0.15748031496062992" top="0.74803149606299213" bottom="0.51181102362204722" header="0.51181102362204722" footer="0.43307086614173229"/>
  <pageSetup paperSize="5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FIRMA FORMULA</vt:lpstr>
      <vt:lpstr>'FIRMA FORMULA'!Área_de_impresión</vt:lpstr>
      <vt:lpstr>'FIRMA FORMULA'!Títulos_a_imprimir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Alexander Valencia Nemocón</dc:creator>
  <cp:lastModifiedBy>William Alexander Valencia Nemocón</cp:lastModifiedBy>
  <cp:lastPrinted>2023-03-08T18:49:29Z</cp:lastPrinted>
  <dcterms:created xsi:type="dcterms:W3CDTF">2023-02-06T21:57:52Z</dcterms:created>
  <dcterms:modified xsi:type="dcterms:W3CDTF">2023-03-09T19:07:15Z</dcterms:modified>
</cp:coreProperties>
</file>