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2\Gestion_Corporativa_Docs\Tesoreria\EJECUCIÓN DE INGRESOS ERU\2022\"/>
    </mc:Choice>
  </mc:AlternateContent>
  <bookViews>
    <workbookView xWindow="0" yWindow="0" windowWidth="20490" windowHeight="7050" tabRatio="889" firstSheet="5" activeTab="8"/>
  </bookViews>
  <sheets>
    <sheet name="EJECUCION  INGRESOS 2022 ENERO" sheetId="17" r:id="rId1"/>
    <sheet name="EJECUCION  INGRESOS 2022 FEB" sheetId="18" r:id="rId2"/>
    <sheet name="EJECUCION  INGRESOS 2022 MARZO" sheetId="19" r:id="rId3"/>
    <sheet name="EJECUCION  INGRESOS 2022 ABRIL" sheetId="21" r:id="rId4"/>
    <sheet name="EJECUCION  INGRESOS 2022 Mayo" sheetId="23" r:id="rId5"/>
    <sheet name="EJECUCION  INGRESOS 2022 Junio" sheetId="24" r:id="rId6"/>
    <sheet name="EJECUCION  INGRESOS 2022 Julio" sheetId="25" r:id="rId7"/>
    <sheet name="EJECUCION  INGRESOS 2022 Agosto" sheetId="26" r:id="rId8"/>
    <sheet name="EJECUCION  INGRESOS 2022 Septie" sheetId="27" r:id="rId9"/>
    <sheet name="Hoja1" sheetId="2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7" l="1"/>
  <c r="H22" i="27" l="1"/>
  <c r="H21" i="27" s="1"/>
  <c r="H19" i="27"/>
  <c r="H18" i="27" s="1"/>
  <c r="H17" i="27" s="1"/>
  <c r="H16" i="27" s="1"/>
  <c r="H15" i="27"/>
  <c r="H14" i="27" s="1"/>
  <c r="H13" i="27" s="1"/>
  <c r="H10" i="27"/>
  <c r="E22" i="27"/>
  <c r="F22" i="27" s="1"/>
  <c r="G21" i="27"/>
  <c r="G20" i="27" s="1"/>
  <c r="D21" i="27"/>
  <c r="E21" i="27" s="1"/>
  <c r="C21" i="27"/>
  <c r="F21" i="27" s="1"/>
  <c r="D20" i="27"/>
  <c r="E20" i="27" s="1"/>
  <c r="C20" i="27"/>
  <c r="F20" i="27" s="1"/>
  <c r="F19" i="27"/>
  <c r="E19" i="27"/>
  <c r="G18" i="27"/>
  <c r="D18" i="27"/>
  <c r="E18" i="27" s="1"/>
  <c r="C18" i="27"/>
  <c r="G17" i="27"/>
  <c r="D17" i="27"/>
  <c r="E17" i="27" s="1"/>
  <c r="C17" i="27"/>
  <c r="G16" i="27"/>
  <c r="D16" i="27"/>
  <c r="E16" i="27" s="1"/>
  <c r="C16" i="27"/>
  <c r="E15" i="27"/>
  <c r="F15" i="27" s="1"/>
  <c r="G14" i="27"/>
  <c r="G13" i="27" s="1"/>
  <c r="G12" i="27" s="1"/>
  <c r="G11" i="27" s="1"/>
  <c r="D14" i="27"/>
  <c r="E14" i="27" s="1"/>
  <c r="C14" i="27"/>
  <c r="H9" i="27"/>
  <c r="F10" i="27"/>
  <c r="E10" i="27"/>
  <c r="G9" i="27"/>
  <c r="E9" i="27"/>
  <c r="F9" i="27" s="1"/>
  <c r="D9" i="27"/>
  <c r="C9" i="27"/>
  <c r="J19" i="27" l="1"/>
  <c r="I19" i="27"/>
  <c r="H12" i="27"/>
  <c r="H11" i="27" s="1"/>
  <c r="J9" i="27"/>
  <c r="K9" i="27" s="1"/>
  <c r="J10" i="27"/>
  <c r="K10" i="27" s="1"/>
  <c r="F14" i="27"/>
  <c r="D13" i="27"/>
  <c r="D12" i="27" s="1"/>
  <c r="E12" i="27" s="1"/>
  <c r="I14" i="27"/>
  <c r="I21" i="27"/>
  <c r="H20" i="27"/>
  <c r="I20" i="27" s="1"/>
  <c r="J21" i="27"/>
  <c r="J14" i="27"/>
  <c r="K14" i="27" s="1"/>
  <c r="I9" i="27"/>
  <c r="J22" i="27"/>
  <c r="I22" i="27"/>
  <c r="I15" i="27"/>
  <c r="J15" i="27"/>
  <c r="K15" i="27" s="1"/>
  <c r="D11" i="27"/>
  <c r="E11" i="27" s="1"/>
  <c r="G23" i="27"/>
  <c r="G8" i="27"/>
  <c r="F16" i="27"/>
  <c r="J16" i="27" s="1"/>
  <c r="F17" i="27"/>
  <c r="J17" i="27" s="1"/>
  <c r="F18" i="27"/>
  <c r="J18" i="27" s="1"/>
  <c r="I10" i="27"/>
  <c r="E13" i="27"/>
  <c r="C13" i="27"/>
  <c r="D8" i="26"/>
  <c r="J12" i="17"/>
  <c r="J20" i="27" l="1"/>
  <c r="H8" i="27"/>
  <c r="H23" i="27"/>
  <c r="I18" i="27"/>
  <c r="D8" i="27"/>
  <c r="E8" i="27" s="1"/>
  <c r="I16" i="27"/>
  <c r="D23" i="27"/>
  <c r="E23" i="27" s="1"/>
  <c r="I17" i="27"/>
  <c r="F13" i="27"/>
  <c r="C12" i="27"/>
  <c r="H10" i="26"/>
  <c r="H9" i="26" s="1"/>
  <c r="H15" i="26"/>
  <c r="H19" i="26"/>
  <c r="H18" i="26" s="1"/>
  <c r="H22" i="26"/>
  <c r="H21" i="26" s="1"/>
  <c r="E22" i="26"/>
  <c r="F22" i="26" s="1"/>
  <c r="G21" i="26"/>
  <c r="E21" i="26"/>
  <c r="F21" i="26" s="1"/>
  <c r="D21" i="26"/>
  <c r="D20" i="26" s="1"/>
  <c r="E20" i="26" s="1"/>
  <c r="C21" i="26"/>
  <c r="C20" i="26" s="1"/>
  <c r="G20" i="26"/>
  <c r="E19" i="26"/>
  <c r="F19" i="26" s="1"/>
  <c r="G18" i="26"/>
  <c r="G17" i="26" s="1"/>
  <c r="G16" i="26" s="1"/>
  <c r="E18" i="26"/>
  <c r="D18" i="26"/>
  <c r="C18" i="26"/>
  <c r="F18" i="26" s="1"/>
  <c r="D17" i="26"/>
  <c r="D16" i="26" s="1"/>
  <c r="E16" i="26" s="1"/>
  <c r="C17" i="26"/>
  <c r="C16" i="26" s="1"/>
  <c r="F16" i="26" s="1"/>
  <c r="E15" i="26"/>
  <c r="F15" i="26" s="1"/>
  <c r="G14" i="26"/>
  <c r="D14" i="26"/>
  <c r="E14" i="26" s="1"/>
  <c r="C14" i="26"/>
  <c r="G13" i="26"/>
  <c r="E10" i="26"/>
  <c r="F10" i="26" s="1"/>
  <c r="G9" i="26"/>
  <c r="D9" i="26"/>
  <c r="C9" i="26"/>
  <c r="J13" i="27" l="1"/>
  <c r="K13" i="27" s="1"/>
  <c r="I13" i="27"/>
  <c r="F12" i="27"/>
  <c r="C11" i="27"/>
  <c r="J18" i="26"/>
  <c r="J15" i="26"/>
  <c r="K15" i="26" s="1"/>
  <c r="J22" i="26"/>
  <c r="I21" i="26"/>
  <c r="H20" i="26"/>
  <c r="I20" i="26" s="1"/>
  <c r="J19" i="26"/>
  <c r="I19" i="26"/>
  <c r="F20" i="26"/>
  <c r="J10" i="26"/>
  <c r="K10" i="26" s="1"/>
  <c r="I10" i="26"/>
  <c r="G12" i="26"/>
  <c r="G11" i="26" s="1"/>
  <c r="J21" i="26"/>
  <c r="I18" i="26"/>
  <c r="F14" i="26"/>
  <c r="J14" i="26" s="1"/>
  <c r="K14" i="26" s="1"/>
  <c r="I15" i="26"/>
  <c r="E17" i="26"/>
  <c r="F17" i="26" s="1"/>
  <c r="J17" i="26" s="1"/>
  <c r="C13" i="26"/>
  <c r="I22" i="26"/>
  <c r="D13" i="26"/>
  <c r="H17" i="26"/>
  <c r="H14" i="26"/>
  <c r="E9" i="26"/>
  <c r="F9" i="26" s="1"/>
  <c r="G21" i="25"/>
  <c r="G20" i="25" s="1"/>
  <c r="D21" i="25"/>
  <c r="C21" i="25"/>
  <c r="C20" i="25" s="1"/>
  <c r="D20" i="25"/>
  <c r="G18" i="25"/>
  <c r="G17" i="25" s="1"/>
  <c r="G16" i="25" s="1"/>
  <c r="D18" i="25"/>
  <c r="D17" i="25" s="1"/>
  <c r="D16" i="25" s="1"/>
  <c r="C18" i="25"/>
  <c r="G14" i="25"/>
  <c r="G13" i="25" s="1"/>
  <c r="D14" i="25"/>
  <c r="C14" i="25"/>
  <c r="C13" i="25"/>
  <c r="G9" i="25"/>
  <c r="D9" i="25"/>
  <c r="C9" i="25"/>
  <c r="C8" i="27" l="1"/>
  <c r="F8" i="27" s="1"/>
  <c r="C23" i="27"/>
  <c r="F23" i="27" s="1"/>
  <c r="F11" i="27"/>
  <c r="J12" i="27"/>
  <c r="K12" i="27" s="1"/>
  <c r="I12" i="27"/>
  <c r="J9" i="26"/>
  <c r="K9" i="26" s="1"/>
  <c r="I9" i="26"/>
  <c r="I14" i="26"/>
  <c r="H13" i="26"/>
  <c r="H16" i="26"/>
  <c r="I17" i="26"/>
  <c r="G23" i="26"/>
  <c r="G8" i="26"/>
  <c r="C12" i="26"/>
  <c r="D12" i="26"/>
  <c r="E13" i="26"/>
  <c r="F13" i="26" s="1"/>
  <c r="J20" i="26"/>
  <c r="D13" i="25"/>
  <c r="G12" i="25"/>
  <c r="G11" i="25" s="1"/>
  <c r="G23" i="25" s="1"/>
  <c r="G8" i="25"/>
  <c r="C17" i="25"/>
  <c r="G21" i="24"/>
  <c r="D21" i="24"/>
  <c r="C21" i="24"/>
  <c r="G20" i="24"/>
  <c r="D20" i="24"/>
  <c r="C20" i="24"/>
  <c r="G18" i="24"/>
  <c r="G17" i="24" s="1"/>
  <c r="G16" i="24" s="1"/>
  <c r="D18" i="24"/>
  <c r="C18" i="24"/>
  <c r="C17" i="24" s="1"/>
  <c r="C16" i="24" s="1"/>
  <c r="D17" i="24"/>
  <c r="D16" i="24"/>
  <c r="G14" i="24"/>
  <c r="G13" i="24" s="1"/>
  <c r="D14" i="24"/>
  <c r="C14" i="24"/>
  <c r="G9" i="24"/>
  <c r="D9" i="24"/>
  <c r="C9" i="24"/>
  <c r="J11" i="27" l="1"/>
  <c r="K11" i="27" s="1"/>
  <c r="I11" i="27"/>
  <c r="J23" i="27"/>
  <c r="K23" i="27" s="1"/>
  <c r="I23" i="27"/>
  <c r="J8" i="27"/>
  <c r="K8" i="27" s="1"/>
  <c r="I8" i="27"/>
  <c r="J13" i="26"/>
  <c r="K13" i="26" s="1"/>
  <c r="D11" i="26"/>
  <c r="E12" i="26"/>
  <c r="F12" i="26"/>
  <c r="C11" i="26"/>
  <c r="I16" i="26"/>
  <c r="J16" i="26"/>
  <c r="I13" i="26"/>
  <c r="H12" i="26"/>
  <c r="D12" i="25"/>
  <c r="D13" i="24"/>
  <c r="D12" i="24" s="1"/>
  <c r="D11" i="25"/>
  <c r="C16" i="25"/>
  <c r="G12" i="24"/>
  <c r="G11" i="24" s="1"/>
  <c r="G8" i="24" s="1"/>
  <c r="D11" i="24"/>
  <c r="D23" i="24" s="1"/>
  <c r="G23" i="24"/>
  <c r="C13" i="24"/>
  <c r="D9" i="23"/>
  <c r="I12" i="26" l="1"/>
  <c r="H11" i="26"/>
  <c r="C23" i="26"/>
  <c r="C8" i="26"/>
  <c r="E11" i="26"/>
  <c r="F11" i="26" s="1"/>
  <c r="D23" i="26"/>
  <c r="E23" i="26" s="1"/>
  <c r="E8" i="26"/>
  <c r="F8" i="26" s="1"/>
  <c r="J12" i="26"/>
  <c r="K12" i="26" s="1"/>
  <c r="D8" i="24"/>
  <c r="C12" i="25"/>
  <c r="D8" i="25"/>
  <c r="D23" i="25"/>
  <c r="C12" i="24"/>
  <c r="G21" i="23"/>
  <c r="G20" i="23" s="1"/>
  <c r="D21" i="23"/>
  <c r="C21" i="23"/>
  <c r="D20" i="23"/>
  <c r="C20" i="23"/>
  <c r="G18" i="23"/>
  <c r="G17" i="23" s="1"/>
  <c r="G16" i="23" s="1"/>
  <c r="D18" i="23"/>
  <c r="C18" i="23"/>
  <c r="C17" i="23"/>
  <c r="C16" i="23" s="1"/>
  <c r="C12" i="23" s="1"/>
  <c r="G14" i="23"/>
  <c r="D14" i="23"/>
  <c r="C14" i="23"/>
  <c r="G13" i="23"/>
  <c r="C13" i="23"/>
  <c r="G9" i="23"/>
  <c r="C9" i="23"/>
  <c r="J11" i="26" l="1"/>
  <c r="K11" i="26" s="1"/>
  <c r="F23" i="26"/>
  <c r="I11" i="26"/>
  <c r="H8" i="26"/>
  <c r="H23" i="26"/>
  <c r="C11" i="25"/>
  <c r="C11" i="24"/>
  <c r="D17" i="23"/>
  <c r="D13" i="23"/>
  <c r="G12" i="23"/>
  <c r="G11" i="23" s="1"/>
  <c r="G8" i="23" s="1"/>
  <c r="C11" i="23"/>
  <c r="C23" i="23" s="1"/>
  <c r="H34" i="19"/>
  <c r="D19" i="21"/>
  <c r="E19" i="21" s="1"/>
  <c r="J23" i="26" l="1"/>
  <c r="K23" i="26" s="1"/>
  <c r="J8" i="26"/>
  <c r="K8" i="26" s="1"/>
  <c r="I23" i="26"/>
  <c r="I8" i="26"/>
  <c r="F19" i="21"/>
  <c r="E19" i="25"/>
  <c r="F19" i="25" s="1"/>
  <c r="E19" i="24"/>
  <c r="F19" i="24" s="1"/>
  <c r="E19" i="23"/>
  <c r="F19" i="23" s="1"/>
  <c r="C8" i="23"/>
  <c r="C8" i="25"/>
  <c r="C23" i="25"/>
  <c r="C23" i="24"/>
  <c r="C8" i="24"/>
  <c r="D16" i="23"/>
  <c r="G23" i="23"/>
  <c r="D14" i="21"/>
  <c r="D13" i="21" s="1"/>
  <c r="D21" i="21"/>
  <c r="G21" i="21"/>
  <c r="G20" i="21" s="1"/>
  <c r="C21" i="21"/>
  <c r="D18" i="21"/>
  <c r="D17" i="21" s="1"/>
  <c r="D16" i="21" s="1"/>
  <c r="G18" i="21"/>
  <c r="C18" i="21"/>
  <c r="G17" i="21"/>
  <c r="G16" i="21" s="1"/>
  <c r="G14" i="21"/>
  <c r="G13" i="21" s="1"/>
  <c r="C14" i="21"/>
  <c r="G9" i="21"/>
  <c r="D9" i="21"/>
  <c r="C9" i="21"/>
  <c r="D20" i="21" l="1"/>
  <c r="E20" i="21" s="1"/>
  <c r="E21" i="21"/>
  <c r="C17" i="21"/>
  <c r="C20" i="21"/>
  <c r="C13" i="21"/>
  <c r="D12" i="23"/>
  <c r="D12" i="21"/>
  <c r="G12" i="21"/>
  <c r="G11" i="21" s="1"/>
  <c r="G8" i="21" s="1"/>
  <c r="D11" i="21"/>
  <c r="D8" i="21" s="1"/>
  <c r="E21" i="25" l="1"/>
  <c r="F21" i="25" s="1"/>
  <c r="E21" i="24"/>
  <c r="F21" i="24" s="1"/>
  <c r="E21" i="23"/>
  <c r="F21" i="23" s="1"/>
  <c r="F20" i="21"/>
  <c r="E20" i="25"/>
  <c r="F20" i="25" s="1"/>
  <c r="E20" i="23"/>
  <c r="F20" i="23" s="1"/>
  <c r="E20" i="24"/>
  <c r="F20" i="24" s="1"/>
  <c r="G23" i="21"/>
  <c r="C16" i="21"/>
  <c r="C12" i="21"/>
  <c r="C11" i="21" s="1"/>
  <c r="C8" i="21" s="1"/>
  <c r="F21" i="21"/>
  <c r="D11" i="23"/>
  <c r="D23" i="21"/>
  <c r="C23" i="21" l="1"/>
  <c r="D23" i="23"/>
  <c r="D8" i="23"/>
  <c r="E22" i="19"/>
  <c r="C21" i="19"/>
  <c r="C20" i="19" s="1"/>
  <c r="F20" i="19" s="1"/>
  <c r="F19" i="19"/>
  <c r="D19" i="19"/>
  <c r="D18" i="19" s="1"/>
  <c r="D17" i="19" s="1"/>
  <c r="D16" i="19" s="1"/>
  <c r="G18" i="19"/>
  <c r="G17" i="19" s="1"/>
  <c r="G16" i="19" s="1"/>
  <c r="E18" i="19"/>
  <c r="C18" i="19"/>
  <c r="C17" i="19" s="1"/>
  <c r="E15" i="19"/>
  <c r="D14" i="19"/>
  <c r="D13" i="19" s="1"/>
  <c r="C14" i="19"/>
  <c r="C13" i="19" s="1"/>
  <c r="E10" i="19"/>
  <c r="G9" i="19"/>
  <c r="D9" i="19"/>
  <c r="C9" i="19"/>
  <c r="F22" i="19" l="1"/>
  <c r="E22" i="21"/>
  <c r="E9" i="19"/>
  <c r="E9" i="21" s="1"/>
  <c r="E10" i="21"/>
  <c r="E17" i="19"/>
  <c r="E18" i="21"/>
  <c r="F15" i="19"/>
  <c r="E15" i="21"/>
  <c r="C16" i="19"/>
  <c r="F16" i="19" s="1"/>
  <c r="F17" i="19"/>
  <c r="F10" i="19"/>
  <c r="F9" i="19" s="1"/>
  <c r="D12" i="19"/>
  <c r="D11" i="19" s="1"/>
  <c r="D8" i="19" s="1"/>
  <c r="F18" i="19"/>
  <c r="G14" i="19"/>
  <c r="G13" i="19" s="1"/>
  <c r="G12" i="19" s="1"/>
  <c r="G11" i="19" s="1"/>
  <c r="G21" i="19"/>
  <c r="G20" i="19" s="1"/>
  <c r="E14" i="19"/>
  <c r="E14" i="21" s="1"/>
  <c r="F21" i="19"/>
  <c r="F15" i="21" l="1"/>
  <c r="E15" i="25"/>
  <c r="F15" i="25" s="1"/>
  <c r="E15" i="24"/>
  <c r="F15" i="24" s="1"/>
  <c r="E15" i="23"/>
  <c r="F15" i="23" s="1"/>
  <c r="E14" i="25"/>
  <c r="F14" i="25" s="1"/>
  <c r="E14" i="24"/>
  <c r="F14" i="24" s="1"/>
  <c r="E14" i="23"/>
  <c r="F14" i="23" s="1"/>
  <c r="F14" i="21"/>
  <c r="E16" i="19"/>
  <c r="E16" i="21" s="1"/>
  <c r="E17" i="21"/>
  <c r="E18" i="25"/>
  <c r="F18" i="25" s="1"/>
  <c r="E18" i="24"/>
  <c r="F18" i="24" s="1"/>
  <c r="E18" i="23"/>
  <c r="F18" i="23" s="1"/>
  <c r="F18" i="21"/>
  <c r="G23" i="19"/>
  <c r="E10" i="25"/>
  <c r="F10" i="25" s="1"/>
  <c r="E10" i="24"/>
  <c r="F10" i="24" s="1"/>
  <c r="E10" i="23"/>
  <c r="F10" i="23" s="1"/>
  <c r="F10" i="21"/>
  <c r="D23" i="19"/>
  <c r="E9" i="25"/>
  <c r="F9" i="25" s="1"/>
  <c r="E9" i="24"/>
  <c r="F9" i="24" s="1"/>
  <c r="E9" i="23"/>
  <c r="F9" i="23" s="1"/>
  <c r="F9" i="21"/>
  <c r="E22" i="25"/>
  <c r="F22" i="25" s="1"/>
  <c r="E22" i="24"/>
  <c r="F22" i="24" s="1"/>
  <c r="E22" i="23"/>
  <c r="F22" i="23" s="1"/>
  <c r="F22" i="21"/>
  <c r="C12" i="19"/>
  <c r="C11" i="19" s="1"/>
  <c r="G8" i="19"/>
  <c r="E13" i="19"/>
  <c r="E13" i="21" s="1"/>
  <c r="F14" i="19"/>
  <c r="F16" i="21" l="1"/>
  <c r="E16" i="25"/>
  <c r="F16" i="25" s="1"/>
  <c r="E16" i="24"/>
  <c r="F16" i="24" s="1"/>
  <c r="E16" i="23"/>
  <c r="F16" i="23" s="1"/>
  <c r="E13" i="25"/>
  <c r="F13" i="25" s="1"/>
  <c r="E13" i="24"/>
  <c r="F13" i="24" s="1"/>
  <c r="E13" i="23"/>
  <c r="F13" i="23" s="1"/>
  <c r="F13" i="21"/>
  <c r="E17" i="25"/>
  <c r="F17" i="25" s="1"/>
  <c r="E17" i="24"/>
  <c r="F17" i="24" s="1"/>
  <c r="E17" i="23"/>
  <c r="F17" i="23" s="1"/>
  <c r="F17" i="21"/>
  <c r="C8" i="19"/>
  <c r="C23" i="19"/>
  <c r="E12" i="19"/>
  <c r="E12" i="21" s="1"/>
  <c r="F13" i="19"/>
  <c r="E22" i="18"/>
  <c r="F22" i="18" s="1"/>
  <c r="G21" i="18"/>
  <c r="G20" i="18" s="1"/>
  <c r="C21" i="18"/>
  <c r="F21" i="18" s="1"/>
  <c r="C20" i="18"/>
  <c r="F20" i="18" s="1"/>
  <c r="F19" i="18"/>
  <c r="D19" i="18"/>
  <c r="D18" i="18" s="1"/>
  <c r="D17" i="18" s="1"/>
  <c r="D16" i="18" s="1"/>
  <c r="G18" i="18"/>
  <c r="G17" i="18" s="1"/>
  <c r="G16" i="18" s="1"/>
  <c r="E18" i="18"/>
  <c r="E17" i="18" s="1"/>
  <c r="E16" i="18" s="1"/>
  <c r="C18" i="18"/>
  <c r="C17" i="18"/>
  <c r="F17" i="18" s="1"/>
  <c r="C16" i="18"/>
  <c r="F16" i="18" s="1"/>
  <c r="E15" i="18"/>
  <c r="F15" i="18" s="1"/>
  <c r="G14" i="18"/>
  <c r="G13" i="18" s="1"/>
  <c r="D14" i="18"/>
  <c r="C14" i="18"/>
  <c r="D13" i="18"/>
  <c r="E10" i="18"/>
  <c r="F10" i="18" s="1"/>
  <c r="G9" i="18"/>
  <c r="E9" i="18"/>
  <c r="D9" i="18"/>
  <c r="C9" i="18"/>
  <c r="F12" i="21" l="1"/>
  <c r="E12" i="25"/>
  <c r="F12" i="25" s="1"/>
  <c r="E12" i="24"/>
  <c r="F12" i="24" s="1"/>
  <c r="E12" i="23"/>
  <c r="F12" i="23" s="1"/>
  <c r="E23" i="18"/>
  <c r="D12" i="18"/>
  <c r="D11" i="18" s="1"/>
  <c r="D23" i="18" s="1"/>
  <c r="F18" i="18"/>
  <c r="E11" i="19"/>
  <c r="E11" i="21" s="1"/>
  <c r="F12" i="19"/>
  <c r="G12" i="18"/>
  <c r="G11" i="18"/>
  <c r="G8" i="18" s="1"/>
  <c r="F14" i="18"/>
  <c r="F9" i="18"/>
  <c r="D8" i="18"/>
  <c r="E14" i="18"/>
  <c r="E13" i="18" s="1"/>
  <c r="E12" i="18" s="1"/>
  <c r="E11" i="18" s="1"/>
  <c r="E8" i="18"/>
  <c r="C13" i="18"/>
  <c r="G23" i="18" l="1"/>
  <c r="F11" i="21"/>
  <c r="E11" i="24"/>
  <c r="F11" i="24" s="1"/>
  <c r="E11" i="25"/>
  <c r="F11" i="25" s="1"/>
  <c r="E11" i="23"/>
  <c r="F11" i="23" s="1"/>
  <c r="E8" i="19"/>
  <c r="E8" i="21" s="1"/>
  <c r="E23" i="19"/>
  <c r="F11" i="19"/>
  <c r="F13" i="18"/>
  <c r="C12" i="18"/>
  <c r="G9" i="17"/>
  <c r="H10" i="17"/>
  <c r="H10" i="18" s="1"/>
  <c r="H22" i="17"/>
  <c r="H22" i="18" s="1"/>
  <c r="E23" i="21" l="1"/>
  <c r="H33" i="19"/>
  <c r="F8" i="21"/>
  <c r="E8" i="24"/>
  <c r="F8" i="24" s="1"/>
  <c r="E8" i="25"/>
  <c r="F8" i="25" s="1"/>
  <c r="E8" i="23"/>
  <c r="F8" i="23" s="1"/>
  <c r="H22" i="19"/>
  <c r="H21" i="18"/>
  <c r="I22" i="18"/>
  <c r="J22" i="18"/>
  <c r="H10" i="19"/>
  <c r="H9" i="18"/>
  <c r="I10" i="18"/>
  <c r="J10" i="18"/>
  <c r="K10" i="18" s="1"/>
  <c r="H9" i="17"/>
  <c r="F8" i="19"/>
  <c r="F23" i="19"/>
  <c r="C11" i="18"/>
  <c r="F12" i="18"/>
  <c r="G21" i="17"/>
  <c r="G20" i="17" s="1"/>
  <c r="H39" i="19" l="1"/>
  <c r="F23" i="21"/>
  <c r="E23" i="24"/>
  <c r="F23" i="24" s="1"/>
  <c r="E23" i="25"/>
  <c r="F23" i="25" s="1"/>
  <c r="E23" i="23"/>
  <c r="F23" i="23" s="1"/>
  <c r="H22" i="21"/>
  <c r="H21" i="19"/>
  <c r="J22" i="19"/>
  <c r="I22" i="19"/>
  <c r="I9" i="18"/>
  <c r="J9" i="18"/>
  <c r="K9" i="18" s="1"/>
  <c r="H20" i="18"/>
  <c r="I21" i="18"/>
  <c r="J21" i="18"/>
  <c r="H9" i="19"/>
  <c r="I10" i="19"/>
  <c r="H10" i="21"/>
  <c r="J10" i="19"/>
  <c r="K10" i="19" s="1"/>
  <c r="C8" i="18"/>
  <c r="F11" i="18"/>
  <c r="C23" i="18"/>
  <c r="H19" i="17"/>
  <c r="H19" i="18" s="1"/>
  <c r="H15" i="17"/>
  <c r="H15" i="18" s="1"/>
  <c r="E15" i="17"/>
  <c r="E10" i="17"/>
  <c r="H19" i="19" l="1"/>
  <c r="I19" i="18"/>
  <c r="H18" i="18"/>
  <c r="J19" i="18"/>
  <c r="H21" i="21"/>
  <c r="H22" i="23"/>
  <c r="I22" i="21"/>
  <c r="J22" i="21"/>
  <c r="H10" i="23"/>
  <c r="H9" i="21"/>
  <c r="I10" i="21"/>
  <c r="J10" i="21"/>
  <c r="K10" i="21" s="1"/>
  <c r="I21" i="19"/>
  <c r="H20" i="19"/>
  <c r="J21" i="19"/>
  <c r="J9" i="19"/>
  <c r="K9" i="19" s="1"/>
  <c r="I9" i="19"/>
  <c r="I20" i="18"/>
  <c r="J20" i="18"/>
  <c r="H15" i="19"/>
  <c r="H14" i="18"/>
  <c r="J15" i="18"/>
  <c r="K15" i="18" s="1"/>
  <c r="I15" i="18"/>
  <c r="F23" i="18"/>
  <c r="F8" i="18"/>
  <c r="E22" i="17"/>
  <c r="F22" i="17" s="1"/>
  <c r="C21" i="17"/>
  <c r="F21" i="17" s="1"/>
  <c r="F19" i="17"/>
  <c r="D19" i="17"/>
  <c r="D18" i="17" s="1"/>
  <c r="D17" i="17" s="1"/>
  <c r="D16" i="17" s="1"/>
  <c r="G18" i="17"/>
  <c r="G17" i="17" s="1"/>
  <c r="G16" i="17" s="1"/>
  <c r="E18" i="17"/>
  <c r="E17" i="17" s="1"/>
  <c r="E16" i="17" s="1"/>
  <c r="C18" i="17"/>
  <c r="C17" i="17" s="1"/>
  <c r="F17" i="17" s="1"/>
  <c r="G14" i="17"/>
  <c r="G13" i="17" s="1"/>
  <c r="D14" i="17"/>
  <c r="D13" i="17" s="1"/>
  <c r="C14" i="17"/>
  <c r="C13" i="17" s="1"/>
  <c r="F10" i="17"/>
  <c r="F9" i="17" s="1"/>
  <c r="D9" i="17"/>
  <c r="C9" i="17"/>
  <c r="H9" i="23" l="1"/>
  <c r="H10" i="24"/>
  <c r="I10" i="23"/>
  <c r="J10" i="23"/>
  <c r="K10" i="23" s="1"/>
  <c r="J20" i="19"/>
  <c r="I20" i="19"/>
  <c r="H13" i="18"/>
  <c r="I14" i="18"/>
  <c r="J14" i="18"/>
  <c r="K14" i="18" s="1"/>
  <c r="H17" i="18"/>
  <c r="I18" i="18"/>
  <c r="J18" i="18"/>
  <c r="I9" i="21"/>
  <c r="J9" i="21"/>
  <c r="K9" i="21" s="1"/>
  <c r="H22" i="24"/>
  <c r="H21" i="23"/>
  <c r="I22" i="23"/>
  <c r="J22" i="23"/>
  <c r="H20" i="21"/>
  <c r="J21" i="21"/>
  <c r="I21" i="21"/>
  <c r="H19" i="21"/>
  <c r="H18" i="19"/>
  <c r="I19" i="19"/>
  <c r="J19" i="19"/>
  <c r="H15" i="21"/>
  <c r="H14" i="19"/>
  <c r="I15" i="19"/>
  <c r="J15" i="19"/>
  <c r="K15" i="19" s="1"/>
  <c r="J10" i="17"/>
  <c r="K10" i="17" s="1"/>
  <c r="E9" i="17"/>
  <c r="C20" i="17"/>
  <c r="F20" i="17" s="1"/>
  <c r="G12" i="17"/>
  <c r="G11" i="17" s="1"/>
  <c r="G23" i="17" s="1"/>
  <c r="F18" i="17"/>
  <c r="C16" i="17"/>
  <c r="F16" i="17" s="1"/>
  <c r="D12" i="17"/>
  <c r="D11" i="17" s="1"/>
  <c r="D8" i="17" s="1"/>
  <c r="H18" i="21" l="1"/>
  <c r="H19" i="23"/>
  <c r="J19" i="21"/>
  <c r="I19" i="21"/>
  <c r="H21" i="24"/>
  <c r="H22" i="25"/>
  <c r="I22" i="24"/>
  <c r="J22" i="24"/>
  <c r="H16" i="18"/>
  <c r="I17" i="18"/>
  <c r="J17" i="18"/>
  <c r="H12" i="18"/>
  <c r="J13" i="18"/>
  <c r="K13" i="18" s="1"/>
  <c r="I13" i="18"/>
  <c r="I21" i="23"/>
  <c r="H20" i="23"/>
  <c r="J21" i="23"/>
  <c r="H15" i="23"/>
  <c r="H14" i="21"/>
  <c r="J15" i="21"/>
  <c r="K15" i="21" s="1"/>
  <c r="I15" i="21"/>
  <c r="H9" i="24"/>
  <c r="H10" i="25"/>
  <c r="I10" i="24"/>
  <c r="J10" i="24"/>
  <c r="K10" i="24" s="1"/>
  <c r="I20" i="21"/>
  <c r="J20" i="21"/>
  <c r="H13" i="19"/>
  <c r="I14" i="19"/>
  <c r="J14" i="19"/>
  <c r="K14" i="19" s="1"/>
  <c r="I18" i="19"/>
  <c r="H17" i="19"/>
  <c r="J18" i="19"/>
  <c r="I9" i="23"/>
  <c r="J9" i="23"/>
  <c r="K9" i="23" s="1"/>
  <c r="D23" i="17"/>
  <c r="C12" i="17"/>
  <c r="C11" i="17" s="1"/>
  <c r="C23" i="17" s="1"/>
  <c r="G8" i="17"/>
  <c r="I9" i="24" l="1"/>
  <c r="J9" i="24"/>
  <c r="K9" i="24" s="1"/>
  <c r="H20" i="24"/>
  <c r="I21" i="24"/>
  <c r="J21" i="24"/>
  <c r="H9" i="25"/>
  <c r="I10" i="25"/>
  <c r="J10" i="25"/>
  <c r="K10" i="25" s="1"/>
  <c r="J16" i="18"/>
  <c r="I16" i="18"/>
  <c r="I14" i="21"/>
  <c r="J14" i="21"/>
  <c r="K14" i="21" s="1"/>
  <c r="H13" i="21"/>
  <c r="I20" i="23"/>
  <c r="J20" i="23"/>
  <c r="I22" i="25"/>
  <c r="H21" i="25"/>
  <c r="J22" i="25"/>
  <c r="J17" i="19"/>
  <c r="H16" i="19"/>
  <c r="I17" i="19"/>
  <c r="H18" i="23"/>
  <c r="H19" i="24"/>
  <c r="I19" i="23"/>
  <c r="J19" i="23"/>
  <c r="H11" i="18"/>
  <c r="J12" i="18"/>
  <c r="K12" i="18" s="1"/>
  <c r="I12" i="18"/>
  <c r="H15" i="24"/>
  <c r="H14" i="23"/>
  <c r="I15" i="23"/>
  <c r="J15" i="23"/>
  <c r="K15" i="23" s="1"/>
  <c r="H12" i="19"/>
  <c r="I13" i="19"/>
  <c r="J13" i="19"/>
  <c r="K13" i="19" s="1"/>
  <c r="H17" i="21"/>
  <c r="I18" i="21"/>
  <c r="J18" i="21"/>
  <c r="C8" i="17"/>
  <c r="H11" i="19" l="1"/>
  <c r="I12" i="19"/>
  <c r="J12" i="19"/>
  <c r="K12" i="19" s="1"/>
  <c r="H14" i="24"/>
  <c r="H15" i="25"/>
  <c r="I15" i="24"/>
  <c r="J15" i="24"/>
  <c r="K15" i="24" s="1"/>
  <c r="I18" i="23"/>
  <c r="H17" i="23"/>
  <c r="J18" i="23"/>
  <c r="J16" i="19"/>
  <c r="I16" i="19"/>
  <c r="H13" i="23"/>
  <c r="I14" i="23"/>
  <c r="J14" i="23"/>
  <c r="K14" i="23" s="1"/>
  <c r="I20" i="24"/>
  <c r="J20" i="24"/>
  <c r="H23" i="18"/>
  <c r="H8" i="18"/>
  <c r="I11" i="18"/>
  <c r="J11" i="18"/>
  <c r="K11" i="18" s="1"/>
  <c r="H12" i="21"/>
  <c r="J13" i="21"/>
  <c r="K13" i="21" s="1"/>
  <c r="I13" i="21"/>
  <c r="H16" i="21"/>
  <c r="I17" i="21"/>
  <c r="J17" i="21"/>
  <c r="I9" i="25"/>
  <c r="J9" i="25"/>
  <c r="K9" i="25" s="1"/>
  <c r="H20" i="25"/>
  <c r="I21" i="25"/>
  <c r="J21" i="25"/>
  <c r="I19" i="24"/>
  <c r="H19" i="25"/>
  <c r="H18" i="24"/>
  <c r="J19" i="24"/>
  <c r="F15" i="17"/>
  <c r="E14" i="17"/>
  <c r="I20" i="25" l="1"/>
  <c r="J20" i="25"/>
  <c r="I23" i="18"/>
  <c r="J23" i="18"/>
  <c r="K23" i="18" s="1"/>
  <c r="H13" i="24"/>
  <c r="I14" i="24"/>
  <c r="J14" i="24"/>
  <c r="K14" i="24" s="1"/>
  <c r="H14" i="25"/>
  <c r="I15" i="25"/>
  <c r="J15" i="25"/>
  <c r="K15" i="25" s="1"/>
  <c r="H17" i="24"/>
  <c r="I18" i="24"/>
  <c r="J18" i="24"/>
  <c r="I19" i="25"/>
  <c r="H18" i="25"/>
  <c r="J19" i="25"/>
  <c r="J12" i="21"/>
  <c r="K12" i="21" s="1"/>
  <c r="H11" i="21"/>
  <c r="I12" i="21"/>
  <c r="I17" i="23"/>
  <c r="H16" i="23"/>
  <c r="J17" i="23"/>
  <c r="I8" i="18"/>
  <c r="J8" i="18"/>
  <c r="K8" i="18" s="1"/>
  <c r="I16" i="21"/>
  <c r="J16" i="21"/>
  <c r="I13" i="23"/>
  <c r="J13" i="23"/>
  <c r="K13" i="23" s="1"/>
  <c r="I11" i="19"/>
  <c r="J11" i="19"/>
  <c r="K11" i="19" s="1"/>
  <c r="H23" i="19"/>
  <c r="H8" i="19"/>
  <c r="E13" i="17"/>
  <c r="F14" i="17"/>
  <c r="H16" i="24" l="1"/>
  <c r="I17" i="24"/>
  <c r="J17" i="24"/>
  <c r="I16" i="23"/>
  <c r="J16" i="23"/>
  <c r="J11" i="21"/>
  <c r="K11" i="21" s="1"/>
  <c r="I11" i="21"/>
  <c r="H23" i="21"/>
  <c r="H8" i="21"/>
  <c r="H12" i="23"/>
  <c r="I8" i="19"/>
  <c r="J8" i="19"/>
  <c r="K8" i="19" s="1"/>
  <c r="J23" i="19"/>
  <c r="K23" i="19" s="1"/>
  <c r="I23" i="19"/>
  <c r="H13" i="25"/>
  <c r="I14" i="25"/>
  <c r="J14" i="25"/>
  <c r="K14" i="25" s="1"/>
  <c r="I13" i="24"/>
  <c r="H12" i="24"/>
  <c r="J13" i="24"/>
  <c r="K13" i="24" s="1"/>
  <c r="H17" i="25"/>
  <c r="I18" i="25"/>
  <c r="J18" i="25"/>
  <c r="E12" i="17"/>
  <c r="F13" i="17"/>
  <c r="H16" i="25" l="1"/>
  <c r="I17" i="25"/>
  <c r="J17" i="25"/>
  <c r="I23" i="21"/>
  <c r="J23" i="21"/>
  <c r="K23" i="21" s="1"/>
  <c r="I12" i="23"/>
  <c r="H11" i="23"/>
  <c r="J12" i="23"/>
  <c r="K12" i="23" s="1"/>
  <c r="H11" i="24"/>
  <c r="I12" i="24"/>
  <c r="J12" i="24"/>
  <c r="K12" i="24" s="1"/>
  <c r="I13" i="25"/>
  <c r="J13" i="25"/>
  <c r="K13" i="25" s="1"/>
  <c r="J8" i="21"/>
  <c r="K8" i="21" s="1"/>
  <c r="I8" i="21"/>
  <c r="I16" i="24"/>
  <c r="J16" i="24"/>
  <c r="E11" i="17"/>
  <c r="F12" i="17"/>
  <c r="I11" i="24" l="1"/>
  <c r="J11" i="24"/>
  <c r="K11" i="24" s="1"/>
  <c r="H8" i="24"/>
  <c r="H23" i="24"/>
  <c r="I11" i="23"/>
  <c r="J11" i="23"/>
  <c r="K11" i="23" s="1"/>
  <c r="H8" i="23"/>
  <c r="H23" i="23"/>
  <c r="H12" i="25"/>
  <c r="I16" i="25"/>
  <c r="J16" i="25"/>
  <c r="E8" i="17"/>
  <c r="E23" i="17"/>
  <c r="F11" i="17"/>
  <c r="I8" i="23" l="1"/>
  <c r="J8" i="23"/>
  <c r="K8" i="23" s="1"/>
  <c r="I23" i="24"/>
  <c r="J23" i="24"/>
  <c r="K23" i="24" s="1"/>
  <c r="H11" i="25"/>
  <c r="I12" i="25"/>
  <c r="J12" i="25"/>
  <c r="K12" i="25" s="1"/>
  <c r="I8" i="24"/>
  <c r="J8" i="24"/>
  <c r="K8" i="24" s="1"/>
  <c r="I23" i="23"/>
  <c r="J23" i="23"/>
  <c r="K23" i="23" s="1"/>
  <c r="F8" i="17"/>
  <c r="F23" i="17"/>
  <c r="H8" i="25" l="1"/>
  <c r="I11" i="25"/>
  <c r="J11" i="25"/>
  <c r="K11" i="25" s="1"/>
  <c r="H23" i="25"/>
  <c r="H21" i="17"/>
  <c r="I22" i="17"/>
  <c r="J22" i="17"/>
  <c r="I23" i="25" l="1"/>
  <c r="J23" i="25"/>
  <c r="K23" i="25" s="1"/>
  <c r="I8" i="25"/>
  <c r="J8" i="25"/>
  <c r="K8" i="25" s="1"/>
  <c r="H14" i="17"/>
  <c r="I15" i="17"/>
  <c r="J15" i="17"/>
  <c r="K15" i="17" s="1"/>
  <c r="H18" i="17"/>
  <c r="J19" i="17"/>
  <c r="I19" i="17"/>
  <c r="J21" i="17"/>
  <c r="I21" i="17"/>
  <c r="H20" i="17"/>
  <c r="J20" i="17" l="1"/>
  <c r="I20" i="17"/>
  <c r="H13" i="17"/>
  <c r="I14" i="17"/>
  <c r="J14" i="17"/>
  <c r="K14" i="17" s="1"/>
  <c r="I18" i="17"/>
  <c r="H17" i="17"/>
  <c r="J18" i="17"/>
  <c r="H16" i="17" l="1"/>
  <c r="I17" i="17"/>
  <c r="J17" i="17"/>
  <c r="J13" i="17"/>
  <c r="K13" i="17" s="1"/>
  <c r="H12" i="17"/>
  <c r="I13" i="17"/>
  <c r="H11" i="17" l="1"/>
  <c r="I12" i="17"/>
  <c r="K12" i="17"/>
  <c r="I16" i="17"/>
  <c r="J16" i="17"/>
  <c r="H8" i="17" l="1"/>
  <c r="H23" i="17"/>
  <c r="I11" i="17"/>
  <c r="J11" i="17"/>
  <c r="K11" i="17" s="1"/>
  <c r="J8" i="17" l="1"/>
  <c r="I10" i="17"/>
  <c r="J9" i="17" l="1"/>
  <c r="K9" i="17" s="1"/>
  <c r="I9" i="17"/>
  <c r="I8" i="17" l="1"/>
  <c r="K8" i="17"/>
  <c r="I23" i="17"/>
  <c r="J23" i="17"/>
  <c r="K23" i="17" s="1"/>
</calcChain>
</file>

<file path=xl/sharedStrings.xml><?xml version="1.0" encoding="utf-8"?>
<sst xmlns="http://schemas.openxmlformats.org/spreadsheetml/2006/main" count="370" uniqueCount="54">
  <si>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</si>
  <si>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</si>
  <si>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</si>
  <si>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</si>
  <si>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</si>
  <si>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</si>
  <si>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</si>
  <si>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</si>
  <si>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</si>
  <si>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</si>
  <si>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</si>
  <si>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</si>
  <si>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DISPONIBILIDAD INICIAL</t>
  </si>
  <si>
    <t>INGRESOS CORRIENTES</t>
  </si>
  <si>
    <t>Administracion Central</t>
  </si>
  <si>
    <t>RECURSOS DE CAPITAL</t>
  </si>
  <si>
    <t>EMPRESA DE RENOVACIÓN Y DESARROLLO URBANO DE BOGOTÁ D.C.</t>
  </si>
  <si>
    <t>IRENE DUARTE MÉNDEZ</t>
  </si>
  <si>
    <t>TESORERA GENERAL</t>
  </si>
  <si>
    <t>JAVIER SUAREZ PEDRAZA</t>
  </si>
  <si>
    <t>SUBGERENTE DE GESTIÓN CORPORATIVA</t>
  </si>
  <si>
    <t xml:space="preserve">GESTOR SENIOR 3 - PRESUPUESTO </t>
  </si>
  <si>
    <t xml:space="preserve">GERENTE GENERAL 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</si>
  <si>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</si>
  <si>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</si>
  <si>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</si>
  <si>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</si>
  <si>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</si>
  <si>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EMPRESAS PUBLICAS NO FINANCIERAS</t>
  </si>
  <si>
    <t>RENDIMIENTOS FINANCIEROS</t>
  </si>
  <si>
    <t>Depositos</t>
  </si>
  <si>
    <t>SUBVENCIONES</t>
  </si>
  <si>
    <t>JUAN GUILLERMO JIMÉNEZ</t>
  </si>
  <si>
    <t xml:space="preserve">TOTAL INGRESOS </t>
  </si>
  <si>
    <t xml:space="preserve">INGRESOS </t>
  </si>
  <si>
    <t>MARIA CECILIA GAITAN ROZO</t>
  </si>
  <si>
    <t>Bancos</t>
  </si>
  <si>
    <t>INFORME DE EJECUCIÓN DEL PRESUPUESTO DE INGRESOS PERIODO 202201</t>
  </si>
  <si>
    <t>INFORME DE EJECUCIÓN DEL PRESUPUESTO DE INGRESOS PERIODO 202202</t>
  </si>
  <si>
    <t>resolucion 063</t>
  </si>
  <si>
    <t>resolucion 062</t>
  </si>
  <si>
    <t>NUEVO PPTO ABRIL 2022</t>
  </si>
  <si>
    <r>
      <t> </t>
    </r>
    <r>
      <rPr>
        <b/>
        <sz val="12"/>
        <color rgb="FF0000FF"/>
        <rFont val="Arial"/>
        <family val="2"/>
      </rPr>
      <t>$189.555.284.760.</t>
    </r>
  </si>
  <si>
    <t>CORREO MAYO 02 2022</t>
  </si>
  <si>
    <t>INFORME DE EJECUCIÓN DEL PRESUPUESTO DE INGRESOS PERIODO 202203</t>
  </si>
  <si>
    <t>INFORME DE EJECUCIÓN DEL PRESUPUESTO DE INGRESOS PERIODO 202204</t>
  </si>
  <si>
    <t>acumulado modif</t>
  </si>
  <si>
    <t>INFORME DE EJECUCIÓN DEL PRESUPUESTO DE INGRESOS PERIODO 202205</t>
  </si>
  <si>
    <t>Transferencia a Empresas de Renovación Urbana</t>
  </si>
  <si>
    <t>INFORME DE EJECUCIÓN DEL PRESUPUESTO DE INGRESOS PERIODO 202206</t>
  </si>
  <si>
    <t>INFORME DE EJECUCIÓN DEL PRESUPUESTO DE INGRESOS PERIODO 202207</t>
  </si>
  <si>
    <t>TESORERA( E )</t>
  </si>
  <si>
    <t>INFORME DE EJECUCIÓN DEL PRESUPUESTO DE INGRESOS PERIODO 202208</t>
  </si>
  <si>
    <t>INFORME DE EJECUCIÓN DEL PRESUPUESTO DE INGRESOS PERIODO 202209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</si>
</sst>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222222"/>
      <name val="Verdana"/>
      <family val="2"/>
    </font>
    <font>
      <b/>
      <sz val="12"/>
      <color rgb="FF0000FF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6" xfId="0" applyNumberFormat="1" applyFont="1" applyBorder="1"/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2" fillId="0" borderId="0" xfId="0" applyFont="1"/>
    <xf numFmtId="41" fontId="0" fillId="0" borderId="0" xfId="3" applyFont="1"/>
    <xf numFmtId="41" fontId="2" fillId="0" borderId="0" xfId="3" applyFont="1"/>
    <xf numFmtId="4" fontId="0" fillId="0" borderId="0" xfId="0" applyNumberFormat="1" applyBorder="1"/>
    <xf numFmtId="10" fontId="2" fillId="0" borderId="6" xfId="2" applyNumberFormat="1" applyFont="1" applyBorder="1" applyAlignment="1">
      <alignment horizontal="right"/>
    </xf>
    <xf numFmtId="0" fontId="0" fillId="2" borderId="0" xfId="0" applyFont="1" applyFill="1"/>
    <xf numFmtId="41" fontId="1" fillId="2" borderId="0" xfId="3" applyFont="1" applyFill="1"/>
    <xf numFmtId="0" fontId="0" fillId="0" borderId="0" xfId="0" applyAlignment="1">
      <alignment horizontal="right"/>
    </xf>
    <xf numFmtId="41" fontId="0" fillId="0" borderId="0" xfId="3" applyFont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/>
    </xf>
    <xf numFmtId="0" fontId="2" fillId="0" borderId="6" xfId="0" applyFont="1" applyBorder="1"/>
    <xf numFmtId="10" fontId="2" fillId="0" borderId="6" xfId="0" applyNumberFormat="1" applyFont="1" applyBorder="1"/>
    <xf numFmtId="2" fontId="0" fillId="0" borderId="6" xfId="0" applyNumberFormat="1" applyBorder="1"/>
    <xf numFmtId="0" fontId="0" fillId="2" borderId="6" xfId="0" applyFont="1" applyFill="1" applyBorder="1" applyAlignment="1">
      <alignment horizontal="right"/>
    </xf>
    <xf numFmtId="0" fontId="0" fillId="2" borderId="6" xfId="0" applyFont="1" applyFill="1" applyBorder="1"/>
    <xf numFmtId="3" fontId="0" fillId="2" borderId="6" xfId="0" applyNumberFormat="1" applyFont="1" applyFill="1" applyBorder="1"/>
    <xf numFmtId="3" fontId="0" fillId="2" borderId="6" xfId="0" applyNumberFormat="1" applyFont="1" applyFill="1" applyBorder="1" applyAlignment="1">
      <alignment horizontal="right" vertical="center"/>
    </xf>
    <xf numFmtId="10" fontId="0" fillId="2" borderId="6" xfId="0" applyNumberFormat="1" applyFont="1" applyFill="1" applyBorder="1"/>
    <xf numFmtId="2" fontId="0" fillId="2" borderId="6" xfId="0" applyNumberFormat="1" applyFont="1" applyFill="1" applyBorder="1"/>
    <xf numFmtId="2" fontId="2" fillId="0" borderId="6" xfId="0" applyNumberFormat="1" applyFont="1" applyBorder="1"/>
    <xf numFmtId="10" fontId="0" fillId="0" borderId="6" xfId="0" applyNumberFormat="1" applyFont="1" applyBorder="1"/>
    <xf numFmtId="3" fontId="0" fillId="0" borderId="6" xfId="0" applyNumberFormat="1" applyBorder="1"/>
    <xf numFmtId="1" fontId="0" fillId="2" borderId="6" xfId="0" applyNumberFormat="1" applyFont="1" applyFill="1" applyBorder="1" applyAlignment="1">
      <alignment horizontal="right"/>
    </xf>
    <xf numFmtId="0" fontId="0" fillId="2" borderId="6" xfId="0" quotePrefix="1" applyNumberFormat="1" applyFont="1" applyFill="1" applyBorder="1"/>
    <xf numFmtId="0" fontId="2" fillId="0" borderId="6" xfId="0" quotePrefix="1" applyNumberFormat="1" applyFont="1" applyFill="1" applyBorder="1"/>
    <xf numFmtId="1" fontId="2" fillId="0" borderId="6" xfId="0" applyNumberFormat="1" applyFont="1" applyFill="1" applyBorder="1" applyAlignment="1">
      <alignment horizontal="right"/>
    </xf>
    <xf numFmtId="3" fontId="0" fillId="2" borderId="0" xfId="0" applyNumberFormat="1" applyFont="1" applyFill="1"/>
    <xf numFmtId="4" fontId="4" fillId="0" borderId="0" xfId="0" applyNumberFormat="1" applyFont="1"/>
    <xf numFmtId="4" fontId="5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4" fontId="0" fillId="0" borderId="0" xfId="0" applyNumberFormat="1" applyFill="1" applyBorder="1"/>
    <xf numFmtId="164" fontId="0" fillId="0" borderId="0" xfId="1" applyFont="1" applyFill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7" fontId="3" fillId="0" borderId="0" xfId="0" applyNumberFormat="1" applyFont="1" applyBorder="1" applyAlignment="1">
      <alignment horizontal="center"/>
    </xf>
    <xf numFmtId="3" fontId="2" fillId="0" borderId="6" xfId="0" applyNumberFormat="1" applyFont="1" applyFill="1" applyBorder="1"/>
    <xf numFmtId="164" fontId="0" fillId="3" borderId="0" xfId="1" applyFont="1" applyFill="1"/>
    <xf numFmtId="10" fontId="8" fillId="0" borderId="0" xfId="2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819149</xdr:colOff>
      <xdr:row>25</xdr:row>
      <xdr:rowOff>93063</xdr:rowOff>
    </xdr:from>
    <xdr:to>
      <xdr:col>4</xdr:col>
      <xdr:colOff>390524</xdr:colOff>
      <xdr:row>28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49" y="5379438"/>
          <a:ext cx="1781175" cy="621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819149</xdr:colOff>
      <xdr:row>25</xdr:row>
      <xdr:rowOff>93063</xdr:rowOff>
    </xdr:from>
    <xdr:to>
      <xdr:col>4</xdr:col>
      <xdr:colOff>390524</xdr:colOff>
      <xdr:row>28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9" y="5379438"/>
          <a:ext cx="1781175" cy="6213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D428C-11C4-488F-8884-CEA06528BA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D428C-11C4-488F-8884-CEA06528BA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B2" zoomScale="98" zoomScaleNormal="98" workbookViewId="0">
      <selection activeCell="D8" sqref="D8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8.75" customHeight="1" x14ac:dyDescent="0.25">
      <c r="A7" s="20" t="s">
        <v>5</v>
      </c>
      <c r="B7" s="20" t="s">
        <v>6</v>
      </c>
      <c r="C7" s="98"/>
      <c r="D7" s="20" t="s">
        <v>7</v>
      </c>
      <c r="E7" s="20" t="s">
        <v>8</v>
      </c>
      <c r="F7" s="98"/>
      <c r="G7" s="20" t="s">
        <v>7</v>
      </c>
      <c r="H7" s="20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 t="shared" ref="C8:F8" si="0">+C9+C11+C20</f>
        <v>120069906000</v>
      </c>
      <c r="D8" s="28">
        <f t="shared" si="0"/>
        <v>65059802328</v>
      </c>
      <c r="E8" s="28">
        <f t="shared" si="0"/>
        <v>65059802328</v>
      </c>
      <c r="F8" s="28">
        <f t="shared" si="0"/>
        <v>185129708328</v>
      </c>
      <c r="G8" s="28">
        <f>+G9+G11+G20</f>
        <v>97014887209</v>
      </c>
      <c r="H8" s="28">
        <f>+H9+H11+H21</f>
        <v>97014887209</v>
      </c>
      <c r="I8" s="29">
        <f t="shared" ref="I8:K23" si="1">+H8/F8</f>
        <v>0.52403737944163853</v>
      </c>
      <c r="J8" s="30">
        <f>+F8-H8</f>
        <v>88114821119</v>
      </c>
      <c r="K8" s="29">
        <f t="shared" si="1"/>
        <v>0.90826082113741458</v>
      </c>
      <c r="O8" s="19"/>
    </row>
    <row r="9" spans="1:15" x14ac:dyDescent="0.25">
      <c r="A9" s="31">
        <v>410</v>
      </c>
      <c r="B9" s="32" t="s">
        <v>12</v>
      </c>
      <c r="C9" s="21">
        <f t="shared" ref="C9:F9" si="2">+C10</f>
        <v>20166622000</v>
      </c>
      <c r="D9" s="21">
        <f t="shared" si="2"/>
        <v>0</v>
      </c>
      <c r="E9" s="21">
        <f t="shared" si="2"/>
        <v>0</v>
      </c>
      <c r="F9" s="21">
        <f t="shared" si="2"/>
        <v>20166622000</v>
      </c>
      <c r="G9" s="21">
        <f>+G10</f>
        <v>22653057936</v>
      </c>
      <c r="H9" s="28">
        <f>+G9</f>
        <v>22653057936</v>
      </c>
      <c r="I9" s="33">
        <f t="shared" si="1"/>
        <v>1.1232946170161766</v>
      </c>
      <c r="J9" s="21">
        <f>+F9-H9</f>
        <v>-2486435936</v>
      </c>
      <c r="K9" s="41">
        <f t="shared" si="1"/>
        <v>-0.10976160229778878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+D10</f>
        <v>0</v>
      </c>
      <c r="F10" s="37">
        <f>+C10+E10</f>
        <v>20166622000</v>
      </c>
      <c r="G10" s="48">
        <v>22653057936</v>
      </c>
      <c r="H10" s="38">
        <f>+G10</f>
        <v>22653057936</v>
      </c>
      <c r="I10" s="39">
        <f>+H10/F10</f>
        <v>1.1232946170161766</v>
      </c>
      <c r="J10" s="37">
        <f>+F10-H10</f>
        <v>-2486435936</v>
      </c>
      <c r="K10" s="41">
        <f t="shared" si="1"/>
        <v>-0.10976160229778878</v>
      </c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65059802328</v>
      </c>
      <c r="E11" s="21">
        <f>+E12</f>
        <v>65059802328</v>
      </c>
      <c r="F11" s="21">
        <f>+C11+E11</f>
        <v>164613086328</v>
      </c>
      <c r="G11" s="21">
        <f>+G12</f>
        <v>74323177960</v>
      </c>
      <c r="H11" s="28">
        <f>+H12</f>
        <v>74323177960</v>
      </c>
      <c r="I11" s="33">
        <f t="shared" si="1"/>
        <v>0.45150224455367577</v>
      </c>
      <c r="J11" s="21">
        <f>+F11-H11</f>
        <v>90289908368</v>
      </c>
      <c r="K11" s="41">
        <f t="shared" si="1"/>
        <v>1.214828413507737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65059802328</v>
      </c>
      <c r="E12" s="21">
        <f>+E13+E16</f>
        <v>65059802328</v>
      </c>
      <c r="F12" s="21">
        <f>+C12+E12</f>
        <v>164613086328</v>
      </c>
      <c r="G12" s="21">
        <f>+G13+G16</f>
        <v>74323177960</v>
      </c>
      <c r="H12" s="28">
        <f>+H13+H16</f>
        <v>74323177960</v>
      </c>
      <c r="I12" s="42">
        <f t="shared" si="1"/>
        <v>0.45150224455367577</v>
      </c>
      <c r="J12" s="21">
        <f>+F12-H12</f>
        <v>90289908368</v>
      </c>
      <c r="K12" s="41">
        <f t="shared" si="1"/>
        <v>1.214828413507737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E14" si="3">+C14</f>
        <v>76428832000</v>
      </c>
      <c r="D13" s="21">
        <f t="shared" si="3"/>
        <v>65059802328</v>
      </c>
      <c r="E13" s="21">
        <f t="shared" si="3"/>
        <v>65059802328</v>
      </c>
      <c r="F13" s="21">
        <f t="shared" ref="F13:F22" si="4">+C13+E13</f>
        <v>141488634328</v>
      </c>
      <c r="G13" s="21">
        <f>+G14</f>
        <v>74323177960</v>
      </c>
      <c r="H13" s="28">
        <f>+H14</f>
        <v>74323177960</v>
      </c>
      <c r="I13" s="33">
        <f t="shared" si="1"/>
        <v>0.52529433415622251</v>
      </c>
      <c r="J13" s="21">
        <f t="shared" ref="J13:J16" si="5">+F13-H13</f>
        <v>67165456368</v>
      </c>
      <c r="K13" s="41">
        <f t="shared" si="1"/>
        <v>0.90369462409354706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3"/>
        <v>76428832000</v>
      </c>
      <c r="D14" s="21">
        <f t="shared" si="3"/>
        <v>65059802328</v>
      </c>
      <c r="E14" s="21">
        <f t="shared" si="3"/>
        <v>65059802328</v>
      </c>
      <c r="F14" s="21">
        <f t="shared" si="4"/>
        <v>141488634328</v>
      </c>
      <c r="G14" s="21">
        <f>+G15</f>
        <v>74323177960</v>
      </c>
      <c r="H14" s="28">
        <f>+H15</f>
        <v>74323177960</v>
      </c>
      <c r="I14" s="42">
        <f t="shared" si="1"/>
        <v>0.52529433415622251</v>
      </c>
      <c r="J14" s="43">
        <f>+F14-H14</f>
        <v>67165456368</v>
      </c>
      <c r="K14" s="34">
        <f t="shared" si="1"/>
        <v>0.90369462409354706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65059802328</v>
      </c>
      <c r="E15" s="37">
        <f>+D15</f>
        <v>65059802328</v>
      </c>
      <c r="F15" s="37">
        <f t="shared" si="4"/>
        <v>141488634328</v>
      </c>
      <c r="G15" s="37">
        <v>74323177960</v>
      </c>
      <c r="H15" s="38">
        <f>+G15</f>
        <v>74323177960</v>
      </c>
      <c r="I15" s="39">
        <f t="shared" si="1"/>
        <v>0.52529433415622251</v>
      </c>
      <c r="J15" s="37">
        <f>+F15-H15</f>
        <v>67165456368</v>
      </c>
      <c r="K15" s="40">
        <f t="shared" si="1"/>
        <v>0.90369462409354706</v>
      </c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E18" si="6">+D17</f>
        <v>0</v>
      </c>
      <c r="E16" s="21">
        <f t="shared" si="6"/>
        <v>0</v>
      </c>
      <c r="F16" s="21">
        <f>+C16</f>
        <v>23124452000</v>
      </c>
      <c r="G16" s="21">
        <f t="shared" ref="G16:H18" si="7">+G17</f>
        <v>0</v>
      </c>
      <c r="H16" s="28">
        <f t="shared" si="7"/>
        <v>0</v>
      </c>
      <c r="I16" s="33">
        <f t="shared" si="1"/>
        <v>0</v>
      </c>
      <c r="J16" s="43">
        <f t="shared" si="5"/>
        <v>23124452000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6"/>
        <v>0</v>
      </c>
      <c r="E17" s="21">
        <f t="shared" si="6"/>
        <v>0</v>
      </c>
      <c r="F17" s="43">
        <f>+C17</f>
        <v>23124452000</v>
      </c>
      <c r="G17" s="21">
        <f t="shared" si="7"/>
        <v>0</v>
      </c>
      <c r="H17" s="28">
        <f t="shared" si="7"/>
        <v>0</v>
      </c>
      <c r="I17" s="33">
        <f t="shared" si="1"/>
        <v>0</v>
      </c>
      <c r="J17" s="21">
        <f>+F17-H17</f>
        <v>23124452000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6"/>
        <v>0</v>
      </c>
      <c r="E18" s="21">
        <f t="shared" si="6"/>
        <v>0</v>
      </c>
      <c r="F18" s="21">
        <f t="shared" si="4"/>
        <v>23124452000</v>
      </c>
      <c r="G18" s="21">
        <f>+G19</f>
        <v>0</v>
      </c>
      <c r="H18" s="28">
        <f t="shared" si="7"/>
        <v>0</v>
      </c>
      <c r="I18" s="33">
        <f t="shared" si="1"/>
        <v>0</v>
      </c>
      <c r="J18" s="21">
        <f t="shared" ref="J18:J22" si="8">+F18-H18</f>
        <v>23124452000</v>
      </c>
      <c r="K18" s="3">
        <v>0</v>
      </c>
    </row>
    <row r="19" spans="1:15" s="16" customFormat="1" x14ac:dyDescent="0.25">
      <c r="A19" s="44">
        <v>41102060070201</v>
      </c>
      <c r="B19" s="45" t="s">
        <v>14</v>
      </c>
      <c r="C19" s="37">
        <v>23124452000</v>
      </c>
      <c r="D19" s="37">
        <f>+D20</f>
        <v>0</v>
      </c>
      <c r="E19" s="37">
        <v>0</v>
      </c>
      <c r="F19" s="37">
        <f t="shared" si="4"/>
        <v>23124452000</v>
      </c>
      <c r="G19" s="37">
        <v>0</v>
      </c>
      <c r="H19" s="38">
        <f>+G19</f>
        <v>0</v>
      </c>
      <c r="I19" s="39">
        <f t="shared" si="1"/>
        <v>0</v>
      </c>
      <c r="J19" s="37">
        <f>+F19-H19</f>
        <v>23124452000</v>
      </c>
      <c r="K19" s="40">
        <v>0</v>
      </c>
      <c r="O19" s="17"/>
    </row>
    <row r="20" spans="1:15" x14ac:dyDescent="0.25">
      <c r="A20" s="31">
        <v>412</v>
      </c>
      <c r="B20" s="46" t="s">
        <v>15</v>
      </c>
      <c r="C20" s="21">
        <f>+C21</f>
        <v>350000000</v>
      </c>
      <c r="D20" s="43">
        <v>0</v>
      </c>
      <c r="E20" s="43">
        <v>0</v>
      </c>
      <c r="F20" s="43">
        <f t="shared" si="4"/>
        <v>350000000</v>
      </c>
      <c r="G20" s="21">
        <f t="shared" ref="G20:G21" si="9">+G21</f>
        <v>38651313</v>
      </c>
      <c r="H20" s="28">
        <f>+H21</f>
        <v>38651313</v>
      </c>
      <c r="I20" s="33">
        <f t="shared" si="1"/>
        <v>0.11043232285714286</v>
      </c>
      <c r="J20" s="21">
        <f>+F20-H20</f>
        <v>311348687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>+C22</f>
        <v>350000000</v>
      </c>
      <c r="D21" s="21">
        <v>0</v>
      </c>
      <c r="E21" s="21">
        <v>0</v>
      </c>
      <c r="F21" s="21">
        <f t="shared" si="4"/>
        <v>350000000</v>
      </c>
      <c r="G21" s="21">
        <f t="shared" si="9"/>
        <v>38651313</v>
      </c>
      <c r="H21" s="28">
        <f>+H22</f>
        <v>38651313</v>
      </c>
      <c r="I21" s="33">
        <f t="shared" si="1"/>
        <v>0.11043232285714286</v>
      </c>
      <c r="J21" s="21">
        <f>+F21-H21</f>
        <v>311348687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+D22</f>
        <v>0</v>
      </c>
      <c r="F22" s="37">
        <f t="shared" si="4"/>
        <v>350000000</v>
      </c>
      <c r="G22" s="37">
        <v>38651313</v>
      </c>
      <c r="H22" s="38">
        <f>+G22</f>
        <v>38651313</v>
      </c>
      <c r="I22" s="39">
        <f t="shared" si="1"/>
        <v>0.11043232285714286</v>
      </c>
      <c r="J22" s="37">
        <f t="shared" si="8"/>
        <v>311348687</v>
      </c>
      <c r="K22" s="40">
        <v>0</v>
      </c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:F23" si="10">+D9+D11+D20</f>
        <v>65059802328</v>
      </c>
      <c r="E23" s="21">
        <f>+E9+E11+E20</f>
        <v>65059802328</v>
      </c>
      <c r="F23" s="21">
        <f t="shared" si="10"/>
        <v>185129708328</v>
      </c>
      <c r="G23" s="21">
        <f>+G9+G11+G20</f>
        <v>97014887209</v>
      </c>
      <c r="H23" s="21">
        <f>+H9+H11+H20</f>
        <v>97014887209</v>
      </c>
      <c r="I23" s="15">
        <f t="shared" si="1"/>
        <v>0.52403737944163853</v>
      </c>
      <c r="J23" s="21">
        <f>+F23-H23</f>
        <v>88114821119</v>
      </c>
      <c r="K23" s="3">
        <f t="shared" si="1"/>
        <v>0.90826082113741458</v>
      </c>
    </row>
    <row r="24" spans="1:15" x14ac:dyDescent="0.25">
      <c r="H24" s="4"/>
    </row>
    <row r="25" spans="1:15" x14ac:dyDescent="0.25">
      <c r="G25" s="14"/>
      <c r="H25" s="6"/>
      <c r="I25" s="10"/>
      <c r="O25" s="13"/>
    </row>
    <row r="26" spans="1:15" x14ac:dyDescent="0.25">
      <c r="B26" s="24"/>
      <c r="G26" s="5"/>
      <c r="H26" s="6"/>
      <c r="J26" s="49"/>
    </row>
    <row r="27" spans="1:15" x14ac:dyDescent="0.25">
      <c r="B27" s="24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24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24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C31:E31"/>
    <mergeCell ref="F31:H31"/>
    <mergeCell ref="I31:K31"/>
    <mergeCell ref="A23:B23"/>
    <mergeCell ref="C30:E30"/>
    <mergeCell ref="F30:H30"/>
    <mergeCell ref="I30:K3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5" zoomScale="106" zoomScaleNormal="106" workbookViewId="0">
      <selection activeCell="G17" sqref="G17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8.75" customHeight="1" x14ac:dyDescent="0.25">
      <c r="A7" s="55" t="s">
        <v>5</v>
      </c>
      <c r="B7" s="55" t="s">
        <v>6</v>
      </c>
      <c r="C7" s="98"/>
      <c r="D7" s="55" t="s">
        <v>7</v>
      </c>
      <c r="E7" s="55" t="s">
        <v>8</v>
      </c>
      <c r="F7" s="98"/>
      <c r="G7" s="55" t="s">
        <v>7</v>
      </c>
      <c r="H7" s="55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 t="shared" ref="C8:F8" si="0">+C9+C11+C20</f>
        <v>120069906000</v>
      </c>
      <c r="D8" s="28">
        <f t="shared" si="0"/>
        <v>65059802328</v>
      </c>
      <c r="E8" s="28">
        <f t="shared" si="0"/>
        <v>65059802328</v>
      </c>
      <c r="F8" s="28">
        <f t="shared" si="0"/>
        <v>185129708328</v>
      </c>
      <c r="G8" s="28">
        <f>+G9+G11+G20</f>
        <v>6556669485</v>
      </c>
      <c r="H8" s="28">
        <f>+H9+H11+H21</f>
        <v>103571556694</v>
      </c>
      <c r="I8" s="29">
        <f t="shared" ref="I8:K23" si="1">+H8/F8</f>
        <v>0.55945400459713945</v>
      </c>
      <c r="J8" s="30">
        <f>+F8-H8</f>
        <v>81558151634</v>
      </c>
      <c r="K8" s="29">
        <f t="shared" si="1"/>
        <v>0.78745704165634833</v>
      </c>
      <c r="O8" s="19"/>
    </row>
    <row r="9" spans="1:15" x14ac:dyDescent="0.25">
      <c r="A9" s="31">
        <v>410</v>
      </c>
      <c r="B9" s="32" t="s">
        <v>12</v>
      </c>
      <c r="C9" s="21">
        <f t="shared" ref="C9:F9" si="2">+C10</f>
        <v>20166622000</v>
      </c>
      <c r="D9" s="21">
        <f t="shared" si="2"/>
        <v>0</v>
      </c>
      <c r="E9" s="21">
        <f t="shared" si="2"/>
        <v>0</v>
      </c>
      <c r="F9" s="21">
        <f t="shared" si="2"/>
        <v>20166622000</v>
      </c>
      <c r="G9" s="21">
        <f>+G10</f>
        <v>0</v>
      </c>
      <c r="H9" s="28">
        <f>+H10</f>
        <v>22653057936</v>
      </c>
      <c r="I9" s="33">
        <f t="shared" si="1"/>
        <v>1.1232946170161766</v>
      </c>
      <c r="J9" s="21">
        <f>+F9-H9</f>
        <v>-2486435936</v>
      </c>
      <c r="K9" s="41">
        <f t="shared" si="1"/>
        <v>-0.10976160229778878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+D10</f>
        <v>0</v>
      </c>
      <c r="F10" s="37">
        <f>+C10+E10</f>
        <v>20166622000</v>
      </c>
      <c r="G10" s="48">
        <v>0</v>
      </c>
      <c r="H10" s="38">
        <f>+G10+'EJECUCION  INGRESOS 2022 ENERO'!H10</f>
        <v>22653057936</v>
      </c>
      <c r="I10" s="39">
        <f>+H10/F10</f>
        <v>1.1232946170161766</v>
      </c>
      <c r="J10" s="37">
        <f>+F10-H10</f>
        <v>-2486435936</v>
      </c>
      <c r="K10" s="41">
        <f t="shared" si="1"/>
        <v>-0.10976160229778878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65059802328</v>
      </c>
      <c r="E11" s="21">
        <f>+E12</f>
        <v>65059802328</v>
      </c>
      <c r="F11" s="21">
        <f>+C11+E11</f>
        <v>164613086328</v>
      </c>
      <c r="G11" s="21">
        <f>+G12</f>
        <v>6510000000</v>
      </c>
      <c r="H11" s="28">
        <f>+H12</f>
        <v>80833177960</v>
      </c>
      <c r="I11" s="33">
        <f t="shared" si="1"/>
        <v>0.49104952566733218</v>
      </c>
      <c r="J11" s="21">
        <f>+F11-H11</f>
        <v>83779908368</v>
      </c>
      <c r="K11" s="41">
        <f t="shared" si="1"/>
        <v>1.0364544668707467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65059802328</v>
      </c>
      <c r="E12" s="21">
        <f>+E13+E16</f>
        <v>65059802328</v>
      </c>
      <c r="F12" s="21">
        <f>+C12+E12</f>
        <v>164613086328</v>
      </c>
      <c r="G12" s="21">
        <f>+G13+G16</f>
        <v>6510000000</v>
      </c>
      <c r="H12" s="28">
        <f>+H13+H16</f>
        <v>80833177960</v>
      </c>
      <c r="I12" s="42">
        <f t="shared" si="1"/>
        <v>0.49104952566733218</v>
      </c>
      <c r="J12" s="21">
        <f t="shared" ref="J12:J16" si="3">+F12-H12</f>
        <v>83779908368</v>
      </c>
      <c r="K12" s="41">
        <f t="shared" si="1"/>
        <v>1.0364544668707467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E14" si="4">+C14</f>
        <v>76428832000</v>
      </c>
      <c r="D13" s="21">
        <f t="shared" si="4"/>
        <v>65059802328</v>
      </c>
      <c r="E13" s="21">
        <f t="shared" si="4"/>
        <v>65059802328</v>
      </c>
      <c r="F13" s="21">
        <f t="shared" ref="F13:F22" si="5">+C13+E13</f>
        <v>141488634328</v>
      </c>
      <c r="G13" s="21">
        <f>+G14</f>
        <v>0</v>
      </c>
      <c r="H13" s="28">
        <f>+H14</f>
        <v>74323177960</v>
      </c>
      <c r="I13" s="33">
        <f t="shared" si="1"/>
        <v>0.52529433415622251</v>
      </c>
      <c r="J13" s="21">
        <f t="shared" si="3"/>
        <v>67165456368</v>
      </c>
      <c r="K13" s="41">
        <f t="shared" si="1"/>
        <v>0.90369462409354706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65059802328</v>
      </c>
      <c r="E14" s="21">
        <f t="shared" si="4"/>
        <v>65059802328</v>
      </c>
      <c r="F14" s="21">
        <f t="shared" si="5"/>
        <v>141488634328</v>
      </c>
      <c r="G14" s="21">
        <f>+G15</f>
        <v>0</v>
      </c>
      <c r="H14" s="28">
        <f>+H15</f>
        <v>74323177960</v>
      </c>
      <c r="I14" s="42">
        <f t="shared" si="1"/>
        <v>0.52529433415622251</v>
      </c>
      <c r="J14" s="43">
        <f>+F14-H14</f>
        <v>67165456368</v>
      </c>
      <c r="K14" s="34">
        <f t="shared" si="1"/>
        <v>0.90369462409354706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65059802328</v>
      </c>
      <c r="E15" s="37">
        <f>+D15</f>
        <v>65059802328</v>
      </c>
      <c r="F15" s="37">
        <f t="shared" si="5"/>
        <v>141488634328</v>
      </c>
      <c r="G15" s="37">
        <v>0</v>
      </c>
      <c r="H15" s="38">
        <f>+G15+'EJECUCION  INGRESOS 2022 ENERO'!H15</f>
        <v>74323177960</v>
      </c>
      <c r="I15" s="39">
        <f t="shared" si="1"/>
        <v>0.52529433415622251</v>
      </c>
      <c r="J15" s="37">
        <f>+F15-H15</f>
        <v>67165456368</v>
      </c>
      <c r="K15" s="40">
        <f t="shared" si="1"/>
        <v>0.90369462409354706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E18" si="6">+D17</f>
        <v>0</v>
      </c>
      <c r="E16" s="21">
        <f t="shared" si="6"/>
        <v>0</v>
      </c>
      <c r="F16" s="21">
        <f>+C16</f>
        <v>23124452000</v>
      </c>
      <c r="G16" s="21">
        <f t="shared" ref="G16:H18" si="7">+G17</f>
        <v>6510000000</v>
      </c>
      <c r="H16" s="28">
        <f t="shared" si="7"/>
        <v>6510000000</v>
      </c>
      <c r="I16" s="33">
        <f t="shared" si="1"/>
        <v>0.28152018478102747</v>
      </c>
      <c r="J16" s="43">
        <f t="shared" si="3"/>
        <v>16614452000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6"/>
        <v>0</v>
      </c>
      <c r="E17" s="21">
        <f t="shared" si="6"/>
        <v>0</v>
      </c>
      <c r="F17" s="43">
        <f>+C17</f>
        <v>23124452000</v>
      </c>
      <c r="G17" s="21">
        <f t="shared" si="7"/>
        <v>6510000000</v>
      </c>
      <c r="H17" s="28">
        <f t="shared" si="7"/>
        <v>6510000000</v>
      </c>
      <c r="I17" s="33">
        <f t="shared" si="1"/>
        <v>0.28152018478102747</v>
      </c>
      <c r="J17" s="21">
        <f>+F17-H17</f>
        <v>16614452000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6"/>
        <v>0</v>
      </c>
      <c r="E18" s="21">
        <f t="shared" si="6"/>
        <v>0</v>
      </c>
      <c r="F18" s="21">
        <f t="shared" si="5"/>
        <v>23124452000</v>
      </c>
      <c r="G18" s="21">
        <f>+G19</f>
        <v>6510000000</v>
      </c>
      <c r="H18" s="28">
        <f t="shared" si="7"/>
        <v>6510000000</v>
      </c>
      <c r="I18" s="33">
        <f t="shared" si="1"/>
        <v>0.28152018478102747</v>
      </c>
      <c r="J18" s="21">
        <f t="shared" ref="J18:J22" si="8">+F18-H18</f>
        <v>16614452000</v>
      </c>
      <c r="K18" s="3">
        <v>0</v>
      </c>
    </row>
    <row r="19" spans="1:15" s="16" customFormat="1" x14ac:dyDescent="0.25">
      <c r="A19" s="44">
        <v>41102060070201</v>
      </c>
      <c r="B19" s="45" t="s">
        <v>14</v>
      </c>
      <c r="C19" s="37">
        <v>23124452000</v>
      </c>
      <c r="D19" s="37">
        <f>+D20</f>
        <v>0</v>
      </c>
      <c r="E19" s="37">
        <v>0</v>
      </c>
      <c r="F19" s="37">
        <f t="shared" si="5"/>
        <v>23124452000</v>
      </c>
      <c r="G19" s="37">
        <v>6510000000</v>
      </c>
      <c r="H19" s="38">
        <f>+G19+'EJECUCION  INGRESOS 2022 ENERO'!H19</f>
        <v>6510000000</v>
      </c>
      <c r="I19" s="39">
        <f t="shared" si="1"/>
        <v>0.28152018478102747</v>
      </c>
      <c r="J19" s="37">
        <f>+F19-H19</f>
        <v>16614452000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>+C21</f>
        <v>350000000</v>
      </c>
      <c r="D20" s="43">
        <v>0</v>
      </c>
      <c r="E20" s="43">
        <v>0</v>
      </c>
      <c r="F20" s="43">
        <f t="shared" si="5"/>
        <v>350000000</v>
      </c>
      <c r="G20" s="21">
        <f t="shared" ref="G20:G21" si="9">+G21</f>
        <v>46669485</v>
      </c>
      <c r="H20" s="28">
        <f>+H21</f>
        <v>85320798</v>
      </c>
      <c r="I20" s="33">
        <f t="shared" si="1"/>
        <v>0.24377370857142858</v>
      </c>
      <c r="J20" s="21">
        <f>+F20-H20</f>
        <v>264679202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>+C22</f>
        <v>350000000</v>
      </c>
      <c r="D21" s="21">
        <v>0</v>
      </c>
      <c r="E21" s="21">
        <v>0</v>
      </c>
      <c r="F21" s="21">
        <f t="shared" si="5"/>
        <v>350000000</v>
      </c>
      <c r="G21" s="21">
        <f t="shared" si="9"/>
        <v>46669485</v>
      </c>
      <c r="H21" s="28">
        <f>+H22</f>
        <v>85320798</v>
      </c>
      <c r="I21" s="33">
        <f t="shared" si="1"/>
        <v>0.24377370857142858</v>
      </c>
      <c r="J21" s="21">
        <f>+F21-H21</f>
        <v>264679202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+D22</f>
        <v>0</v>
      </c>
      <c r="F22" s="37">
        <f t="shared" si="5"/>
        <v>350000000</v>
      </c>
      <c r="G22" s="37">
        <v>46669485</v>
      </c>
      <c r="H22" s="38">
        <f>+G22+'EJECUCION  INGRESOS 2022 ENERO'!H22</f>
        <v>85320798</v>
      </c>
      <c r="I22" s="39">
        <f t="shared" si="1"/>
        <v>0.24377370857142858</v>
      </c>
      <c r="J22" s="37">
        <f t="shared" si="8"/>
        <v>264679202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:F23" si="10">+D9+D11+D20</f>
        <v>65059802328</v>
      </c>
      <c r="E23" s="21">
        <f>+E9+E11+E20</f>
        <v>65059802328</v>
      </c>
      <c r="F23" s="21">
        <f t="shared" si="10"/>
        <v>185129708328</v>
      </c>
      <c r="G23" s="21">
        <f>+G9+G11+G20</f>
        <v>6556669485</v>
      </c>
      <c r="H23" s="21">
        <f>+H9+H11+H20</f>
        <v>103571556694</v>
      </c>
      <c r="I23" s="15">
        <f t="shared" si="1"/>
        <v>0.55945400459713945</v>
      </c>
      <c r="J23" s="21">
        <f>+F23-H23</f>
        <v>81558151634</v>
      </c>
      <c r="K23" s="3">
        <f t="shared" si="1"/>
        <v>0.78745704165634833</v>
      </c>
    </row>
    <row r="24" spans="1:15" x14ac:dyDescent="0.25">
      <c r="H24" s="4"/>
    </row>
    <row r="25" spans="1:15" x14ac:dyDescent="0.25">
      <c r="G25" s="56"/>
      <c r="H25" s="57"/>
      <c r="I25" s="10"/>
      <c r="O25" s="13"/>
    </row>
    <row r="26" spans="1:15" x14ac:dyDescent="0.25">
      <c r="B26" s="52"/>
      <c r="G26" s="5"/>
      <c r="H26" s="6"/>
      <c r="J26" s="49"/>
    </row>
    <row r="27" spans="1:15" x14ac:dyDescent="0.25">
      <c r="B27" s="52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52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52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6" zoomScale="82" zoomScaleNormal="82" workbookViewId="0">
      <selection activeCell="G17" sqref="G17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44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8.75" customHeight="1" x14ac:dyDescent="0.25">
      <c r="A7" s="61" t="s">
        <v>5</v>
      </c>
      <c r="B7" s="61" t="s">
        <v>6</v>
      </c>
      <c r="C7" s="98"/>
      <c r="D7" s="61" t="s">
        <v>7</v>
      </c>
      <c r="E7" s="61" t="s">
        <v>8</v>
      </c>
      <c r="F7" s="98"/>
      <c r="G7" s="61" t="s">
        <v>7</v>
      </c>
      <c r="H7" s="61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 t="shared" ref="C8:F8" si="0">+C9+C11+C20</f>
        <v>120069906000</v>
      </c>
      <c r="D8" s="28">
        <f t="shared" si="0"/>
        <v>65059802328</v>
      </c>
      <c r="E8" s="28">
        <f t="shared" si="0"/>
        <v>65059802328</v>
      </c>
      <c r="F8" s="28">
        <f t="shared" si="0"/>
        <v>185129708328</v>
      </c>
      <c r="G8" s="28">
        <f>+G9+G11+G20</f>
        <v>23560370405</v>
      </c>
      <c r="H8" s="28">
        <f>+H9+H11+H21</f>
        <v>127131927099</v>
      </c>
      <c r="I8" s="29">
        <f t="shared" ref="I8:K23" si="1">+H8/F8</f>
        <v>0.68671812993815373</v>
      </c>
      <c r="J8" s="30">
        <f>+F8-H8</f>
        <v>57997781229</v>
      </c>
      <c r="K8" s="29">
        <f t="shared" si="1"/>
        <v>0.45620154238546268</v>
      </c>
      <c r="O8" s="19"/>
    </row>
    <row r="9" spans="1:15" x14ac:dyDescent="0.25">
      <c r="A9" s="31">
        <v>410</v>
      </c>
      <c r="B9" s="32" t="s">
        <v>12</v>
      </c>
      <c r="C9" s="21">
        <f t="shared" ref="C9:F9" si="2">+C10</f>
        <v>20166622000</v>
      </c>
      <c r="D9" s="21">
        <f t="shared" si="2"/>
        <v>0</v>
      </c>
      <c r="E9" s="21">
        <f t="shared" si="2"/>
        <v>0</v>
      </c>
      <c r="F9" s="21">
        <f t="shared" si="2"/>
        <v>20166622000</v>
      </c>
      <c r="G9" s="21">
        <f>+G10</f>
        <v>0</v>
      </c>
      <c r="H9" s="28">
        <f>+H10</f>
        <v>22653057936</v>
      </c>
      <c r="I9" s="33">
        <f t="shared" si="1"/>
        <v>1.1232946170161766</v>
      </c>
      <c r="J9" s="21">
        <f>+F9-H9</f>
        <v>-2486435936</v>
      </c>
      <c r="K9" s="41">
        <f t="shared" si="1"/>
        <v>-0.10976160229778878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+D10</f>
        <v>0</v>
      </c>
      <c r="F10" s="37">
        <f>+C10+E10</f>
        <v>20166622000</v>
      </c>
      <c r="G10" s="48">
        <v>0</v>
      </c>
      <c r="H10" s="38">
        <f>+G10+'EJECUCION  INGRESOS 2022 FEB'!H10</f>
        <v>22653057936</v>
      </c>
      <c r="I10" s="39">
        <f>+H10/F10</f>
        <v>1.1232946170161766</v>
      </c>
      <c r="J10" s="37">
        <f>+F10-H10</f>
        <v>-2486435936</v>
      </c>
      <c r="K10" s="41">
        <f t="shared" si="1"/>
        <v>-0.10976160229778878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65059802328</v>
      </c>
      <c r="E11" s="21">
        <f>+E12</f>
        <v>65059802328</v>
      </c>
      <c r="F11" s="21">
        <f>+C11+E11</f>
        <v>164613086328</v>
      </c>
      <c r="G11" s="21">
        <f>+G12</f>
        <v>23434582774</v>
      </c>
      <c r="H11" s="28">
        <f>+H12</f>
        <v>104267760734</v>
      </c>
      <c r="I11" s="33">
        <f t="shared" si="1"/>
        <v>0.63341112823947154</v>
      </c>
      <c r="J11" s="21">
        <f>+F11-H11</f>
        <v>60345325594</v>
      </c>
      <c r="K11" s="41">
        <f t="shared" si="1"/>
        <v>0.5787534437221532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65059802328</v>
      </c>
      <c r="E12" s="21">
        <f>+E13+E16</f>
        <v>65059802328</v>
      </c>
      <c r="F12" s="21">
        <f>+C12+E12</f>
        <v>164613086328</v>
      </c>
      <c r="G12" s="21">
        <f>+G13+G16</f>
        <v>23434582774</v>
      </c>
      <c r="H12" s="28">
        <f>+H13+H16</f>
        <v>104267760734</v>
      </c>
      <c r="I12" s="42">
        <f t="shared" si="1"/>
        <v>0.63341112823947154</v>
      </c>
      <c r="J12" s="21">
        <f t="shared" ref="J12:J16" si="3">+F12-H12</f>
        <v>60345325594</v>
      </c>
      <c r="K12" s="41">
        <f t="shared" si="1"/>
        <v>0.5787534437221532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E14" si="4">+C14</f>
        <v>76428832000</v>
      </c>
      <c r="D13" s="21">
        <f t="shared" si="4"/>
        <v>65059802328</v>
      </c>
      <c r="E13" s="21">
        <f t="shared" si="4"/>
        <v>65059802328</v>
      </c>
      <c r="F13" s="21">
        <f t="shared" ref="F13:F22" si="5">+C13+E13</f>
        <v>141488634328</v>
      </c>
      <c r="G13" s="21">
        <f>+G14</f>
        <v>23434582774</v>
      </c>
      <c r="H13" s="28">
        <f>+H14</f>
        <v>97757760734</v>
      </c>
      <c r="I13" s="33">
        <f t="shared" si="1"/>
        <v>0.69092306387930236</v>
      </c>
      <c r="J13" s="21">
        <f t="shared" si="3"/>
        <v>43730873594</v>
      </c>
      <c r="K13" s="41">
        <f t="shared" si="1"/>
        <v>0.44733915001380009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65059802328</v>
      </c>
      <c r="E14" s="21">
        <f t="shared" si="4"/>
        <v>65059802328</v>
      </c>
      <c r="F14" s="21">
        <f t="shared" si="5"/>
        <v>141488634328</v>
      </c>
      <c r="G14" s="21">
        <f>+G15</f>
        <v>23434582774</v>
      </c>
      <c r="H14" s="28">
        <f>+H15</f>
        <v>97757760734</v>
      </c>
      <c r="I14" s="42">
        <f t="shared" si="1"/>
        <v>0.69092306387930236</v>
      </c>
      <c r="J14" s="43">
        <f>+F14-H14</f>
        <v>43730873594</v>
      </c>
      <c r="K14" s="34">
        <f t="shared" si="1"/>
        <v>0.44733915001380009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65059802328</v>
      </c>
      <c r="E15" s="37">
        <f>+D15</f>
        <v>65059802328</v>
      </c>
      <c r="F15" s="37">
        <f t="shared" si="5"/>
        <v>141488634328</v>
      </c>
      <c r="G15" s="37">
        <v>23434582774</v>
      </c>
      <c r="H15" s="38">
        <f>+G15+'EJECUCION  INGRESOS 2022 FEB'!H15</f>
        <v>97757760734</v>
      </c>
      <c r="I15" s="39">
        <f t="shared" si="1"/>
        <v>0.69092306387930236</v>
      </c>
      <c r="J15" s="37">
        <f>+F15-H15</f>
        <v>43730873594</v>
      </c>
      <c r="K15" s="40">
        <f t="shared" si="1"/>
        <v>0.44733915001380009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E18" si="6">+D17</f>
        <v>0</v>
      </c>
      <c r="E16" s="21">
        <f t="shared" si="6"/>
        <v>0</v>
      </c>
      <c r="F16" s="21">
        <f>+C16</f>
        <v>23124452000</v>
      </c>
      <c r="G16" s="21">
        <f t="shared" ref="G16:H18" si="7">+G17</f>
        <v>0</v>
      </c>
      <c r="H16" s="28">
        <f t="shared" si="7"/>
        <v>6510000000</v>
      </c>
      <c r="I16" s="33">
        <f t="shared" si="1"/>
        <v>0.28152018478102747</v>
      </c>
      <c r="J16" s="43">
        <f t="shared" si="3"/>
        <v>16614452000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6"/>
        <v>0</v>
      </c>
      <c r="E17" s="21">
        <f t="shared" si="6"/>
        <v>0</v>
      </c>
      <c r="F17" s="43">
        <f>+C17</f>
        <v>23124452000</v>
      </c>
      <c r="G17" s="21">
        <f t="shared" si="7"/>
        <v>0</v>
      </c>
      <c r="H17" s="28">
        <f t="shared" si="7"/>
        <v>6510000000</v>
      </c>
      <c r="I17" s="33">
        <f t="shared" si="1"/>
        <v>0.28152018478102747</v>
      </c>
      <c r="J17" s="21">
        <f>+F17-H17</f>
        <v>16614452000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6"/>
        <v>0</v>
      </c>
      <c r="E18" s="21">
        <f t="shared" si="6"/>
        <v>0</v>
      </c>
      <c r="F18" s="21">
        <f t="shared" si="5"/>
        <v>23124452000</v>
      </c>
      <c r="G18" s="21">
        <f>+G19</f>
        <v>0</v>
      </c>
      <c r="H18" s="28">
        <f t="shared" si="7"/>
        <v>6510000000</v>
      </c>
      <c r="I18" s="33">
        <f t="shared" si="1"/>
        <v>0.28152018478102747</v>
      </c>
      <c r="J18" s="21">
        <f t="shared" ref="J18:J22" si="8">+F18-H18</f>
        <v>16614452000</v>
      </c>
      <c r="K18" s="3">
        <v>0</v>
      </c>
    </row>
    <row r="19" spans="1:15" s="16" customFormat="1" x14ac:dyDescent="0.25">
      <c r="A19" s="44">
        <v>41102060070201</v>
      </c>
      <c r="B19" s="45" t="s">
        <v>14</v>
      </c>
      <c r="C19" s="37">
        <v>23124452000</v>
      </c>
      <c r="D19" s="37">
        <f>+D20</f>
        <v>0</v>
      </c>
      <c r="E19" s="37">
        <v>0</v>
      </c>
      <c r="F19" s="37">
        <f t="shared" si="5"/>
        <v>23124452000</v>
      </c>
      <c r="G19" s="37">
        <v>0</v>
      </c>
      <c r="H19" s="38">
        <f>+G19+'EJECUCION  INGRESOS 2022 FEB'!H19</f>
        <v>6510000000</v>
      </c>
      <c r="I19" s="39">
        <f t="shared" si="1"/>
        <v>0.28152018478102747</v>
      </c>
      <c r="J19" s="37">
        <f>+F19-H19</f>
        <v>16614452000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>+C21</f>
        <v>350000000</v>
      </c>
      <c r="D20" s="43">
        <v>0</v>
      </c>
      <c r="E20" s="43">
        <v>0</v>
      </c>
      <c r="F20" s="43">
        <f t="shared" si="5"/>
        <v>350000000</v>
      </c>
      <c r="G20" s="21">
        <f t="shared" ref="G20:G21" si="9">+G21</f>
        <v>125787631</v>
      </c>
      <c r="H20" s="28">
        <f>+H21</f>
        <v>211108429</v>
      </c>
      <c r="I20" s="33">
        <f t="shared" si="1"/>
        <v>0.60316694000000004</v>
      </c>
      <c r="J20" s="21">
        <f>+F20-H20</f>
        <v>138891571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>+C22</f>
        <v>350000000</v>
      </c>
      <c r="D21" s="21">
        <v>0</v>
      </c>
      <c r="E21" s="21">
        <v>0</v>
      </c>
      <c r="F21" s="21">
        <f t="shared" si="5"/>
        <v>350000000</v>
      </c>
      <c r="G21" s="21">
        <f t="shared" si="9"/>
        <v>125787631</v>
      </c>
      <c r="H21" s="28">
        <f>+H22</f>
        <v>211108429</v>
      </c>
      <c r="I21" s="33">
        <f t="shared" si="1"/>
        <v>0.60316694000000004</v>
      </c>
      <c r="J21" s="21">
        <f>+F21-H21</f>
        <v>138891571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+D22</f>
        <v>0</v>
      </c>
      <c r="F22" s="37">
        <f t="shared" si="5"/>
        <v>350000000</v>
      </c>
      <c r="G22" s="37">
        <v>125787631</v>
      </c>
      <c r="H22" s="38">
        <f>+G22+'EJECUCION  INGRESOS 2022 FEB'!H22</f>
        <v>211108429</v>
      </c>
      <c r="I22" s="39">
        <f t="shared" si="1"/>
        <v>0.60316694000000004</v>
      </c>
      <c r="J22" s="37">
        <f t="shared" si="8"/>
        <v>138891571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:F23" si="10">+D9+D11+D20</f>
        <v>65059802328</v>
      </c>
      <c r="E23" s="21">
        <f>+E9+E11+E20</f>
        <v>65059802328</v>
      </c>
      <c r="F23" s="21">
        <f t="shared" si="10"/>
        <v>185129708328</v>
      </c>
      <c r="G23" s="21">
        <f>+G9+G11+G20</f>
        <v>23560370405</v>
      </c>
      <c r="H23" s="21">
        <f>+H9+H11+H20</f>
        <v>127131927099</v>
      </c>
      <c r="I23" s="15">
        <f t="shared" si="1"/>
        <v>0.68671812993815373</v>
      </c>
      <c r="J23" s="21">
        <f>+F23-H23</f>
        <v>57997781229</v>
      </c>
      <c r="K23" s="3">
        <f t="shared" si="1"/>
        <v>0.45620154238546268</v>
      </c>
    </row>
    <row r="24" spans="1:15" x14ac:dyDescent="0.25">
      <c r="H24" s="4"/>
    </row>
    <row r="25" spans="1:15" x14ac:dyDescent="0.25">
      <c r="G25" s="56"/>
      <c r="H25" s="57"/>
      <c r="I25" s="10"/>
      <c r="O25" s="13"/>
    </row>
    <row r="26" spans="1:15" x14ac:dyDescent="0.25">
      <c r="B26" s="58"/>
      <c r="G26" s="5"/>
      <c r="H26" s="6"/>
      <c r="J26" s="49"/>
    </row>
    <row r="27" spans="1:15" x14ac:dyDescent="0.25">
      <c r="B27" s="58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58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58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</row>
    <row r="33" spans="6:9" x14ac:dyDescent="0.25">
      <c r="G33" s="5" t="s">
        <v>46</v>
      </c>
      <c r="H33" s="5">
        <f>+E23+H34</f>
        <v>69485378760</v>
      </c>
    </row>
    <row r="34" spans="6:9" x14ac:dyDescent="0.25">
      <c r="F34" s="6"/>
      <c r="G34" s="5"/>
      <c r="H34" s="8">
        <f>+H35+H36+H37</f>
        <v>4425576432</v>
      </c>
    </row>
    <row r="35" spans="6:9" x14ac:dyDescent="0.25">
      <c r="F35" s="35">
        <v>41002</v>
      </c>
      <c r="G35" s="36" t="s">
        <v>36</v>
      </c>
      <c r="H35" s="6">
        <v>2486435936</v>
      </c>
      <c r="I35" t="s">
        <v>39</v>
      </c>
    </row>
    <row r="36" spans="6:9" x14ac:dyDescent="0.25">
      <c r="F36" s="44">
        <v>411020500105</v>
      </c>
      <c r="G36" s="45" t="s">
        <v>26</v>
      </c>
      <c r="H36" s="74">
        <v>489140496</v>
      </c>
      <c r="I36" t="s">
        <v>40</v>
      </c>
    </row>
    <row r="37" spans="6:9" x14ac:dyDescent="0.25">
      <c r="F37" s="44">
        <v>41102060070209</v>
      </c>
      <c r="G37" s="45" t="s">
        <v>14</v>
      </c>
      <c r="H37" s="6">
        <v>1450000000</v>
      </c>
      <c r="I37" t="s">
        <v>39</v>
      </c>
    </row>
    <row r="38" spans="6:9" x14ac:dyDescent="0.25">
      <c r="F38" s="8"/>
    </row>
    <row r="39" spans="6:9" x14ac:dyDescent="0.25">
      <c r="F39" s="8"/>
      <c r="G39" s="67" t="s">
        <v>41</v>
      </c>
      <c r="H39" s="51">
        <f>+F23+H35+H36+H37</f>
        <v>189555284760</v>
      </c>
    </row>
    <row r="40" spans="6:9" ht="15.75" x14ac:dyDescent="0.25">
      <c r="F40" s="9"/>
      <c r="G40" s="67" t="s">
        <v>43</v>
      </c>
      <c r="H40" s="66" t="s">
        <v>42</v>
      </c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5" zoomScale="95" zoomScaleNormal="95" workbookViewId="0">
      <selection activeCell="D10" sqref="D10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45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63"/>
      <c r="B3" s="64"/>
      <c r="C3" s="64"/>
      <c r="D3" s="64"/>
      <c r="E3" s="72"/>
      <c r="F3" s="64"/>
      <c r="G3" s="64"/>
      <c r="H3" s="64"/>
      <c r="I3" s="64"/>
      <c r="J3" s="64"/>
      <c r="K3" s="64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2" customHeight="1" x14ac:dyDescent="0.25">
      <c r="A7" s="65" t="s">
        <v>5</v>
      </c>
      <c r="B7" s="65" t="s">
        <v>6</v>
      </c>
      <c r="C7" s="98"/>
      <c r="D7" s="65" t="s">
        <v>7</v>
      </c>
      <c r="E7" s="65" t="s">
        <v>8</v>
      </c>
      <c r="F7" s="98"/>
      <c r="G7" s="65" t="s">
        <v>7</v>
      </c>
      <c r="H7" s="65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>+C9+C11+C20</f>
        <v>120069906000</v>
      </c>
      <c r="D8" s="28">
        <f>+D9+D11+D20</f>
        <v>4425576432</v>
      </c>
      <c r="E8" s="28">
        <f>+'EJECUCION  INGRESOS 2022 MARZO'!E8+D8</f>
        <v>69485378760</v>
      </c>
      <c r="F8" s="28">
        <f>+C8+E8</f>
        <v>189555284760</v>
      </c>
      <c r="G8" s="28">
        <f>+G9+G11+G20</f>
        <v>323669820</v>
      </c>
      <c r="H8" s="28">
        <f>+H9+H11+H21</f>
        <v>127455596919</v>
      </c>
      <c r="I8" s="29">
        <f t="shared" ref="I8:K23" si="0">+H8/F8</f>
        <v>0.67239273798340282</v>
      </c>
      <c r="J8" s="30">
        <f>+F8-H8</f>
        <v>62099687841</v>
      </c>
      <c r="K8" s="29">
        <f t="shared" si="0"/>
        <v>0.48722605630622334</v>
      </c>
      <c r="O8" s="19"/>
    </row>
    <row r="9" spans="1:15" x14ac:dyDescent="0.25">
      <c r="A9" s="31">
        <v>410</v>
      </c>
      <c r="B9" s="32" t="s">
        <v>12</v>
      </c>
      <c r="C9" s="21">
        <f t="shared" ref="C9:D9" si="1">+C10</f>
        <v>20166622000</v>
      </c>
      <c r="D9" s="21">
        <f t="shared" si="1"/>
        <v>2486435936</v>
      </c>
      <c r="E9" s="21">
        <f>+'EJECUCION  INGRESOS 2022 MARZO'!E9+D9</f>
        <v>2486435936</v>
      </c>
      <c r="F9" s="21">
        <f t="shared" ref="F9:F23" si="2">+C9+E9</f>
        <v>22653057936</v>
      </c>
      <c r="G9" s="21">
        <f>+G10</f>
        <v>0</v>
      </c>
      <c r="H9" s="28">
        <f>+H10</f>
        <v>22653057936</v>
      </c>
      <c r="I9" s="33">
        <f t="shared" si="0"/>
        <v>1</v>
      </c>
      <c r="J9" s="21">
        <f>+F9-H9</f>
        <v>0</v>
      </c>
      <c r="K9" s="41">
        <f t="shared" si="0"/>
        <v>0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2486435936</v>
      </c>
      <c r="E10" s="37">
        <f>+'EJECUCION  INGRESOS 2022 MARZO'!E10+D10</f>
        <v>2486435936</v>
      </c>
      <c r="F10" s="37">
        <f t="shared" si="2"/>
        <v>22653057936</v>
      </c>
      <c r="G10" s="48">
        <v>0</v>
      </c>
      <c r="H10" s="38">
        <f>+G10+'EJECUCION  INGRESOS 2022 MARZO'!H10</f>
        <v>22653057936</v>
      </c>
      <c r="I10" s="39">
        <f>+H10/F10</f>
        <v>1</v>
      </c>
      <c r="J10" s="37">
        <f>+F10-H10</f>
        <v>0</v>
      </c>
      <c r="K10" s="41">
        <f t="shared" si="0"/>
        <v>0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1939140496</v>
      </c>
      <c r="E11" s="21">
        <f>+'EJECUCION  INGRESOS 2022 MARZO'!E11+D11</f>
        <v>66998942824</v>
      </c>
      <c r="F11" s="21">
        <f t="shared" si="2"/>
        <v>166552226824</v>
      </c>
      <c r="G11" s="21">
        <f>+G12</f>
        <v>180743849</v>
      </c>
      <c r="H11" s="28">
        <f>+H12</f>
        <v>104448504583</v>
      </c>
      <c r="I11" s="33">
        <f t="shared" si="0"/>
        <v>0.62712163370456409</v>
      </c>
      <c r="J11" s="21">
        <f>+F11-H11</f>
        <v>62103722241</v>
      </c>
      <c r="K11" s="41">
        <f t="shared" si="0"/>
        <v>0.59458699278599325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1939140496</v>
      </c>
      <c r="E12" s="21">
        <f>+'EJECUCION  INGRESOS 2022 MARZO'!E12+D12</f>
        <v>66998942824</v>
      </c>
      <c r="F12" s="21">
        <f t="shared" si="2"/>
        <v>166552226824</v>
      </c>
      <c r="G12" s="21">
        <f>+G13+G16</f>
        <v>180743849</v>
      </c>
      <c r="H12" s="28">
        <f>+H13+H16</f>
        <v>104448504583</v>
      </c>
      <c r="I12" s="42">
        <f t="shared" si="0"/>
        <v>0.62712163370456409</v>
      </c>
      <c r="J12" s="21">
        <f t="shared" ref="J12:J16" si="3">+F12-H12</f>
        <v>62103722241</v>
      </c>
      <c r="K12" s="41">
        <f t="shared" si="0"/>
        <v>0.59458699278599325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D14" si="4">+C14</f>
        <v>76428832000</v>
      </c>
      <c r="D13" s="21">
        <f t="shared" si="4"/>
        <v>489140496</v>
      </c>
      <c r="E13" s="21">
        <f>+'EJECUCION  INGRESOS 2022 MARZO'!E13+D13</f>
        <v>65548942824</v>
      </c>
      <c r="F13" s="21">
        <f t="shared" si="2"/>
        <v>141977774824</v>
      </c>
      <c r="G13" s="21">
        <f>+G14</f>
        <v>180743849</v>
      </c>
      <c r="H13" s="28">
        <f>+H14</f>
        <v>97938504583</v>
      </c>
      <c r="I13" s="33">
        <f t="shared" si="0"/>
        <v>0.68981574548838764</v>
      </c>
      <c r="J13" s="21">
        <f t="shared" si="3"/>
        <v>44039270241</v>
      </c>
      <c r="K13" s="41">
        <f t="shared" si="0"/>
        <v>0.44966247369723739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489140496</v>
      </c>
      <c r="E14" s="21">
        <f>+'EJECUCION  INGRESOS 2022 MARZO'!E14+D14</f>
        <v>65548942824</v>
      </c>
      <c r="F14" s="21">
        <f t="shared" si="2"/>
        <v>141977774824</v>
      </c>
      <c r="G14" s="21">
        <f>+G15</f>
        <v>180743849</v>
      </c>
      <c r="H14" s="28">
        <f>+H15</f>
        <v>97938504583</v>
      </c>
      <c r="I14" s="42">
        <f t="shared" si="0"/>
        <v>0.68981574548838764</v>
      </c>
      <c r="J14" s="43">
        <f>+F14-H14</f>
        <v>44039270241</v>
      </c>
      <c r="K14" s="34">
        <f t="shared" si="0"/>
        <v>0.44966247369723739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489140496</v>
      </c>
      <c r="E15" s="37">
        <f>+'EJECUCION  INGRESOS 2022 MARZO'!E15+D15</f>
        <v>65548942824</v>
      </c>
      <c r="F15" s="37">
        <f t="shared" si="2"/>
        <v>141977774824</v>
      </c>
      <c r="G15" s="37">
        <v>180743849</v>
      </c>
      <c r="H15" s="38">
        <f>+G15+'EJECUCION  INGRESOS 2022 MARZO'!H15</f>
        <v>97938504583</v>
      </c>
      <c r="I15" s="39">
        <f t="shared" si="0"/>
        <v>0.68981574548838764</v>
      </c>
      <c r="J15" s="37">
        <f>+F15-H15</f>
        <v>44039270241</v>
      </c>
      <c r="K15" s="40">
        <f t="shared" si="0"/>
        <v>0.44966247369723739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D18" si="5">+D17</f>
        <v>1450000000</v>
      </c>
      <c r="E16" s="21">
        <f>+'EJECUCION  INGRESOS 2022 MARZO'!E16+D16</f>
        <v>1450000000</v>
      </c>
      <c r="F16" s="73">
        <f t="shared" si="2"/>
        <v>24574452000</v>
      </c>
      <c r="G16" s="21">
        <f t="shared" ref="G16:H18" si="6">+G17</f>
        <v>0</v>
      </c>
      <c r="H16" s="28">
        <f t="shared" si="6"/>
        <v>6510000000</v>
      </c>
      <c r="I16" s="33">
        <f t="shared" si="0"/>
        <v>0.26490926430424572</v>
      </c>
      <c r="J16" s="43">
        <f t="shared" si="3"/>
        <v>18064452000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5"/>
        <v>1450000000</v>
      </c>
      <c r="E17" s="21">
        <f>+'EJECUCION  INGRESOS 2022 MARZO'!E17+D17</f>
        <v>1450000000</v>
      </c>
      <c r="F17" s="21">
        <f t="shared" si="2"/>
        <v>24574452000</v>
      </c>
      <c r="G17" s="21">
        <f t="shared" si="6"/>
        <v>0</v>
      </c>
      <c r="H17" s="28">
        <f t="shared" si="6"/>
        <v>6510000000</v>
      </c>
      <c r="I17" s="33">
        <f t="shared" si="0"/>
        <v>0.26490926430424572</v>
      </c>
      <c r="J17" s="21">
        <f>+F17-H17</f>
        <v>18064452000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5"/>
        <v>1450000000</v>
      </c>
      <c r="E18" s="21">
        <f>+'EJECUCION  INGRESOS 2022 MARZO'!E18+D18</f>
        <v>1450000000</v>
      </c>
      <c r="F18" s="21">
        <f t="shared" si="2"/>
        <v>24574452000</v>
      </c>
      <c r="G18" s="21">
        <f>+G19</f>
        <v>0</v>
      </c>
      <c r="H18" s="28">
        <f t="shared" si="6"/>
        <v>6510000000</v>
      </c>
      <c r="I18" s="33">
        <f t="shared" si="0"/>
        <v>0.26490926430424572</v>
      </c>
      <c r="J18" s="21">
        <f t="shared" ref="J18:J22" si="7">+F18-H18</f>
        <v>18064452000</v>
      </c>
      <c r="K18" s="3">
        <v>0</v>
      </c>
    </row>
    <row r="19" spans="1:15" s="16" customFormat="1" x14ac:dyDescent="0.25">
      <c r="A19" s="44">
        <v>41102060070209</v>
      </c>
      <c r="B19" s="45" t="s">
        <v>48</v>
      </c>
      <c r="C19" s="37">
        <v>23124452000</v>
      </c>
      <c r="D19" s="37">
        <f>1450000000</f>
        <v>1450000000</v>
      </c>
      <c r="E19" s="37">
        <f>+'EJECUCION  INGRESOS 2022 MARZO'!E19+D19</f>
        <v>1450000000</v>
      </c>
      <c r="F19" s="37">
        <f t="shared" si="2"/>
        <v>24574452000</v>
      </c>
      <c r="G19" s="37">
        <v>0</v>
      </c>
      <c r="H19" s="38">
        <f>+G19+'EJECUCION  INGRESOS 2022 MARZO'!H19</f>
        <v>6510000000</v>
      </c>
      <c r="I19" s="39">
        <f t="shared" si="0"/>
        <v>0.26490926430424572</v>
      </c>
      <c r="J19" s="37">
        <f>+F19-H19</f>
        <v>18064452000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 t="shared" ref="C20:D21" si="8">+C21</f>
        <v>350000000</v>
      </c>
      <c r="D20" s="21">
        <f t="shared" si="8"/>
        <v>0</v>
      </c>
      <c r="E20" s="43">
        <f>+'EJECUCION  INGRESOS 2022 MARZO'!E20+D20</f>
        <v>0</v>
      </c>
      <c r="F20" s="43">
        <f t="shared" si="2"/>
        <v>350000000</v>
      </c>
      <c r="G20" s="21">
        <f t="shared" ref="G20:G21" si="9">+G21</f>
        <v>142925971</v>
      </c>
      <c r="H20" s="28">
        <f>+H21</f>
        <v>354034400</v>
      </c>
      <c r="I20" s="33">
        <f t="shared" si="0"/>
        <v>1.0115268571428571</v>
      </c>
      <c r="J20" s="21">
        <f>+F20-H20</f>
        <v>-4034400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 t="shared" si="8"/>
        <v>350000000</v>
      </c>
      <c r="D21" s="21">
        <f t="shared" si="8"/>
        <v>0</v>
      </c>
      <c r="E21" s="21">
        <f>+'EJECUCION  INGRESOS 2022 MARZO'!E21+D21</f>
        <v>0</v>
      </c>
      <c r="F21" s="21">
        <f t="shared" si="2"/>
        <v>350000000</v>
      </c>
      <c r="G21" s="21">
        <f t="shared" si="9"/>
        <v>142925971</v>
      </c>
      <c r="H21" s="28">
        <f>+H22</f>
        <v>354034400</v>
      </c>
      <c r="I21" s="33">
        <f t="shared" si="0"/>
        <v>1.0115268571428571</v>
      </c>
      <c r="J21" s="21">
        <f>+F21-H21</f>
        <v>-4034400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+'EJECUCION  INGRESOS 2022 MARZO'!E22+D22</f>
        <v>0</v>
      </c>
      <c r="F22" s="37">
        <f t="shared" si="2"/>
        <v>350000000</v>
      </c>
      <c r="G22" s="37">
        <v>142925971</v>
      </c>
      <c r="H22" s="38">
        <f>+G22+'EJECUCION  INGRESOS 2022 MARZO'!H22</f>
        <v>354034400</v>
      </c>
      <c r="I22" s="39">
        <f t="shared" si="0"/>
        <v>1.0115268571428571</v>
      </c>
      <c r="J22" s="37">
        <f t="shared" si="7"/>
        <v>-4034400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" si="10">+D9+D11+D20</f>
        <v>4425576432</v>
      </c>
      <c r="E23" s="21">
        <f>+'EJECUCION  INGRESOS 2022 MARZO'!E23+D23</f>
        <v>69485378760</v>
      </c>
      <c r="F23" s="21">
        <f t="shared" si="2"/>
        <v>189555284760</v>
      </c>
      <c r="G23" s="21">
        <f>+G9+G11+G20</f>
        <v>323669820</v>
      </c>
      <c r="H23" s="21">
        <f>+H9+H11+H20</f>
        <v>127455596919</v>
      </c>
      <c r="I23" s="15">
        <f t="shared" si="0"/>
        <v>0.67239273798340282</v>
      </c>
      <c r="J23" s="21">
        <f>+F23-H23</f>
        <v>62099687841</v>
      </c>
      <c r="K23" s="3">
        <f t="shared" si="0"/>
        <v>0.48722605630622334</v>
      </c>
    </row>
    <row r="24" spans="1:15" x14ac:dyDescent="0.25">
      <c r="H24" s="75"/>
    </row>
    <row r="25" spans="1:15" x14ac:dyDescent="0.25">
      <c r="F25" s="6"/>
      <c r="G25" s="56"/>
      <c r="H25" s="57"/>
      <c r="I25" s="10"/>
      <c r="O25" s="13"/>
    </row>
    <row r="26" spans="1:15" x14ac:dyDescent="0.25">
      <c r="B26" s="62"/>
      <c r="F26" s="6"/>
      <c r="G26" s="5"/>
      <c r="H26" s="6"/>
      <c r="J26" s="49"/>
    </row>
    <row r="27" spans="1:15" x14ac:dyDescent="0.25">
      <c r="B27" s="62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62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62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  <c r="H32" s="51"/>
    </row>
    <row r="33" spans="6:8" x14ac:dyDescent="0.25">
      <c r="G33" s="5"/>
      <c r="H33" s="5"/>
    </row>
    <row r="37" spans="6:8" x14ac:dyDescent="0.25">
      <c r="G37" s="5"/>
    </row>
    <row r="38" spans="6:8" x14ac:dyDescent="0.25">
      <c r="F38" s="8"/>
      <c r="H38" s="51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6" zoomScale="96" zoomScaleNormal="96" workbookViewId="0">
      <selection activeCell="E25" sqref="E25"/>
    </sheetView>
  </sheetViews>
  <sheetFormatPr baseColWidth="10" defaultRowHeight="15" x14ac:dyDescent="0.25"/>
  <cols>
    <col min="1" max="1" width="17.28515625" bestFit="1" customWidth="1"/>
    <col min="2" max="2" width="44.28515625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47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69"/>
      <c r="B3" s="70"/>
      <c r="C3" s="70"/>
      <c r="D3" s="70"/>
      <c r="E3" s="72"/>
      <c r="F3" s="70"/>
      <c r="G3" s="70"/>
      <c r="H3" s="70"/>
      <c r="I3" s="70"/>
      <c r="J3" s="70"/>
      <c r="K3" s="70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2" customHeight="1" x14ac:dyDescent="0.25">
      <c r="A7" s="71" t="s">
        <v>5</v>
      </c>
      <c r="B7" s="71" t="s">
        <v>6</v>
      </c>
      <c r="C7" s="98"/>
      <c r="D7" s="71" t="s">
        <v>7</v>
      </c>
      <c r="E7" s="71" t="s">
        <v>8</v>
      </c>
      <c r="F7" s="98"/>
      <c r="G7" s="71" t="s">
        <v>7</v>
      </c>
      <c r="H7" s="71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>+C9+C11+C20</f>
        <v>120069906000</v>
      </c>
      <c r="D8" s="28">
        <f>+D9+D11+D20</f>
        <v>0</v>
      </c>
      <c r="E8" s="28">
        <f>+'EJECUCION  INGRESOS 2022 ABRIL'!E8+D8</f>
        <v>69485378760</v>
      </c>
      <c r="F8" s="28">
        <f>+C8+E8</f>
        <v>189555284760</v>
      </c>
      <c r="G8" s="28">
        <f>+G9+G11+G20</f>
        <v>8598849610</v>
      </c>
      <c r="H8" s="28">
        <f>+H9+H11+H21</f>
        <v>136054446529</v>
      </c>
      <c r="I8" s="29">
        <f t="shared" ref="I8:K23" si="0">+H8/F8</f>
        <v>0.71775601878502859</v>
      </c>
      <c r="J8" s="30">
        <f>+F8-H8</f>
        <v>53500838231</v>
      </c>
      <c r="K8" s="29">
        <f t="shared" si="0"/>
        <v>0.39323108943445151</v>
      </c>
      <c r="O8" s="19"/>
    </row>
    <row r="9" spans="1:15" x14ac:dyDescent="0.25">
      <c r="A9" s="31">
        <v>410</v>
      </c>
      <c r="B9" s="32" t="s">
        <v>12</v>
      </c>
      <c r="C9" s="21">
        <f t="shared" ref="C9:D9" si="1">+C10</f>
        <v>20166622000</v>
      </c>
      <c r="D9" s="21">
        <f t="shared" si="1"/>
        <v>0</v>
      </c>
      <c r="E9" s="21">
        <f>+'EJECUCION  INGRESOS 2022 ABRIL'!E9+D9</f>
        <v>2486435936</v>
      </c>
      <c r="F9" s="21">
        <f t="shared" ref="F9:F23" si="2">+C9+E9</f>
        <v>22653057936</v>
      </c>
      <c r="G9" s="21">
        <f>+G10</f>
        <v>0</v>
      </c>
      <c r="H9" s="28">
        <f>+H10</f>
        <v>22653057936</v>
      </c>
      <c r="I9" s="33">
        <f t="shared" si="0"/>
        <v>1</v>
      </c>
      <c r="J9" s="21">
        <f>+F9-H9</f>
        <v>0</v>
      </c>
      <c r="K9" s="41">
        <f t="shared" si="0"/>
        <v>0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+'EJECUCION  INGRESOS 2022 ABRIL'!E10+D10</f>
        <v>2486435936</v>
      </c>
      <c r="F10" s="37">
        <f t="shared" si="2"/>
        <v>22653057936</v>
      </c>
      <c r="G10" s="48">
        <v>0</v>
      </c>
      <c r="H10" s="38">
        <f>G10+'EJECUCION  INGRESOS 2022 ABRIL'!H10</f>
        <v>22653057936</v>
      </c>
      <c r="I10" s="39">
        <f>+H10/F10</f>
        <v>1</v>
      </c>
      <c r="J10" s="37">
        <f>+F10-H10</f>
        <v>0</v>
      </c>
      <c r="K10" s="41">
        <f t="shared" si="0"/>
        <v>0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0</v>
      </c>
      <c r="E11" s="21">
        <f>+'EJECUCION  INGRESOS 2022 ABRIL'!E11+D11</f>
        <v>66998942824</v>
      </c>
      <c r="F11" s="21">
        <f t="shared" si="2"/>
        <v>166552226824</v>
      </c>
      <c r="G11" s="21">
        <f>+G12</f>
        <v>8445920817</v>
      </c>
      <c r="H11" s="28">
        <f>+H12</f>
        <v>112894425400</v>
      </c>
      <c r="I11" s="33">
        <f t="shared" si="0"/>
        <v>0.6778319783097132</v>
      </c>
      <c r="J11" s="21">
        <f>+F11-H11</f>
        <v>53657801424</v>
      </c>
      <c r="K11" s="41">
        <f t="shared" si="0"/>
        <v>0.47529185992916173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0</v>
      </c>
      <c r="E12" s="21">
        <f>+'EJECUCION  INGRESOS 2022 ABRIL'!E12+D12</f>
        <v>66998942824</v>
      </c>
      <c r="F12" s="21">
        <f t="shared" si="2"/>
        <v>166552226824</v>
      </c>
      <c r="G12" s="21">
        <f>+G13+G16</f>
        <v>8445920817</v>
      </c>
      <c r="H12" s="28">
        <f>+H13+H16</f>
        <v>112894425400</v>
      </c>
      <c r="I12" s="42">
        <f t="shared" si="0"/>
        <v>0.6778319783097132</v>
      </c>
      <c r="J12" s="21">
        <f t="shared" ref="J12:J16" si="3">+F12-H12</f>
        <v>53657801424</v>
      </c>
      <c r="K12" s="41">
        <f t="shared" si="0"/>
        <v>0.47529185992916173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D14" si="4">+C14</f>
        <v>76428832000</v>
      </c>
      <c r="D13" s="21">
        <f t="shared" si="4"/>
        <v>0</v>
      </c>
      <c r="E13" s="21">
        <f>+'EJECUCION  INGRESOS 2022 ABRIL'!E13+D13</f>
        <v>65548942824</v>
      </c>
      <c r="F13" s="21">
        <f t="shared" si="2"/>
        <v>141977774824</v>
      </c>
      <c r="G13" s="21">
        <f>+G14</f>
        <v>138694817</v>
      </c>
      <c r="H13" s="28">
        <f>+H14</f>
        <v>98077199400</v>
      </c>
      <c r="I13" s="33">
        <f t="shared" si="0"/>
        <v>0.69079262244798179</v>
      </c>
      <c r="J13" s="21">
        <f t="shared" si="3"/>
        <v>43900575424</v>
      </c>
      <c r="K13" s="41">
        <f t="shared" si="0"/>
        <v>0.44761244909691006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0</v>
      </c>
      <c r="E14" s="21">
        <f>+'EJECUCION  INGRESOS 2022 ABRIL'!E14+D14</f>
        <v>65548942824</v>
      </c>
      <c r="F14" s="21">
        <f t="shared" si="2"/>
        <v>141977774824</v>
      </c>
      <c r="G14" s="21">
        <f>+G15</f>
        <v>138694817</v>
      </c>
      <c r="H14" s="28">
        <f>+H15</f>
        <v>98077199400</v>
      </c>
      <c r="I14" s="42">
        <f t="shared" si="0"/>
        <v>0.69079262244798179</v>
      </c>
      <c r="J14" s="43">
        <f>+F14-H14</f>
        <v>43900575424</v>
      </c>
      <c r="K14" s="34">
        <f t="shared" si="0"/>
        <v>0.44761244909691006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0</v>
      </c>
      <c r="E15" s="37">
        <f>+'EJECUCION  INGRESOS 2022 ABRIL'!E15+D15</f>
        <v>65548942824</v>
      </c>
      <c r="F15" s="37">
        <f t="shared" si="2"/>
        <v>141977774824</v>
      </c>
      <c r="G15" s="37">
        <v>138694817</v>
      </c>
      <c r="H15" s="38">
        <f>G15+'EJECUCION  INGRESOS 2022 ABRIL'!H15</f>
        <v>98077199400</v>
      </c>
      <c r="I15" s="39">
        <f t="shared" si="0"/>
        <v>0.69079262244798179</v>
      </c>
      <c r="J15" s="37">
        <f>+F15-H15</f>
        <v>43900575424</v>
      </c>
      <c r="K15" s="40">
        <f t="shared" si="0"/>
        <v>0.44761244909691006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D18" si="5">+D17</f>
        <v>0</v>
      </c>
      <c r="E16" s="21">
        <f>+'EJECUCION  INGRESOS 2022 ABRIL'!E16+D16</f>
        <v>1450000000</v>
      </c>
      <c r="F16" s="73">
        <f t="shared" si="2"/>
        <v>24574452000</v>
      </c>
      <c r="G16" s="21">
        <f t="shared" ref="G16:H18" si="6">+G17</f>
        <v>8307226000</v>
      </c>
      <c r="H16" s="28">
        <f t="shared" si="6"/>
        <v>14817226000</v>
      </c>
      <c r="I16" s="33">
        <f t="shared" si="0"/>
        <v>0.60295244833943806</v>
      </c>
      <c r="J16" s="43">
        <f t="shared" si="3"/>
        <v>9757226000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5"/>
        <v>0</v>
      </c>
      <c r="E17" s="21">
        <f>+'EJECUCION  INGRESOS 2022 ABRIL'!E17+D17</f>
        <v>1450000000</v>
      </c>
      <c r="F17" s="21">
        <f t="shared" si="2"/>
        <v>24574452000</v>
      </c>
      <c r="G17" s="21">
        <f t="shared" si="6"/>
        <v>8307226000</v>
      </c>
      <c r="H17" s="28">
        <f t="shared" si="6"/>
        <v>14817226000</v>
      </c>
      <c r="I17" s="33">
        <f t="shared" si="0"/>
        <v>0.60295244833943806</v>
      </c>
      <c r="J17" s="21">
        <f>+F17-H17</f>
        <v>9757226000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5"/>
        <v>0</v>
      </c>
      <c r="E18" s="21">
        <f>+'EJECUCION  INGRESOS 2022 ABRIL'!E18+D18</f>
        <v>1450000000</v>
      </c>
      <c r="F18" s="21">
        <f t="shared" si="2"/>
        <v>24574452000</v>
      </c>
      <c r="G18" s="21">
        <f>+G19</f>
        <v>8307226000</v>
      </c>
      <c r="H18" s="28">
        <f t="shared" si="6"/>
        <v>14817226000</v>
      </c>
      <c r="I18" s="33">
        <f t="shared" si="0"/>
        <v>0.60295244833943806</v>
      </c>
      <c r="J18" s="21">
        <f t="shared" ref="J18:J22" si="7">+F18-H18</f>
        <v>9757226000</v>
      </c>
      <c r="K18" s="3">
        <v>0</v>
      </c>
    </row>
    <row r="19" spans="1:15" s="16" customFormat="1" x14ac:dyDescent="0.25">
      <c r="A19" s="44">
        <v>41102060070209</v>
      </c>
      <c r="B19" s="45" t="s">
        <v>48</v>
      </c>
      <c r="C19" s="37">
        <v>23124452000</v>
      </c>
      <c r="D19" s="37">
        <v>0</v>
      </c>
      <c r="E19" s="37">
        <f>+'EJECUCION  INGRESOS 2022 ABRIL'!E19+D19</f>
        <v>1450000000</v>
      </c>
      <c r="F19" s="37">
        <f t="shared" si="2"/>
        <v>24574452000</v>
      </c>
      <c r="G19" s="37">
        <v>8307226000</v>
      </c>
      <c r="H19" s="38">
        <f>G19+'EJECUCION  INGRESOS 2022 ABRIL'!H19</f>
        <v>14817226000</v>
      </c>
      <c r="I19" s="39">
        <f t="shared" si="0"/>
        <v>0.60295244833943806</v>
      </c>
      <c r="J19" s="37">
        <f>+F19-H19</f>
        <v>9757226000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 t="shared" ref="C20:D21" si="8">+C21</f>
        <v>350000000</v>
      </c>
      <c r="D20" s="21">
        <f t="shared" si="8"/>
        <v>0</v>
      </c>
      <c r="E20" s="43">
        <f>+'EJECUCION  INGRESOS 2022 ABRIL'!E20+D20</f>
        <v>0</v>
      </c>
      <c r="F20" s="43">
        <f t="shared" si="2"/>
        <v>350000000</v>
      </c>
      <c r="G20" s="21">
        <f t="shared" ref="G20:G21" si="9">+G21</f>
        <v>152928793</v>
      </c>
      <c r="H20" s="28">
        <f>+H21</f>
        <v>506963193</v>
      </c>
      <c r="I20" s="33">
        <f t="shared" si="0"/>
        <v>1.4484662657142857</v>
      </c>
      <c r="J20" s="21">
        <f>+F20-H20</f>
        <v>-156963193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 t="shared" si="8"/>
        <v>350000000</v>
      </c>
      <c r="D21" s="21">
        <f t="shared" si="8"/>
        <v>0</v>
      </c>
      <c r="E21" s="21">
        <f>+'EJECUCION  INGRESOS 2022 ABRIL'!E21+D21</f>
        <v>0</v>
      </c>
      <c r="F21" s="21">
        <f t="shared" si="2"/>
        <v>350000000</v>
      </c>
      <c r="G21" s="21">
        <f t="shared" si="9"/>
        <v>152928793</v>
      </c>
      <c r="H21" s="28">
        <f>+H22</f>
        <v>506963193</v>
      </c>
      <c r="I21" s="33">
        <f t="shared" si="0"/>
        <v>1.4484662657142857</v>
      </c>
      <c r="J21" s="21">
        <f>+F21-H21</f>
        <v>-156963193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+'EJECUCION  INGRESOS 2022 ABRIL'!E22+D22</f>
        <v>0</v>
      </c>
      <c r="F22" s="37">
        <f t="shared" si="2"/>
        <v>350000000</v>
      </c>
      <c r="G22" s="37">
        <v>152928793</v>
      </c>
      <c r="H22" s="38">
        <f>G22+'EJECUCION  INGRESOS 2022 ABRIL'!H22</f>
        <v>506963193</v>
      </c>
      <c r="I22" s="39">
        <f t="shared" si="0"/>
        <v>1.4484662657142857</v>
      </c>
      <c r="J22" s="37">
        <f t="shared" si="7"/>
        <v>-156963193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" si="10">+D9+D11+D20</f>
        <v>0</v>
      </c>
      <c r="E23" s="21">
        <f>+'EJECUCION  INGRESOS 2022 ABRIL'!E23+D23</f>
        <v>69485378760</v>
      </c>
      <c r="F23" s="21">
        <f t="shared" si="2"/>
        <v>189555284760</v>
      </c>
      <c r="G23" s="21">
        <f>+G9+G11+G20</f>
        <v>8598849610</v>
      </c>
      <c r="H23" s="21">
        <f>+H9+H11+H20</f>
        <v>136054446529</v>
      </c>
      <c r="I23" s="15">
        <f t="shared" si="0"/>
        <v>0.71775601878502859</v>
      </c>
      <c r="J23" s="21">
        <f>+F23-H23</f>
        <v>53500838231</v>
      </c>
      <c r="K23" s="3">
        <f t="shared" si="0"/>
        <v>0.39323108943445151</v>
      </c>
    </row>
    <row r="24" spans="1:15" x14ac:dyDescent="0.25">
      <c r="H24" s="75"/>
    </row>
    <row r="25" spans="1:15" x14ac:dyDescent="0.25">
      <c r="F25" s="6"/>
      <c r="G25" s="56"/>
      <c r="H25" s="57"/>
      <c r="I25" s="10"/>
      <c r="O25" s="13"/>
    </row>
    <row r="26" spans="1:15" x14ac:dyDescent="0.25">
      <c r="B26" s="68"/>
      <c r="E26" s="51"/>
      <c r="F26" s="51"/>
      <c r="G26" s="5"/>
      <c r="H26" s="6"/>
      <c r="J26" s="49"/>
    </row>
    <row r="27" spans="1:15" x14ac:dyDescent="0.25">
      <c r="B27" s="68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68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68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  <c r="H32" s="51"/>
    </row>
    <row r="33" spans="6:8" x14ac:dyDescent="0.25">
      <c r="G33" s="5"/>
      <c r="H33" s="5"/>
    </row>
    <row r="37" spans="6:8" x14ac:dyDescent="0.25">
      <c r="G37" s="5"/>
    </row>
    <row r="38" spans="6:8" x14ac:dyDescent="0.25">
      <c r="F38" s="8"/>
      <c r="H38" s="51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7" zoomScale="96" zoomScaleNormal="96" workbookViewId="0">
      <selection activeCell="F8" sqref="F8"/>
    </sheetView>
  </sheetViews>
  <sheetFormatPr baseColWidth="10" defaultRowHeight="15" x14ac:dyDescent="0.25"/>
  <cols>
    <col min="1" max="1" width="17.28515625" bestFit="1" customWidth="1"/>
    <col min="2" max="2" width="44.28515625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49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76"/>
      <c r="B3" s="77"/>
      <c r="C3" s="77"/>
      <c r="D3" s="77"/>
      <c r="E3" s="72"/>
      <c r="F3" s="77"/>
      <c r="G3" s="77"/>
      <c r="H3" s="77"/>
      <c r="I3" s="77"/>
      <c r="J3" s="77"/>
      <c r="K3" s="77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2" customHeight="1" x14ac:dyDescent="0.25">
      <c r="A7" s="78" t="s">
        <v>5</v>
      </c>
      <c r="B7" s="78" t="s">
        <v>6</v>
      </c>
      <c r="C7" s="98"/>
      <c r="D7" s="78" t="s">
        <v>7</v>
      </c>
      <c r="E7" s="78" t="s">
        <v>8</v>
      </c>
      <c r="F7" s="98"/>
      <c r="G7" s="78" t="s">
        <v>7</v>
      </c>
      <c r="H7" s="78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>+C9+C11+C20</f>
        <v>120069906000</v>
      </c>
      <c r="D8" s="28">
        <f>+D9+D11+D20</f>
        <v>0</v>
      </c>
      <c r="E8" s="28">
        <f>+'EJECUCION  INGRESOS 2022 ABRIL'!E8+D8</f>
        <v>69485378760</v>
      </c>
      <c r="F8" s="28">
        <f>+C8+E8</f>
        <v>189555284760</v>
      </c>
      <c r="G8" s="28">
        <f>+G9+G11+G20</f>
        <v>8460117049</v>
      </c>
      <c r="H8" s="28">
        <f>+H9+H11+H21</f>
        <v>144514563578</v>
      </c>
      <c r="I8" s="29">
        <f t="shared" ref="I8:K23" si="0">+H8/F8</f>
        <v>0.76238741515950337</v>
      </c>
      <c r="J8" s="30">
        <f>+F8-H8</f>
        <v>45040721182</v>
      </c>
      <c r="K8" s="29">
        <f t="shared" si="0"/>
        <v>0.3116690807268695</v>
      </c>
      <c r="O8" s="19"/>
    </row>
    <row r="9" spans="1:15" x14ac:dyDescent="0.25">
      <c r="A9" s="31">
        <v>410</v>
      </c>
      <c r="B9" s="32" t="s">
        <v>12</v>
      </c>
      <c r="C9" s="21">
        <f t="shared" ref="C9:D9" si="1">+C10</f>
        <v>20166622000</v>
      </c>
      <c r="D9" s="21">
        <f t="shared" si="1"/>
        <v>0</v>
      </c>
      <c r="E9" s="21">
        <f>+'EJECUCION  INGRESOS 2022 ABRIL'!E9+D9</f>
        <v>2486435936</v>
      </c>
      <c r="F9" s="21">
        <f t="shared" ref="F9:F23" si="2">+C9+E9</f>
        <v>22653057936</v>
      </c>
      <c r="G9" s="21">
        <f>+G10</f>
        <v>0</v>
      </c>
      <c r="H9" s="28">
        <f>+H10</f>
        <v>22653057936</v>
      </c>
      <c r="I9" s="33">
        <f t="shared" si="0"/>
        <v>1</v>
      </c>
      <c r="J9" s="21">
        <f>+F9-H9</f>
        <v>0</v>
      </c>
      <c r="K9" s="41">
        <f t="shared" si="0"/>
        <v>0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+'EJECUCION  INGRESOS 2022 ABRIL'!E10+D10</f>
        <v>2486435936</v>
      </c>
      <c r="F10" s="37">
        <f t="shared" si="2"/>
        <v>22653057936</v>
      </c>
      <c r="G10" s="48">
        <v>0</v>
      </c>
      <c r="H10" s="38">
        <f>G10+'EJECUCION  INGRESOS 2022 Mayo'!H10</f>
        <v>22653057936</v>
      </c>
      <c r="I10" s="39">
        <f>+H10/F10</f>
        <v>1</v>
      </c>
      <c r="J10" s="37">
        <f>+F10-H10</f>
        <v>0</v>
      </c>
      <c r="K10" s="41">
        <f t="shared" si="0"/>
        <v>0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0</v>
      </c>
      <c r="E11" s="21">
        <f>+'EJECUCION  INGRESOS 2022 ABRIL'!E11+D11</f>
        <v>66998942824</v>
      </c>
      <c r="F11" s="21">
        <f t="shared" si="2"/>
        <v>166552226824</v>
      </c>
      <c r="G11" s="21">
        <f>+G12</f>
        <v>8307226000</v>
      </c>
      <c r="H11" s="28">
        <f>+H12</f>
        <v>121201651400</v>
      </c>
      <c r="I11" s="33">
        <f t="shared" si="0"/>
        <v>0.72770958222057813</v>
      </c>
      <c r="J11" s="21">
        <f>+F11-H11</f>
        <v>45350575424</v>
      </c>
      <c r="K11" s="41">
        <f t="shared" si="0"/>
        <v>0.37417456693168455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0</v>
      </c>
      <c r="E12" s="21">
        <f>+'EJECUCION  INGRESOS 2022 ABRIL'!E12+D12</f>
        <v>66998942824</v>
      </c>
      <c r="F12" s="21">
        <f t="shared" si="2"/>
        <v>166552226824</v>
      </c>
      <c r="G12" s="21">
        <f>+G13+G16</f>
        <v>8307226000</v>
      </c>
      <c r="H12" s="28">
        <f>+H13+H16</f>
        <v>121201651400</v>
      </c>
      <c r="I12" s="42">
        <f t="shared" si="0"/>
        <v>0.72770958222057813</v>
      </c>
      <c r="J12" s="21">
        <f t="shared" ref="J12:J16" si="3">+F12-H12</f>
        <v>45350575424</v>
      </c>
      <c r="K12" s="41">
        <f t="shared" si="0"/>
        <v>0.37417456693168455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D14" si="4">+C14</f>
        <v>76428832000</v>
      </c>
      <c r="D13" s="21">
        <f t="shared" si="4"/>
        <v>0</v>
      </c>
      <c r="E13" s="21">
        <f>+'EJECUCION  INGRESOS 2022 ABRIL'!E13+D13</f>
        <v>65548942824</v>
      </c>
      <c r="F13" s="21">
        <f t="shared" si="2"/>
        <v>141977774824</v>
      </c>
      <c r="G13" s="21">
        <f>+G14</f>
        <v>0</v>
      </c>
      <c r="H13" s="28">
        <f>+H14</f>
        <v>98077199400</v>
      </c>
      <c r="I13" s="33">
        <f t="shared" si="0"/>
        <v>0.69079262244798179</v>
      </c>
      <c r="J13" s="21">
        <f t="shared" si="3"/>
        <v>43900575424</v>
      </c>
      <c r="K13" s="41">
        <f t="shared" si="0"/>
        <v>0.44761244909691006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0</v>
      </c>
      <c r="E14" s="21">
        <f>+'EJECUCION  INGRESOS 2022 ABRIL'!E14+D14</f>
        <v>65548942824</v>
      </c>
      <c r="F14" s="21">
        <f t="shared" si="2"/>
        <v>141977774824</v>
      </c>
      <c r="G14" s="21">
        <f>+G15</f>
        <v>0</v>
      </c>
      <c r="H14" s="28">
        <f>+H15</f>
        <v>98077199400</v>
      </c>
      <c r="I14" s="42">
        <f t="shared" si="0"/>
        <v>0.69079262244798179</v>
      </c>
      <c r="J14" s="43">
        <f>+F14-H14</f>
        <v>43900575424</v>
      </c>
      <c r="K14" s="34">
        <f t="shared" si="0"/>
        <v>0.44761244909691006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0</v>
      </c>
      <c r="E15" s="37">
        <f>+'EJECUCION  INGRESOS 2022 ABRIL'!E15+D15</f>
        <v>65548942824</v>
      </c>
      <c r="F15" s="37">
        <f t="shared" si="2"/>
        <v>141977774824</v>
      </c>
      <c r="G15" s="37">
        <v>0</v>
      </c>
      <c r="H15" s="38">
        <f>G15+'EJECUCION  INGRESOS 2022 Mayo'!H15</f>
        <v>98077199400</v>
      </c>
      <c r="I15" s="39">
        <f t="shared" si="0"/>
        <v>0.69079262244798179</v>
      </c>
      <c r="J15" s="37">
        <f>+F15-H15</f>
        <v>43900575424</v>
      </c>
      <c r="K15" s="40">
        <f t="shared" si="0"/>
        <v>0.44761244909691006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D18" si="5">+D17</f>
        <v>0</v>
      </c>
      <c r="E16" s="21">
        <f>+'EJECUCION  INGRESOS 2022 ABRIL'!E16+D16</f>
        <v>1450000000</v>
      </c>
      <c r="F16" s="73">
        <f t="shared" si="2"/>
        <v>24574452000</v>
      </c>
      <c r="G16" s="21">
        <f t="shared" ref="G16:H18" si="6">+G17</f>
        <v>8307226000</v>
      </c>
      <c r="H16" s="28">
        <f t="shared" si="6"/>
        <v>23124452000</v>
      </c>
      <c r="I16" s="33">
        <f t="shared" si="0"/>
        <v>0.94099563237463035</v>
      </c>
      <c r="J16" s="43">
        <f t="shared" si="3"/>
        <v>1450000000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5"/>
        <v>0</v>
      </c>
      <c r="E17" s="21">
        <f>+'EJECUCION  INGRESOS 2022 ABRIL'!E17+D17</f>
        <v>1450000000</v>
      </c>
      <c r="F17" s="21">
        <f t="shared" si="2"/>
        <v>24574452000</v>
      </c>
      <c r="G17" s="21">
        <f t="shared" si="6"/>
        <v>8307226000</v>
      </c>
      <c r="H17" s="28">
        <f t="shared" si="6"/>
        <v>23124452000</v>
      </c>
      <c r="I17" s="33">
        <f t="shared" si="0"/>
        <v>0.94099563237463035</v>
      </c>
      <c r="J17" s="21">
        <f>+F17-H17</f>
        <v>1450000000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5"/>
        <v>0</v>
      </c>
      <c r="E18" s="21">
        <f>+'EJECUCION  INGRESOS 2022 ABRIL'!E18+D18</f>
        <v>1450000000</v>
      </c>
      <c r="F18" s="21">
        <f t="shared" si="2"/>
        <v>24574452000</v>
      </c>
      <c r="G18" s="21">
        <f>+G19</f>
        <v>8307226000</v>
      </c>
      <c r="H18" s="28">
        <f t="shared" si="6"/>
        <v>23124452000</v>
      </c>
      <c r="I18" s="33">
        <f t="shared" si="0"/>
        <v>0.94099563237463035</v>
      </c>
      <c r="J18" s="21">
        <f t="shared" ref="J18:J22" si="7">+F18-H18</f>
        <v>1450000000</v>
      </c>
      <c r="K18" s="3">
        <v>0</v>
      </c>
    </row>
    <row r="19" spans="1:15" s="16" customFormat="1" x14ac:dyDescent="0.25">
      <c r="A19" s="44">
        <v>41102060070209</v>
      </c>
      <c r="B19" s="45" t="s">
        <v>48</v>
      </c>
      <c r="C19" s="37">
        <v>23124452000</v>
      </c>
      <c r="D19" s="37">
        <v>0</v>
      </c>
      <c r="E19" s="37">
        <f>+'EJECUCION  INGRESOS 2022 ABRIL'!E19+D19</f>
        <v>1450000000</v>
      </c>
      <c r="F19" s="37">
        <f t="shared" si="2"/>
        <v>24574452000</v>
      </c>
      <c r="G19" s="37">
        <v>8307226000</v>
      </c>
      <c r="H19" s="38">
        <f>G19+'EJECUCION  INGRESOS 2022 Mayo'!H19</f>
        <v>23124452000</v>
      </c>
      <c r="I19" s="39">
        <f t="shared" si="0"/>
        <v>0.94099563237463035</v>
      </c>
      <c r="J19" s="37">
        <f>+F19-H19</f>
        <v>1450000000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 t="shared" ref="C20:D21" si="8">+C21</f>
        <v>350000000</v>
      </c>
      <c r="D20" s="21">
        <f t="shared" si="8"/>
        <v>0</v>
      </c>
      <c r="E20" s="43">
        <f>+'EJECUCION  INGRESOS 2022 ABRIL'!E20+D20</f>
        <v>0</v>
      </c>
      <c r="F20" s="43">
        <f t="shared" si="2"/>
        <v>350000000</v>
      </c>
      <c r="G20" s="21">
        <f t="shared" ref="G20:G21" si="9">+G21</f>
        <v>152891049</v>
      </c>
      <c r="H20" s="28">
        <f>+H21</f>
        <v>659854242</v>
      </c>
      <c r="I20" s="33">
        <f t="shared" si="0"/>
        <v>1.8852978342857143</v>
      </c>
      <c r="J20" s="21">
        <f>+F20-H20</f>
        <v>-309854242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 t="shared" si="8"/>
        <v>350000000</v>
      </c>
      <c r="D21" s="21">
        <f t="shared" si="8"/>
        <v>0</v>
      </c>
      <c r="E21" s="21">
        <f>+'EJECUCION  INGRESOS 2022 ABRIL'!E21+D21</f>
        <v>0</v>
      </c>
      <c r="F21" s="21">
        <f t="shared" si="2"/>
        <v>350000000</v>
      </c>
      <c r="G21" s="21">
        <f t="shared" si="9"/>
        <v>152891049</v>
      </c>
      <c r="H21" s="28">
        <f>+H22</f>
        <v>659854242</v>
      </c>
      <c r="I21" s="33">
        <f t="shared" si="0"/>
        <v>1.8852978342857143</v>
      </c>
      <c r="J21" s="21">
        <f>+F21-H21</f>
        <v>-309854242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+'EJECUCION  INGRESOS 2022 ABRIL'!E22+D22</f>
        <v>0</v>
      </c>
      <c r="F22" s="37">
        <f t="shared" si="2"/>
        <v>350000000</v>
      </c>
      <c r="G22" s="37">
        <v>152891049</v>
      </c>
      <c r="H22" s="38">
        <f>G22+'EJECUCION  INGRESOS 2022 Mayo'!H22</f>
        <v>659854242</v>
      </c>
      <c r="I22" s="39">
        <f t="shared" si="0"/>
        <v>1.8852978342857143</v>
      </c>
      <c r="J22" s="37">
        <f t="shared" si="7"/>
        <v>-309854242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" si="10">+D9+D11+D20</f>
        <v>0</v>
      </c>
      <c r="E23" s="21">
        <f>+'EJECUCION  INGRESOS 2022 ABRIL'!E23+D23</f>
        <v>69485378760</v>
      </c>
      <c r="F23" s="21">
        <f t="shared" si="2"/>
        <v>189555284760</v>
      </c>
      <c r="G23" s="21">
        <f>+G9+G11+G20</f>
        <v>8460117049</v>
      </c>
      <c r="H23" s="21">
        <f>+H9+H11+H20</f>
        <v>144514563578</v>
      </c>
      <c r="I23" s="15">
        <f t="shared" si="0"/>
        <v>0.76238741515950337</v>
      </c>
      <c r="J23" s="21">
        <f>+F23-H23</f>
        <v>45040721182</v>
      </c>
      <c r="K23" s="3">
        <f t="shared" si="0"/>
        <v>0.3116690807268695</v>
      </c>
    </row>
    <row r="24" spans="1:15" x14ac:dyDescent="0.25">
      <c r="H24" s="75"/>
    </row>
    <row r="25" spans="1:15" x14ac:dyDescent="0.25">
      <c r="F25" s="6"/>
      <c r="G25" s="56"/>
      <c r="H25" s="57"/>
      <c r="I25" s="10"/>
      <c r="O25" s="13"/>
    </row>
    <row r="26" spans="1:15" x14ac:dyDescent="0.25">
      <c r="B26" s="79"/>
      <c r="E26" s="51"/>
      <c r="F26" s="51"/>
      <c r="G26" s="5"/>
      <c r="H26" s="6"/>
      <c r="J26" s="49"/>
    </row>
    <row r="27" spans="1:15" x14ac:dyDescent="0.25">
      <c r="B27" s="79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79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79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  <c r="H32" s="51"/>
    </row>
    <row r="33" spans="6:8" x14ac:dyDescent="0.25">
      <c r="G33" s="5"/>
      <c r="H33" s="5"/>
    </row>
    <row r="37" spans="6:8" x14ac:dyDescent="0.25">
      <c r="G37" s="5"/>
    </row>
    <row r="38" spans="6:8" x14ac:dyDescent="0.25">
      <c r="F38" s="8"/>
      <c r="H38" s="51"/>
    </row>
    <row r="39" spans="6:8" x14ac:dyDescent="0.25">
      <c r="F39" s="8"/>
    </row>
    <row r="40" spans="6:8" x14ac:dyDescent="0.25">
      <c r="F40" s="9"/>
    </row>
  </sheetData>
  <mergeCells count="17">
    <mergeCell ref="A23:B23"/>
    <mergeCell ref="C30:E30"/>
    <mergeCell ref="F30:H30"/>
    <mergeCell ref="I30:K30"/>
    <mergeCell ref="C31:E31"/>
    <mergeCell ref="F31:H31"/>
    <mergeCell ref="I31:K31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6" zoomScaleNormal="96" workbookViewId="0">
      <selection activeCell="F8" sqref="F8"/>
    </sheetView>
  </sheetViews>
  <sheetFormatPr baseColWidth="10" defaultRowHeight="15" x14ac:dyDescent="0.25"/>
  <cols>
    <col min="1" max="1" width="17.28515625" bestFit="1" customWidth="1"/>
    <col min="2" max="2" width="44.28515625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50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81"/>
      <c r="B3" s="82"/>
      <c r="C3" s="82"/>
      <c r="D3" s="82"/>
      <c r="E3" s="72"/>
      <c r="F3" s="82"/>
      <c r="G3" s="82"/>
      <c r="H3" s="82"/>
      <c r="I3" s="82"/>
      <c r="J3" s="82"/>
      <c r="K3" s="8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2" customHeight="1" x14ac:dyDescent="0.25">
      <c r="A7" s="83" t="s">
        <v>5</v>
      </c>
      <c r="B7" s="83" t="s">
        <v>6</v>
      </c>
      <c r="C7" s="98"/>
      <c r="D7" s="83" t="s">
        <v>7</v>
      </c>
      <c r="E7" s="83" t="s">
        <v>8</v>
      </c>
      <c r="F7" s="98"/>
      <c r="G7" s="83" t="s">
        <v>7</v>
      </c>
      <c r="H7" s="83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>+C9+C11+C20</f>
        <v>120069906000</v>
      </c>
      <c r="D8" s="28">
        <f>+D9+D11+D20</f>
        <v>0</v>
      </c>
      <c r="E8" s="28">
        <f>+'EJECUCION  INGRESOS 2022 ABRIL'!E8+D8</f>
        <v>69485378760</v>
      </c>
      <c r="F8" s="28">
        <f>+C8+E8</f>
        <v>189555284760</v>
      </c>
      <c r="G8" s="28">
        <f>+G9+G11+G20</f>
        <v>2984220475</v>
      </c>
      <c r="H8" s="28">
        <f>+H9+H11+H21</f>
        <v>147498784053</v>
      </c>
      <c r="I8" s="29">
        <f t="shared" ref="I8:K23" si="0">+H8/F8</f>
        <v>0.77813068751816317</v>
      </c>
      <c r="J8" s="30">
        <f>+F8-H8</f>
        <v>42056500707</v>
      </c>
      <c r="K8" s="29">
        <f t="shared" si="0"/>
        <v>0.28513116889077572</v>
      </c>
      <c r="O8" s="19"/>
    </row>
    <row r="9" spans="1:15" x14ac:dyDescent="0.25">
      <c r="A9" s="31">
        <v>410</v>
      </c>
      <c r="B9" s="32" t="s">
        <v>12</v>
      </c>
      <c r="C9" s="21">
        <f t="shared" ref="C9:D9" si="1">+C10</f>
        <v>20166622000</v>
      </c>
      <c r="D9" s="21">
        <f t="shared" si="1"/>
        <v>0</v>
      </c>
      <c r="E9" s="21">
        <f>+'EJECUCION  INGRESOS 2022 ABRIL'!E9+D9</f>
        <v>2486435936</v>
      </c>
      <c r="F9" s="21">
        <f t="shared" ref="F9:F23" si="2">+C9+E9</f>
        <v>22653057936</v>
      </c>
      <c r="G9" s="21">
        <f>+G10</f>
        <v>0</v>
      </c>
      <c r="H9" s="28">
        <f>+H10</f>
        <v>22653057936</v>
      </c>
      <c r="I9" s="33">
        <f t="shared" si="0"/>
        <v>1</v>
      </c>
      <c r="J9" s="21">
        <f>+F9-H9</f>
        <v>0</v>
      </c>
      <c r="K9" s="41">
        <f t="shared" si="0"/>
        <v>0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+'EJECUCION  INGRESOS 2022 ABRIL'!E10+D10</f>
        <v>2486435936</v>
      </c>
      <c r="F10" s="37">
        <f t="shared" si="2"/>
        <v>22653057936</v>
      </c>
      <c r="G10" s="48">
        <v>0</v>
      </c>
      <c r="H10" s="38">
        <f>G10+'EJECUCION  INGRESOS 2022 Junio'!H10</f>
        <v>22653057936</v>
      </c>
      <c r="I10" s="39">
        <f>+H10/F10</f>
        <v>1</v>
      </c>
      <c r="J10" s="37">
        <f>+F10-H10</f>
        <v>0</v>
      </c>
      <c r="K10" s="41">
        <f t="shared" si="0"/>
        <v>0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0</v>
      </c>
      <c r="E11" s="21">
        <f>+'EJECUCION  INGRESOS 2022 ABRIL'!E11+D11</f>
        <v>66998942824</v>
      </c>
      <c r="F11" s="21">
        <f t="shared" si="2"/>
        <v>166552226824</v>
      </c>
      <c r="G11" s="21">
        <f>+G12</f>
        <v>2822462694</v>
      </c>
      <c r="H11" s="28">
        <f>+H12</f>
        <v>124024114094</v>
      </c>
      <c r="I11" s="33">
        <f t="shared" si="0"/>
        <v>0.74465599445307595</v>
      </c>
      <c r="J11" s="21">
        <f>+F11-H11</f>
        <v>42528112730</v>
      </c>
      <c r="K11" s="41">
        <f t="shared" si="0"/>
        <v>0.34290196741713641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0</v>
      </c>
      <c r="E12" s="21">
        <f>+'EJECUCION  INGRESOS 2022 ABRIL'!E12+D12</f>
        <v>66998942824</v>
      </c>
      <c r="F12" s="21">
        <f t="shared" si="2"/>
        <v>166552226824</v>
      </c>
      <c r="G12" s="21">
        <f>+G13+G16</f>
        <v>2822462694</v>
      </c>
      <c r="H12" s="28">
        <f>+H13+H16</f>
        <v>124024114094</v>
      </c>
      <c r="I12" s="42">
        <f t="shared" si="0"/>
        <v>0.74465599445307595</v>
      </c>
      <c r="J12" s="21">
        <f t="shared" ref="J12:J16" si="3">+F12-H12</f>
        <v>42528112730</v>
      </c>
      <c r="K12" s="41">
        <f t="shared" si="0"/>
        <v>0.34290196741713641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D14" si="4">+C14</f>
        <v>76428832000</v>
      </c>
      <c r="D13" s="21">
        <f t="shared" si="4"/>
        <v>0</v>
      </c>
      <c r="E13" s="21">
        <f>+'EJECUCION  INGRESOS 2022 ABRIL'!E13+D13</f>
        <v>65548942824</v>
      </c>
      <c r="F13" s="21">
        <f t="shared" si="2"/>
        <v>141977774824</v>
      </c>
      <c r="G13" s="21">
        <f>+G14</f>
        <v>2822462694</v>
      </c>
      <c r="H13" s="28">
        <f>+H14</f>
        <v>100899662094</v>
      </c>
      <c r="I13" s="33">
        <f t="shared" si="0"/>
        <v>0.71067223175654293</v>
      </c>
      <c r="J13" s="21">
        <f t="shared" si="3"/>
        <v>41078112730</v>
      </c>
      <c r="K13" s="41">
        <f t="shared" si="0"/>
        <v>0.40711843704422784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0</v>
      </c>
      <c r="E14" s="21">
        <f>+'EJECUCION  INGRESOS 2022 ABRIL'!E14+D14</f>
        <v>65548942824</v>
      </c>
      <c r="F14" s="21">
        <f t="shared" si="2"/>
        <v>141977774824</v>
      </c>
      <c r="G14" s="21">
        <f>+G15</f>
        <v>2822462694</v>
      </c>
      <c r="H14" s="28">
        <f>+H15</f>
        <v>100899662094</v>
      </c>
      <c r="I14" s="42">
        <f t="shared" si="0"/>
        <v>0.71067223175654293</v>
      </c>
      <c r="J14" s="43">
        <f>+F14-H14</f>
        <v>41078112730</v>
      </c>
      <c r="K14" s="34">
        <f t="shared" si="0"/>
        <v>0.40711843704422784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0</v>
      </c>
      <c r="E15" s="37">
        <f>+'EJECUCION  INGRESOS 2022 ABRIL'!E15+D15</f>
        <v>65548942824</v>
      </c>
      <c r="F15" s="37">
        <f t="shared" si="2"/>
        <v>141977774824</v>
      </c>
      <c r="G15" s="37">
        <v>2822462694</v>
      </c>
      <c r="H15" s="38">
        <f>G15+'EJECUCION  INGRESOS 2022 Junio'!H15</f>
        <v>100899662094</v>
      </c>
      <c r="I15" s="39">
        <f t="shared" si="0"/>
        <v>0.71067223175654293</v>
      </c>
      <c r="J15" s="37">
        <f>+F15-H15</f>
        <v>41078112730</v>
      </c>
      <c r="K15" s="40">
        <f t="shared" si="0"/>
        <v>0.40711843704422784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D18" si="5">+D17</f>
        <v>0</v>
      </c>
      <c r="E16" s="21">
        <f>+'EJECUCION  INGRESOS 2022 ABRIL'!E16+D16</f>
        <v>1450000000</v>
      </c>
      <c r="F16" s="73">
        <f t="shared" si="2"/>
        <v>24574452000</v>
      </c>
      <c r="G16" s="21">
        <f t="shared" ref="G16:H18" si="6">+G17</f>
        <v>0</v>
      </c>
      <c r="H16" s="28">
        <f t="shared" si="6"/>
        <v>23124452000</v>
      </c>
      <c r="I16" s="33">
        <f t="shared" si="0"/>
        <v>0.94099563237463035</v>
      </c>
      <c r="J16" s="43">
        <f t="shared" si="3"/>
        <v>1450000000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5"/>
        <v>0</v>
      </c>
      <c r="E17" s="21">
        <f>+'EJECUCION  INGRESOS 2022 ABRIL'!E17+D17</f>
        <v>1450000000</v>
      </c>
      <c r="F17" s="21">
        <f t="shared" si="2"/>
        <v>24574452000</v>
      </c>
      <c r="G17" s="21">
        <f t="shared" si="6"/>
        <v>0</v>
      </c>
      <c r="H17" s="28">
        <f t="shared" si="6"/>
        <v>23124452000</v>
      </c>
      <c r="I17" s="33">
        <f t="shared" si="0"/>
        <v>0.94099563237463035</v>
      </c>
      <c r="J17" s="21">
        <f>+F17-H17</f>
        <v>1450000000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5"/>
        <v>0</v>
      </c>
      <c r="E18" s="21">
        <f>+'EJECUCION  INGRESOS 2022 ABRIL'!E18+D18</f>
        <v>1450000000</v>
      </c>
      <c r="F18" s="21">
        <f t="shared" si="2"/>
        <v>24574452000</v>
      </c>
      <c r="G18" s="21">
        <f>+G19</f>
        <v>0</v>
      </c>
      <c r="H18" s="28">
        <f t="shared" si="6"/>
        <v>23124452000</v>
      </c>
      <c r="I18" s="33">
        <f t="shared" si="0"/>
        <v>0.94099563237463035</v>
      </c>
      <c r="J18" s="21">
        <f t="shared" ref="J18:J22" si="7">+F18-H18</f>
        <v>1450000000</v>
      </c>
      <c r="K18" s="3">
        <v>0</v>
      </c>
    </row>
    <row r="19" spans="1:15" s="16" customFormat="1" x14ac:dyDescent="0.25">
      <c r="A19" s="44">
        <v>41102060070209</v>
      </c>
      <c r="B19" s="45" t="s">
        <v>48</v>
      </c>
      <c r="C19" s="37">
        <v>23124452000</v>
      </c>
      <c r="D19" s="37">
        <v>0</v>
      </c>
      <c r="E19" s="37">
        <f>+'EJECUCION  INGRESOS 2022 ABRIL'!E19+D19</f>
        <v>1450000000</v>
      </c>
      <c r="F19" s="37">
        <f t="shared" si="2"/>
        <v>24574452000</v>
      </c>
      <c r="G19" s="37">
        <v>0</v>
      </c>
      <c r="H19" s="38">
        <f>G19+'EJECUCION  INGRESOS 2022 Junio'!H19</f>
        <v>23124452000</v>
      </c>
      <c r="I19" s="39">
        <f t="shared" si="0"/>
        <v>0.94099563237463035</v>
      </c>
      <c r="J19" s="37">
        <f>+F19-H19</f>
        <v>1450000000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 t="shared" ref="C20:D21" si="8">+C21</f>
        <v>350000000</v>
      </c>
      <c r="D20" s="21">
        <f t="shared" si="8"/>
        <v>0</v>
      </c>
      <c r="E20" s="43">
        <f>+'EJECUCION  INGRESOS 2022 ABRIL'!E20+D20</f>
        <v>0</v>
      </c>
      <c r="F20" s="43">
        <f t="shared" si="2"/>
        <v>350000000</v>
      </c>
      <c r="G20" s="21">
        <f t="shared" ref="G20:G21" si="9">+G21</f>
        <v>161757781</v>
      </c>
      <c r="H20" s="28">
        <f>+H21</f>
        <v>821612023</v>
      </c>
      <c r="I20" s="33">
        <f t="shared" si="0"/>
        <v>2.3474629228571429</v>
      </c>
      <c r="J20" s="21">
        <f>+F20-H20</f>
        <v>-471612023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 t="shared" si="8"/>
        <v>350000000</v>
      </c>
      <c r="D21" s="21">
        <f t="shared" si="8"/>
        <v>0</v>
      </c>
      <c r="E21" s="21">
        <f>+'EJECUCION  INGRESOS 2022 ABRIL'!E21+D21</f>
        <v>0</v>
      </c>
      <c r="F21" s="21">
        <f t="shared" si="2"/>
        <v>350000000</v>
      </c>
      <c r="G21" s="21">
        <f t="shared" si="9"/>
        <v>161757781</v>
      </c>
      <c r="H21" s="28">
        <f>+H22</f>
        <v>821612023</v>
      </c>
      <c r="I21" s="33">
        <f t="shared" si="0"/>
        <v>2.3474629228571429</v>
      </c>
      <c r="J21" s="21">
        <f>+F21-H21</f>
        <v>-471612023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+'EJECUCION  INGRESOS 2022 ABRIL'!E22+D22</f>
        <v>0</v>
      </c>
      <c r="F22" s="37">
        <f t="shared" si="2"/>
        <v>350000000</v>
      </c>
      <c r="G22" s="37">
        <v>161757781</v>
      </c>
      <c r="H22" s="38">
        <f>G22+'EJECUCION  INGRESOS 2022 Junio'!H22</f>
        <v>821612023</v>
      </c>
      <c r="I22" s="39">
        <f t="shared" si="0"/>
        <v>2.3474629228571429</v>
      </c>
      <c r="J22" s="37">
        <f t="shared" si="7"/>
        <v>-471612023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" si="10">+D9+D11+D20</f>
        <v>0</v>
      </c>
      <c r="E23" s="21">
        <f>+'EJECUCION  INGRESOS 2022 ABRIL'!E23+D23</f>
        <v>69485378760</v>
      </c>
      <c r="F23" s="21">
        <f t="shared" si="2"/>
        <v>189555284760</v>
      </c>
      <c r="G23" s="21">
        <f>+G9+G11+G20</f>
        <v>2984220475</v>
      </c>
      <c r="H23" s="21">
        <f>+H9+H11+H20</f>
        <v>147498784053</v>
      </c>
      <c r="I23" s="15">
        <f t="shared" si="0"/>
        <v>0.77813068751816317</v>
      </c>
      <c r="J23" s="21">
        <f>+F23-H23</f>
        <v>42056500707</v>
      </c>
      <c r="K23" s="3">
        <f t="shared" si="0"/>
        <v>0.28513116889077572</v>
      </c>
    </row>
    <row r="24" spans="1:15" x14ac:dyDescent="0.25">
      <c r="H24" s="75"/>
    </row>
    <row r="25" spans="1:15" x14ac:dyDescent="0.25">
      <c r="F25" s="6"/>
      <c r="G25" s="56"/>
      <c r="H25" s="57"/>
      <c r="I25" s="10"/>
      <c r="O25" s="13"/>
    </row>
    <row r="26" spans="1:15" x14ac:dyDescent="0.25">
      <c r="B26" s="80"/>
      <c r="E26" s="51"/>
      <c r="F26" s="51"/>
      <c r="G26" s="5"/>
      <c r="H26" s="6"/>
      <c r="J26" s="49"/>
    </row>
    <row r="27" spans="1:15" x14ac:dyDescent="0.25">
      <c r="B27" s="80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80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80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  <c r="H32" s="51"/>
    </row>
    <row r="33" spans="6:8" x14ac:dyDescent="0.25">
      <c r="G33" s="5"/>
      <c r="H33" s="5"/>
    </row>
    <row r="37" spans="6:8" x14ac:dyDescent="0.25">
      <c r="G37" s="5"/>
    </row>
    <row r="38" spans="6:8" x14ac:dyDescent="0.25">
      <c r="F38" s="8"/>
      <c r="H38" s="51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6" zoomScale="96" zoomScaleNormal="96" workbookViewId="0">
      <selection activeCell="G14" sqref="G14"/>
    </sheetView>
  </sheetViews>
  <sheetFormatPr baseColWidth="10" defaultRowHeight="15" x14ac:dyDescent="0.25"/>
  <cols>
    <col min="1" max="1" width="17.28515625" bestFit="1" customWidth="1"/>
    <col min="2" max="2" width="44.28515625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52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84"/>
      <c r="B3" s="85"/>
      <c r="C3" s="85"/>
      <c r="D3" s="85"/>
      <c r="E3" s="72"/>
      <c r="F3" s="85"/>
      <c r="G3" s="85"/>
      <c r="H3" s="85"/>
      <c r="I3" s="85"/>
      <c r="J3" s="85"/>
      <c r="K3" s="85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2" customHeight="1" x14ac:dyDescent="0.25">
      <c r="A7" s="86" t="s">
        <v>5</v>
      </c>
      <c r="B7" s="86" t="s">
        <v>6</v>
      </c>
      <c r="C7" s="98"/>
      <c r="D7" s="86" t="s">
        <v>7</v>
      </c>
      <c r="E7" s="86" t="s">
        <v>8</v>
      </c>
      <c r="F7" s="98"/>
      <c r="G7" s="86" t="s">
        <v>7</v>
      </c>
      <c r="H7" s="86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>+C9+C11+C20</f>
        <v>120069906000</v>
      </c>
      <c r="D8" s="28">
        <f>+D9+D11+D20</f>
        <v>0</v>
      </c>
      <c r="E8" s="28">
        <f>+'EJECUCION  INGRESOS 2022 ABRIL'!E8+D8</f>
        <v>69485378760</v>
      </c>
      <c r="F8" s="28">
        <f>+C8+E8</f>
        <v>189555284760</v>
      </c>
      <c r="G8" s="28">
        <f>+G9+G11+G20</f>
        <v>23022258820</v>
      </c>
      <c r="H8" s="28">
        <f>+H9+H11+H21</f>
        <v>170521042873</v>
      </c>
      <c r="I8" s="29">
        <f t="shared" ref="I8:K23" si="0">+H8/F8</f>
        <v>0.8995847469454642</v>
      </c>
      <c r="J8" s="30">
        <f>+F8-H8</f>
        <v>19034241887</v>
      </c>
      <c r="K8" s="29">
        <f t="shared" si="0"/>
        <v>0.11162400584880453</v>
      </c>
      <c r="O8" s="19"/>
    </row>
    <row r="9" spans="1:15" x14ac:dyDescent="0.25">
      <c r="A9" s="31">
        <v>410</v>
      </c>
      <c r="B9" s="32" t="s">
        <v>12</v>
      </c>
      <c r="C9" s="21">
        <f t="shared" ref="C9:D9" si="1">+C10</f>
        <v>20166622000</v>
      </c>
      <c r="D9" s="21">
        <f t="shared" si="1"/>
        <v>0</v>
      </c>
      <c r="E9" s="21">
        <f>+'EJECUCION  INGRESOS 2022 ABRIL'!E9+D9</f>
        <v>2486435936</v>
      </c>
      <c r="F9" s="21">
        <f t="shared" ref="F9:F23" si="2">+C9+E9</f>
        <v>22653057936</v>
      </c>
      <c r="G9" s="21">
        <f>+G10</f>
        <v>0</v>
      </c>
      <c r="H9" s="28">
        <f>+H10</f>
        <v>22653057936</v>
      </c>
      <c r="I9" s="33">
        <f t="shared" si="0"/>
        <v>1</v>
      </c>
      <c r="J9" s="21">
        <f>+F9-H9</f>
        <v>0</v>
      </c>
      <c r="K9" s="41">
        <f t="shared" si="0"/>
        <v>0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+'EJECUCION  INGRESOS 2022 ABRIL'!E10+D10</f>
        <v>2486435936</v>
      </c>
      <c r="F10" s="37">
        <f t="shared" si="2"/>
        <v>22653057936</v>
      </c>
      <c r="G10" s="48">
        <v>0</v>
      </c>
      <c r="H10" s="38">
        <f>G10+'EJECUCION  INGRESOS 2022 Julio'!H10</f>
        <v>22653057936</v>
      </c>
      <c r="I10" s="39">
        <f>+H10/F10</f>
        <v>1</v>
      </c>
      <c r="J10" s="37">
        <f>+F10-H10</f>
        <v>0</v>
      </c>
      <c r="K10" s="41">
        <f t="shared" si="0"/>
        <v>0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0</v>
      </c>
      <c r="E11" s="21">
        <f>+'EJECUCION  INGRESOS 2022 ABRIL'!E11+D11</f>
        <v>66998942824</v>
      </c>
      <c r="F11" s="21">
        <f t="shared" si="2"/>
        <v>166552226824</v>
      </c>
      <c r="G11" s="21">
        <f>+G12</f>
        <v>22848116992</v>
      </c>
      <c r="H11" s="28">
        <f>+H12</f>
        <v>146872231086</v>
      </c>
      <c r="I11" s="33">
        <f t="shared" si="0"/>
        <v>0.88183889154003114</v>
      </c>
      <c r="J11" s="21">
        <f>+F11-H11</f>
        <v>19679995738</v>
      </c>
      <c r="K11" s="41">
        <f t="shared" si="0"/>
        <v>0.13399398642263777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0</v>
      </c>
      <c r="E12" s="21">
        <f>+'EJECUCION  INGRESOS 2022 ABRIL'!E12+D12</f>
        <v>66998942824</v>
      </c>
      <c r="F12" s="21">
        <f t="shared" si="2"/>
        <v>166552226824</v>
      </c>
      <c r="G12" s="21">
        <f>+G13+G16</f>
        <v>22848116992</v>
      </c>
      <c r="H12" s="28">
        <f>+H13+H16</f>
        <v>146872231086</v>
      </c>
      <c r="I12" s="42">
        <f t="shared" si="0"/>
        <v>0.88183889154003114</v>
      </c>
      <c r="J12" s="21">
        <f t="shared" ref="J12:J16" si="3">+F12-H12</f>
        <v>19679995738</v>
      </c>
      <c r="K12" s="41">
        <f t="shared" si="0"/>
        <v>0.13399398642263777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D14" si="4">+C14</f>
        <v>76428832000</v>
      </c>
      <c r="D13" s="21">
        <f t="shared" si="4"/>
        <v>0</v>
      </c>
      <c r="E13" s="21">
        <f>+'EJECUCION  INGRESOS 2022 ABRIL'!E13+D13</f>
        <v>65548942824</v>
      </c>
      <c r="F13" s="21">
        <f t="shared" si="2"/>
        <v>141977774824</v>
      </c>
      <c r="G13" s="21">
        <f>+G14</f>
        <v>22848116992</v>
      </c>
      <c r="H13" s="28">
        <f>+H14</f>
        <v>123747779086</v>
      </c>
      <c r="I13" s="33">
        <f t="shared" si="0"/>
        <v>0.87159965170183529</v>
      </c>
      <c r="J13" s="21">
        <f t="shared" si="3"/>
        <v>18229995738</v>
      </c>
      <c r="K13" s="41">
        <f t="shared" si="0"/>
        <v>0.14731574071588668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0</v>
      </c>
      <c r="E14" s="21">
        <f>+'EJECUCION  INGRESOS 2022 ABRIL'!E14+D14</f>
        <v>65548942824</v>
      </c>
      <c r="F14" s="21">
        <f t="shared" si="2"/>
        <v>141977774824</v>
      </c>
      <c r="G14" s="21">
        <f>+G15</f>
        <v>22848116992</v>
      </c>
      <c r="H14" s="28">
        <f>+H15</f>
        <v>123747779086</v>
      </c>
      <c r="I14" s="42">
        <f t="shared" si="0"/>
        <v>0.87159965170183529</v>
      </c>
      <c r="J14" s="43">
        <f>+F14-H14</f>
        <v>18229995738</v>
      </c>
      <c r="K14" s="34">
        <f t="shared" si="0"/>
        <v>0.14731574071588668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0</v>
      </c>
      <c r="E15" s="37">
        <f>+'EJECUCION  INGRESOS 2022 ABRIL'!E15+D15</f>
        <v>65548942824</v>
      </c>
      <c r="F15" s="37">
        <f t="shared" si="2"/>
        <v>141977774824</v>
      </c>
      <c r="G15" s="37">
        <v>22848116992</v>
      </c>
      <c r="H15" s="38">
        <f>G15+'EJECUCION  INGRESOS 2022 Julio'!H15</f>
        <v>123747779086</v>
      </c>
      <c r="I15" s="39">
        <f t="shared" si="0"/>
        <v>0.87159965170183529</v>
      </c>
      <c r="J15" s="37">
        <f>+F15-H15</f>
        <v>18229995738</v>
      </c>
      <c r="K15" s="40">
        <f t="shared" si="0"/>
        <v>0.14731574071588668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D18" si="5">+D17</f>
        <v>0</v>
      </c>
      <c r="E16" s="21">
        <f>+'EJECUCION  INGRESOS 2022 ABRIL'!E16+D16</f>
        <v>1450000000</v>
      </c>
      <c r="F16" s="73">
        <f t="shared" si="2"/>
        <v>24574452000</v>
      </c>
      <c r="G16" s="21">
        <f t="shared" ref="G16:H18" si="6">+G17</f>
        <v>0</v>
      </c>
      <c r="H16" s="28">
        <f t="shared" si="6"/>
        <v>23124452000</v>
      </c>
      <c r="I16" s="33">
        <f t="shared" si="0"/>
        <v>0.94099563237463035</v>
      </c>
      <c r="J16" s="43">
        <f t="shared" si="3"/>
        <v>1450000000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5"/>
        <v>0</v>
      </c>
      <c r="E17" s="21">
        <f>+'EJECUCION  INGRESOS 2022 ABRIL'!E17+D17</f>
        <v>1450000000</v>
      </c>
      <c r="F17" s="21">
        <f t="shared" si="2"/>
        <v>24574452000</v>
      </c>
      <c r="G17" s="21">
        <f t="shared" si="6"/>
        <v>0</v>
      </c>
      <c r="H17" s="28">
        <f t="shared" si="6"/>
        <v>23124452000</v>
      </c>
      <c r="I17" s="33">
        <f t="shared" si="0"/>
        <v>0.94099563237463035</v>
      </c>
      <c r="J17" s="21">
        <f>+F17-H17</f>
        <v>1450000000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5"/>
        <v>0</v>
      </c>
      <c r="E18" s="21">
        <f>+'EJECUCION  INGRESOS 2022 ABRIL'!E18+D18</f>
        <v>1450000000</v>
      </c>
      <c r="F18" s="21">
        <f t="shared" si="2"/>
        <v>24574452000</v>
      </c>
      <c r="G18" s="21">
        <f>+G19</f>
        <v>0</v>
      </c>
      <c r="H18" s="28">
        <f t="shared" si="6"/>
        <v>23124452000</v>
      </c>
      <c r="I18" s="33">
        <f t="shared" si="0"/>
        <v>0.94099563237463035</v>
      </c>
      <c r="J18" s="21">
        <f t="shared" ref="J18:J22" si="7">+F18-H18</f>
        <v>1450000000</v>
      </c>
      <c r="K18" s="3">
        <v>0</v>
      </c>
    </row>
    <row r="19" spans="1:15" s="16" customFormat="1" x14ac:dyDescent="0.25">
      <c r="A19" s="44">
        <v>41102060070209</v>
      </c>
      <c r="B19" s="45" t="s">
        <v>48</v>
      </c>
      <c r="C19" s="37">
        <v>23124452000</v>
      </c>
      <c r="D19" s="37">
        <v>0</v>
      </c>
      <c r="E19" s="37">
        <f>+'EJECUCION  INGRESOS 2022 ABRIL'!E19+D19</f>
        <v>1450000000</v>
      </c>
      <c r="F19" s="37">
        <f t="shared" si="2"/>
        <v>24574452000</v>
      </c>
      <c r="G19" s="37">
        <v>0</v>
      </c>
      <c r="H19" s="38">
        <f>G19+'EJECUCION  INGRESOS 2022 Julio'!H19</f>
        <v>23124452000</v>
      </c>
      <c r="I19" s="39">
        <f t="shared" si="0"/>
        <v>0.94099563237463035</v>
      </c>
      <c r="J19" s="37">
        <f>+F19-H19</f>
        <v>1450000000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 t="shared" ref="C20:D21" si="8">+C21</f>
        <v>350000000</v>
      </c>
      <c r="D20" s="21">
        <f t="shared" si="8"/>
        <v>0</v>
      </c>
      <c r="E20" s="43">
        <f>+'EJECUCION  INGRESOS 2022 ABRIL'!E20+D20</f>
        <v>0</v>
      </c>
      <c r="F20" s="43">
        <f t="shared" si="2"/>
        <v>350000000</v>
      </c>
      <c r="G20" s="21">
        <f t="shared" ref="G20:G21" si="9">+G21</f>
        <v>174141828</v>
      </c>
      <c r="H20" s="28">
        <f>+H21</f>
        <v>995753851</v>
      </c>
      <c r="I20" s="33">
        <f t="shared" si="0"/>
        <v>2.8450110028571429</v>
      </c>
      <c r="J20" s="21">
        <f>+F20-H20</f>
        <v>-645753851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 t="shared" si="8"/>
        <v>350000000</v>
      </c>
      <c r="D21" s="21">
        <f t="shared" si="8"/>
        <v>0</v>
      </c>
      <c r="E21" s="21">
        <f>+'EJECUCION  INGRESOS 2022 ABRIL'!E21+D21</f>
        <v>0</v>
      </c>
      <c r="F21" s="21">
        <f t="shared" si="2"/>
        <v>350000000</v>
      </c>
      <c r="G21" s="21">
        <f t="shared" si="9"/>
        <v>174141828</v>
      </c>
      <c r="H21" s="28">
        <f>+H22</f>
        <v>995753851</v>
      </c>
      <c r="I21" s="33">
        <f t="shared" si="0"/>
        <v>2.8450110028571429</v>
      </c>
      <c r="J21" s="21">
        <f>+F21-H21</f>
        <v>-645753851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+'EJECUCION  INGRESOS 2022 ABRIL'!E22+D22</f>
        <v>0</v>
      </c>
      <c r="F22" s="37">
        <f t="shared" si="2"/>
        <v>350000000</v>
      </c>
      <c r="G22" s="37">
        <v>174141828</v>
      </c>
      <c r="H22" s="38">
        <f>G22+'EJECUCION  INGRESOS 2022 Julio'!H22</f>
        <v>995753851</v>
      </c>
      <c r="I22" s="39">
        <f t="shared" si="0"/>
        <v>2.8450110028571429</v>
      </c>
      <c r="J22" s="37">
        <f t="shared" si="7"/>
        <v>-645753851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" si="10">+D9+D11+D20</f>
        <v>0</v>
      </c>
      <c r="E23" s="21">
        <f>+'EJECUCION  INGRESOS 2022 ABRIL'!E23+D23</f>
        <v>69485378760</v>
      </c>
      <c r="F23" s="21">
        <f t="shared" si="2"/>
        <v>189555284760</v>
      </c>
      <c r="G23" s="21">
        <f>+G9+G11+G20</f>
        <v>23022258820</v>
      </c>
      <c r="H23" s="21">
        <f>+H9+H11+H20</f>
        <v>170521042873</v>
      </c>
      <c r="I23" s="15">
        <f t="shared" si="0"/>
        <v>0.8995847469454642</v>
      </c>
      <c r="J23" s="21">
        <f>+F23-H23</f>
        <v>19034241887</v>
      </c>
      <c r="K23" s="3">
        <f t="shared" si="0"/>
        <v>0.11162400584880453</v>
      </c>
    </row>
    <row r="24" spans="1:15" x14ac:dyDescent="0.25">
      <c r="H24" s="75"/>
    </row>
    <row r="25" spans="1:15" x14ac:dyDescent="0.25">
      <c r="F25" s="6"/>
      <c r="G25" s="56"/>
      <c r="H25" s="57"/>
      <c r="I25" s="10"/>
      <c r="O25" s="13"/>
    </row>
    <row r="26" spans="1:15" x14ac:dyDescent="0.25">
      <c r="B26" s="87"/>
      <c r="E26" s="51"/>
      <c r="F26" s="51"/>
      <c r="G26" s="5"/>
      <c r="H26" s="6"/>
      <c r="J26" s="49"/>
    </row>
    <row r="27" spans="1:15" x14ac:dyDescent="0.25">
      <c r="B27" s="87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87" t="s">
        <v>19</v>
      </c>
      <c r="C30" s="92" t="s">
        <v>35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87" t="s">
        <v>21</v>
      </c>
      <c r="C31" s="92" t="s">
        <v>51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  <c r="H32" s="51"/>
    </row>
    <row r="33" spans="6:8" x14ac:dyDescent="0.25">
      <c r="G33" s="5"/>
      <c r="H33" s="5"/>
    </row>
    <row r="37" spans="6:8" x14ac:dyDescent="0.25">
      <c r="G37" s="5"/>
    </row>
    <row r="38" spans="6:8" x14ac:dyDescent="0.25">
      <c r="F38" s="8"/>
      <c r="H38" s="51"/>
    </row>
    <row r="39" spans="6:8" x14ac:dyDescent="0.25">
      <c r="F39" s="8"/>
    </row>
    <row r="40" spans="6:8" x14ac:dyDescent="0.25">
      <c r="F40" s="9"/>
    </row>
  </sheetData>
  <mergeCells count="17">
    <mergeCell ref="A23:B23"/>
    <mergeCell ref="C30:E30"/>
    <mergeCell ref="F30:H30"/>
    <mergeCell ref="I30:K30"/>
    <mergeCell ref="C31:E31"/>
    <mergeCell ref="F31:H31"/>
    <mergeCell ref="I31:K31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16" zoomScale="96" zoomScaleNormal="96" workbookViewId="0">
      <selection activeCell="D33" sqref="D33"/>
    </sheetView>
  </sheetViews>
  <sheetFormatPr baseColWidth="10" defaultRowHeight="15" x14ac:dyDescent="0.25"/>
  <cols>
    <col min="1" max="1" width="17.28515625" bestFit="1" customWidth="1"/>
    <col min="2" max="2" width="44.28515625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94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5" ht="15.75" x14ac:dyDescent="0.25">
      <c r="A2" s="96" t="s">
        <v>53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5.75" x14ac:dyDescent="0.25">
      <c r="A3" s="89"/>
      <c r="B3" s="90"/>
      <c r="C3" s="90"/>
      <c r="D3" s="90"/>
      <c r="E3" s="72"/>
      <c r="F3" s="90"/>
      <c r="G3" s="90"/>
      <c r="H3" s="90"/>
      <c r="I3" s="90"/>
      <c r="J3" s="90"/>
      <c r="K3" s="90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98" t="s">
        <v>0</v>
      </c>
      <c r="B6" s="98"/>
      <c r="C6" s="98" t="s">
        <v>1</v>
      </c>
      <c r="D6" s="93" t="s">
        <v>2</v>
      </c>
      <c r="E6" s="93"/>
      <c r="F6" s="98" t="s">
        <v>3</v>
      </c>
      <c r="G6" s="93" t="s">
        <v>4</v>
      </c>
      <c r="H6" s="93"/>
      <c r="I6" s="98" t="s">
        <v>9</v>
      </c>
      <c r="J6" s="99" t="s">
        <v>10</v>
      </c>
      <c r="K6" s="99" t="s">
        <v>11</v>
      </c>
    </row>
    <row r="7" spans="1:15" ht="42" customHeight="1" x14ac:dyDescent="0.25">
      <c r="A7" s="91" t="s">
        <v>5</v>
      </c>
      <c r="B7" s="91" t="s">
        <v>6</v>
      </c>
      <c r="C7" s="98"/>
      <c r="D7" s="91" t="s">
        <v>7</v>
      </c>
      <c r="E7" s="91" t="s">
        <v>8</v>
      </c>
      <c r="F7" s="98"/>
      <c r="G7" s="91" t="s">
        <v>7</v>
      </c>
      <c r="H7" s="91" t="s">
        <v>8</v>
      </c>
      <c r="I7" s="98"/>
      <c r="J7" s="99"/>
      <c r="K7" s="99"/>
    </row>
    <row r="8" spans="1:15" s="18" customFormat="1" ht="18" customHeight="1" x14ac:dyDescent="0.25">
      <c r="A8" s="26">
        <v>41</v>
      </c>
      <c r="B8" s="27" t="s">
        <v>34</v>
      </c>
      <c r="C8" s="28">
        <f>+C9+C11+C20</f>
        <v>120069906000</v>
      </c>
      <c r="D8" s="28">
        <f>+D9+D11+D20</f>
        <v>7000000000</v>
      </c>
      <c r="E8" s="28">
        <f>+'EJECUCION  INGRESOS 2022 ABRIL'!E8+D8</f>
        <v>76485378760</v>
      </c>
      <c r="F8" s="28">
        <f>+C8+E8</f>
        <v>196555284760</v>
      </c>
      <c r="G8" s="28">
        <f>+G9+G11+G20</f>
        <v>589395042</v>
      </c>
      <c r="H8" s="28">
        <f>+H9+H11+H21</f>
        <v>171110437915</v>
      </c>
      <c r="I8" s="29">
        <f t="shared" ref="I8:K23" si="0">+H8/F8</f>
        <v>0.87054610678075162</v>
      </c>
      <c r="J8" s="30">
        <f>+F8-H8</f>
        <v>25444846845</v>
      </c>
      <c r="K8" s="29">
        <f t="shared" si="0"/>
        <v>0.14870423543442662</v>
      </c>
      <c r="O8" s="19"/>
    </row>
    <row r="9" spans="1:15" x14ac:dyDescent="0.25">
      <c r="A9" s="31">
        <v>410</v>
      </c>
      <c r="B9" s="32" t="s">
        <v>12</v>
      </c>
      <c r="C9" s="21">
        <f t="shared" ref="C9:D9" si="1">+C10</f>
        <v>20166622000</v>
      </c>
      <c r="D9" s="21">
        <f t="shared" si="1"/>
        <v>0</v>
      </c>
      <c r="E9" s="21">
        <f>+'EJECUCION  INGRESOS 2022 ABRIL'!E9+D9</f>
        <v>2486435936</v>
      </c>
      <c r="F9" s="21">
        <f t="shared" ref="F9:F23" si="2">+C9+E9</f>
        <v>22653057936</v>
      </c>
      <c r="G9" s="21">
        <f>+G10</f>
        <v>0</v>
      </c>
      <c r="H9" s="28">
        <f>+H10</f>
        <v>22653057936</v>
      </c>
      <c r="I9" s="33">
        <f t="shared" si="0"/>
        <v>1</v>
      </c>
      <c r="J9" s="21">
        <f>+F9-H9</f>
        <v>0</v>
      </c>
      <c r="K9" s="41">
        <f t="shared" si="0"/>
        <v>0</v>
      </c>
    </row>
    <row r="10" spans="1:15" s="16" customFormat="1" x14ac:dyDescent="0.25">
      <c r="A10" s="35">
        <v>41002</v>
      </c>
      <c r="B10" s="36" t="s">
        <v>36</v>
      </c>
      <c r="C10" s="37">
        <v>20166622000</v>
      </c>
      <c r="D10" s="37">
        <v>0</v>
      </c>
      <c r="E10" s="37">
        <f>+'EJECUCION  INGRESOS 2022 ABRIL'!E10+D10</f>
        <v>2486435936</v>
      </c>
      <c r="F10" s="37">
        <f t="shared" si="2"/>
        <v>22653057936</v>
      </c>
      <c r="G10" s="48">
        <v>0</v>
      </c>
      <c r="H10" s="38">
        <f>G10+'EJECUCION  INGRESOS 2022 Agosto'!H10</f>
        <v>22653057936</v>
      </c>
      <c r="I10" s="39">
        <f>+H10/F10</f>
        <v>1</v>
      </c>
      <c r="J10" s="37">
        <f>+F10-H10</f>
        <v>0</v>
      </c>
      <c r="K10" s="41">
        <f t="shared" si="0"/>
        <v>0</v>
      </c>
      <c r="L10" s="48"/>
      <c r="O10" s="17"/>
    </row>
    <row r="11" spans="1:15" x14ac:dyDescent="0.25">
      <c r="A11" s="31">
        <v>411</v>
      </c>
      <c r="B11" s="32" t="s">
        <v>13</v>
      </c>
      <c r="C11" s="21">
        <f>+C12</f>
        <v>99553284000</v>
      </c>
      <c r="D11" s="21">
        <f>+D12</f>
        <v>7000000000</v>
      </c>
      <c r="E11" s="21">
        <f>+'EJECUCION  INGRESOS 2022 ABRIL'!E11+D11</f>
        <v>73998942824</v>
      </c>
      <c r="F11" s="21">
        <f t="shared" si="2"/>
        <v>173552226824</v>
      </c>
      <c r="G11" s="21">
        <f>+G12</f>
        <v>4104605</v>
      </c>
      <c r="H11" s="28">
        <f>+H12</f>
        <v>146876335691</v>
      </c>
      <c r="I11" s="33">
        <f t="shared" si="0"/>
        <v>0.84629473432195068</v>
      </c>
      <c r="J11" s="21">
        <f>+F11-H11</f>
        <v>26675891133</v>
      </c>
      <c r="K11" s="41">
        <f t="shared" si="0"/>
        <v>0.18162143688770274</v>
      </c>
    </row>
    <row r="12" spans="1:15" x14ac:dyDescent="0.25">
      <c r="A12" s="31">
        <v>41102</v>
      </c>
      <c r="B12" s="32" t="s">
        <v>23</v>
      </c>
      <c r="C12" s="21">
        <f>+C13+C16</f>
        <v>99553284000</v>
      </c>
      <c r="D12" s="21">
        <f>+D13+D16</f>
        <v>7000000000</v>
      </c>
      <c r="E12" s="21">
        <f>+'EJECUCION  INGRESOS 2022 ABRIL'!E12+D12</f>
        <v>73998942824</v>
      </c>
      <c r="F12" s="21">
        <f t="shared" si="2"/>
        <v>173552226824</v>
      </c>
      <c r="G12" s="21">
        <f>+G13+G16</f>
        <v>4104605</v>
      </c>
      <c r="H12" s="28">
        <f>+H13+H16</f>
        <v>146876335691</v>
      </c>
      <c r="I12" s="42">
        <f t="shared" si="0"/>
        <v>0.84629473432195068</v>
      </c>
      <c r="J12" s="21">
        <f t="shared" ref="J12:J16" si="3">+F12-H12</f>
        <v>26675891133</v>
      </c>
      <c r="K12" s="41">
        <f t="shared" si="0"/>
        <v>0.18162143688770274</v>
      </c>
    </row>
    <row r="13" spans="1:15" ht="16.5" customHeight="1" x14ac:dyDescent="0.25">
      <c r="A13" s="31">
        <v>4110205</v>
      </c>
      <c r="B13" s="32" t="s">
        <v>24</v>
      </c>
      <c r="C13" s="21">
        <f t="shared" ref="C13:D14" si="4">+C14</f>
        <v>76428832000</v>
      </c>
      <c r="D13" s="21">
        <f t="shared" si="4"/>
        <v>7000000000</v>
      </c>
      <c r="E13" s="21">
        <f>+'EJECUCION  INGRESOS 2022 ABRIL'!E13+D13</f>
        <v>72548942824</v>
      </c>
      <c r="F13" s="21">
        <f t="shared" si="2"/>
        <v>148977774824</v>
      </c>
      <c r="G13" s="21">
        <f>+G14</f>
        <v>4104605</v>
      </c>
      <c r="H13" s="28">
        <f>+H14</f>
        <v>123751883691</v>
      </c>
      <c r="I13" s="33">
        <f t="shared" si="0"/>
        <v>0.83067346009965937</v>
      </c>
      <c r="J13" s="21">
        <f t="shared" si="3"/>
        <v>25225891133</v>
      </c>
      <c r="K13" s="41">
        <f t="shared" si="0"/>
        <v>0.20384248207475636</v>
      </c>
    </row>
    <row r="14" spans="1:15" ht="15.75" customHeight="1" x14ac:dyDescent="0.25">
      <c r="A14" s="31">
        <v>4110205001</v>
      </c>
      <c r="B14" s="32" t="s">
        <v>25</v>
      </c>
      <c r="C14" s="21">
        <f t="shared" si="4"/>
        <v>76428832000</v>
      </c>
      <c r="D14" s="21">
        <f t="shared" si="4"/>
        <v>7000000000</v>
      </c>
      <c r="E14" s="21">
        <f>+'EJECUCION  INGRESOS 2022 ABRIL'!E14+D14</f>
        <v>72548942824</v>
      </c>
      <c r="F14" s="21">
        <f t="shared" si="2"/>
        <v>148977774824</v>
      </c>
      <c r="G14" s="21">
        <f>+G15</f>
        <v>4104605</v>
      </c>
      <c r="H14" s="28">
        <f>+H15</f>
        <v>123751883691</v>
      </c>
      <c r="I14" s="42">
        <f t="shared" si="0"/>
        <v>0.83067346009965937</v>
      </c>
      <c r="J14" s="43">
        <f>+F14-H14</f>
        <v>25225891133</v>
      </c>
      <c r="K14" s="34">
        <f t="shared" si="0"/>
        <v>0.20384248207475636</v>
      </c>
    </row>
    <row r="15" spans="1:15" s="16" customFormat="1" x14ac:dyDescent="0.25">
      <c r="A15" s="44">
        <v>411020500105</v>
      </c>
      <c r="B15" s="45" t="s">
        <v>26</v>
      </c>
      <c r="C15" s="37">
        <v>76428832000</v>
      </c>
      <c r="D15" s="37">
        <v>7000000000</v>
      </c>
      <c r="E15" s="37">
        <f>+'EJECUCION  INGRESOS 2022 ABRIL'!E15+D15</f>
        <v>72548942824</v>
      </c>
      <c r="F15" s="37">
        <f t="shared" si="2"/>
        <v>148977774824</v>
      </c>
      <c r="G15" s="37">
        <v>4104605</v>
      </c>
      <c r="H15" s="38">
        <f>G15+'EJECUCION  INGRESOS 2022 Agosto'!H15</f>
        <v>123751883691</v>
      </c>
      <c r="I15" s="39">
        <f t="shared" si="0"/>
        <v>0.83067346009965937</v>
      </c>
      <c r="J15" s="37">
        <f>+F15-H15</f>
        <v>25225891133</v>
      </c>
      <c r="K15" s="40">
        <f t="shared" si="0"/>
        <v>0.20384248207475636</v>
      </c>
      <c r="L15" s="48"/>
      <c r="N15" s="48"/>
      <c r="O15" s="17"/>
    </row>
    <row r="16" spans="1:15" ht="14.25" customHeight="1" x14ac:dyDescent="0.25">
      <c r="A16" s="31">
        <v>4110206</v>
      </c>
      <c r="B16" s="46" t="s">
        <v>27</v>
      </c>
      <c r="C16" s="21">
        <f>+C17</f>
        <v>23124452000</v>
      </c>
      <c r="D16" s="21">
        <f t="shared" ref="D16:D18" si="5">+D17</f>
        <v>0</v>
      </c>
      <c r="E16" s="21">
        <f>+'EJECUCION  INGRESOS 2022 ABRIL'!E16+D16</f>
        <v>1450000000</v>
      </c>
      <c r="F16" s="73">
        <f t="shared" si="2"/>
        <v>24574452000</v>
      </c>
      <c r="G16" s="21">
        <f t="shared" ref="G16:H18" si="6">+G17</f>
        <v>0</v>
      </c>
      <c r="H16" s="28">
        <f t="shared" si="6"/>
        <v>23124452000</v>
      </c>
      <c r="I16" s="33">
        <f t="shared" si="0"/>
        <v>0.94099563237463035</v>
      </c>
      <c r="J16" s="43">
        <f t="shared" si="3"/>
        <v>1450000000</v>
      </c>
      <c r="K16" s="34">
        <v>0</v>
      </c>
    </row>
    <row r="17" spans="1:15" x14ac:dyDescent="0.25">
      <c r="A17" s="31">
        <v>4110206007</v>
      </c>
      <c r="B17" s="46" t="s">
        <v>31</v>
      </c>
      <c r="C17" s="21">
        <f>+C18</f>
        <v>23124452000</v>
      </c>
      <c r="D17" s="21">
        <f t="shared" si="5"/>
        <v>0</v>
      </c>
      <c r="E17" s="21">
        <f>+'EJECUCION  INGRESOS 2022 ABRIL'!E17+D17</f>
        <v>1450000000</v>
      </c>
      <c r="F17" s="21">
        <f t="shared" si="2"/>
        <v>24574452000</v>
      </c>
      <c r="G17" s="21">
        <f t="shared" si="6"/>
        <v>0</v>
      </c>
      <c r="H17" s="28">
        <f t="shared" si="6"/>
        <v>23124452000</v>
      </c>
      <c r="I17" s="33">
        <f t="shared" si="0"/>
        <v>0.94099563237463035</v>
      </c>
      <c r="J17" s="21">
        <f>+F17-H17</f>
        <v>1450000000</v>
      </c>
      <c r="K17" s="3">
        <v>0</v>
      </c>
    </row>
    <row r="18" spans="1:15" x14ac:dyDescent="0.25">
      <c r="A18" s="47">
        <v>4411020600702</v>
      </c>
      <c r="B18" s="46" t="s">
        <v>28</v>
      </c>
      <c r="C18" s="21">
        <f>+C19</f>
        <v>23124452000</v>
      </c>
      <c r="D18" s="21">
        <f t="shared" si="5"/>
        <v>0</v>
      </c>
      <c r="E18" s="21">
        <f>+'EJECUCION  INGRESOS 2022 ABRIL'!E18+D18</f>
        <v>1450000000</v>
      </c>
      <c r="F18" s="21">
        <f t="shared" si="2"/>
        <v>24574452000</v>
      </c>
      <c r="G18" s="21">
        <f>+G19</f>
        <v>0</v>
      </c>
      <c r="H18" s="28">
        <f t="shared" si="6"/>
        <v>23124452000</v>
      </c>
      <c r="I18" s="33">
        <f t="shared" si="0"/>
        <v>0.94099563237463035</v>
      </c>
      <c r="J18" s="21">
        <f t="shared" ref="J18:J22" si="7">+F18-H18</f>
        <v>1450000000</v>
      </c>
      <c r="K18" s="3">
        <v>0</v>
      </c>
    </row>
    <row r="19" spans="1:15" s="16" customFormat="1" x14ac:dyDescent="0.25">
      <c r="A19" s="44">
        <v>41102060070209</v>
      </c>
      <c r="B19" s="45" t="s">
        <v>48</v>
      </c>
      <c r="C19" s="37">
        <v>23124452000</v>
      </c>
      <c r="D19" s="37">
        <v>0</v>
      </c>
      <c r="E19" s="37">
        <f>+'EJECUCION  INGRESOS 2022 ABRIL'!E19+D19</f>
        <v>1450000000</v>
      </c>
      <c r="F19" s="37">
        <f t="shared" si="2"/>
        <v>24574452000</v>
      </c>
      <c r="G19" s="37">
        <v>0</v>
      </c>
      <c r="H19" s="38">
        <f>G19+'EJECUCION  INGRESOS 2022 Agosto'!H19</f>
        <v>23124452000</v>
      </c>
      <c r="I19" s="39">
        <f t="shared" si="0"/>
        <v>0.94099563237463035</v>
      </c>
      <c r="J19" s="37">
        <f>+F19-H19</f>
        <v>1450000000</v>
      </c>
      <c r="K19" s="40">
        <v>0</v>
      </c>
      <c r="L19" s="48"/>
      <c r="O19" s="17"/>
    </row>
    <row r="20" spans="1:15" x14ac:dyDescent="0.25">
      <c r="A20" s="31">
        <v>412</v>
      </c>
      <c r="B20" s="46" t="s">
        <v>15</v>
      </c>
      <c r="C20" s="21">
        <f t="shared" ref="C20:D21" si="8">+C21</f>
        <v>350000000</v>
      </c>
      <c r="D20" s="21">
        <f t="shared" si="8"/>
        <v>0</v>
      </c>
      <c r="E20" s="43">
        <f>+'EJECUCION  INGRESOS 2022 ABRIL'!E20+D20</f>
        <v>0</v>
      </c>
      <c r="F20" s="43">
        <f t="shared" si="2"/>
        <v>350000000</v>
      </c>
      <c r="G20" s="21">
        <f t="shared" ref="G20:G21" si="9">+G21</f>
        <v>585290437</v>
      </c>
      <c r="H20" s="28">
        <f>+H21</f>
        <v>1581044288</v>
      </c>
      <c r="I20" s="33">
        <f t="shared" si="0"/>
        <v>4.5172693942857141</v>
      </c>
      <c r="J20" s="21">
        <f>+F20-H20</f>
        <v>-1231044288</v>
      </c>
      <c r="K20" s="41">
        <v>0</v>
      </c>
    </row>
    <row r="21" spans="1:15" x14ac:dyDescent="0.25">
      <c r="A21" s="31">
        <v>41205</v>
      </c>
      <c r="B21" s="32" t="s">
        <v>29</v>
      </c>
      <c r="C21" s="21">
        <f t="shared" si="8"/>
        <v>350000000</v>
      </c>
      <c r="D21" s="21">
        <f t="shared" si="8"/>
        <v>0</v>
      </c>
      <c r="E21" s="21">
        <f>+'EJECUCION  INGRESOS 2022 ABRIL'!E21+D21</f>
        <v>0</v>
      </c>
      <c r="F21" s="21">
        <f t="shared" si="2"/>
        <v>350000000</v>
      </c>
      <c r="G21" s="21">
        <f t="shared" si="9"/>
        <v>585290437</v>
      </c>
      <c r="H21" s="28">
        <f>+H22</f>
        <v>1581044288</v>
      </c>
      <c r="I21" s="33">
        <f t="shared" si="0"/>
        <v>4.5172693942857141</v>
      </c>
      <c r="J21" s="21">
        <f>+F21-H21</f>
        <v>-1231044288</v>
      </c>
      <c r="K21" s="41">
        <v>0</v>
      </c>
    </row>
    <row r="22" spans="1:15" s="16" customFormat="1" x14ac:dyDescent="0.25">
      <c r="A22" s="35">
        <v>4120502</v>
      </c>
      <c r="B22" s="36" t="s">
        <v>30</v>
      </c>
      <c r="C22" s="37">
        <v>350000000</v>
      </c>
      <c r="D22" s="37">
        <v>0</v>
      </c>
      <c r="E22" s="37">
        <f>+'EJECUCION  INGRESOS 2022 ABRIL'!E22+D22</f>
        <v>0</v>
      </c>
      <c r="F22" s="37">
        <f t="shared" si="2"/>
        <v>350000000</v>
      </c>
      <c r="G22" s="37">
        <f>585231918+58519</f>
        <v>585290437</v>
      </c>
      <c r="H22" s="38">
        <f>G22+'EJECUCION  INGRESOS 2022 Agosto'!H22</f>
        <v>1581044288</v>
      </c>
      <c r="I22" s="39">
        <f t="shared" si="0"/>
        <v>4.5172693942857141</v>
      </c>
      <c r="J22" s="37">
        <f t="shared" si="7"/>
        <v>-1231044288</v>
      </c>
      <c r="K22" s="40">
        <v>0</v>
      </c>
      <c r="L22" s="48"/>
      <c r="O22" s="17"/>
    </row>
    <row r="23" spans="1:15" x14ac:dyDescent="0.25">
      <c r="A23" s="93" t="s">
        <v>33</v>
      </c>
      <c r="B23" s="93"/>
      <c r="C23" s="21">
        <f>+C9+C11+C20</f>
        <v>120069906000</v>
      </c>
      <c r="D23" s="21">
        <f t="shared" ref="D23" si="10">+D9+D11+D20</f>
        <v>7000000000</v>
      </c>
      <c r="E23" s="21">
        <f>+'EJECUCION  INGRESOS 2022 ABRIL'!E23+D23</f>
        <v>76485378760</v>
      </c>
      <c r="F23" s="21">
        <f t="shared" si="2"/>
        <v>196555284760</v>
      </c>
      <c r="G23" s="21">
        <f>+G9+G11+G20</f>
        <v>589395042</v>
      </c>
      <c r="H23" s="21">
        <f>+H9+H11+H20</f>
        <v>171110437915</v>
      </c>
      <c r="I23" s="15">
        <f t="shared" si="0"/>
        <v>0.87054610678075162</v>
      </c>
      <c r="J23" s="21">
        <f>+F23-H23</f>
        <v>25444846845</v>
      </c>
      <c r="K23" s="3">
        <f t="shared" si="0"/>
        <v>0.14870423543442662</v>
      </c>
    </row>
    <row r="24" spans="1:15" x14ac:dyDescent="0.25">
      <c r="H24" s="75"/>
    </row>
    <row r="25" spans="1:15" x14ac:dyDescent="0.25">
      <c r="F25" s="6"/>
      <c r="G25" s="56"/>
      <c r="H25" s="57"/>
      <c r="I25" s="10"/>
      <c r="O25" s="13"/>
    </row>
    <row r="26" spans="1:15" x14ac:dyDescent="0.25">
      <c r="B26" s="88"/>
      <c r="E26" s="51"/>
      <c r="F26" s="51"/>
      <c r="G26" s="5"/>
      <c r="H26" s="6"/>
      <c r="J26" s="49"/>
    </row>
    <row r="27" spans="1:15" x14ac:dyDescent="0.25">
      <c r="B27" s="88"/>
      <c r="D27" s="5"/>
      <c r="E27" s="5"/>
      <c r="F27" s="6"/>
      <c r="G27" s="5"/>
      <c r="H27" s="7"/>
      <c r="J27" s="50"/>
    </row>
    <row r="28" spans="1:15" x14ac:dyDescent="0.25">
      <c r="F28" s="7"/>
      <c r="G28" s="5"/>
      <c r="H28" s="5"/>
      <c r="J28" s="51"/>
    </row>
    <row r="30" spans="1:15" x14ac:dyDescent="0.25">
      <c r="A30" s="11"/>
      <c r="B30" s="88" t="s">
        <v>19</v>
      </c>
      <c r="C30" s="92" t="s">
        <v>17</v>
      </c>
      <c r="D30" s="92"/>
      <c r="E30" s="92"/>
      <c r="F30" s="92" t="s">
        <v>35</v>
      </c>
      <c r="G30" s="92"/>
      <c r="H30" s="92"/>
      <c r="I30" s="92" t="s">
        <v>32</v>
      </c>
      <c r="J30" s="92"/>
      <c r="K30" s="92"/>
    </row>
    <row r="31" spans="1:15" s="11" customFormat="1" x14ac:dyDescent="0.25">
      <c r="B31" s="88" t="s">
        <v>21</v>
      </c>
      <c r="C31" s="92" t="s">
        <v>18</v>
      </c>
      <c r="D31" s="92"/>
      <c r="E31" s="92"/>
      <c r="F31" s="92" t="s">
        <v>20</v>
      </c>
      <c r="G31" s="92"/>
      <c r="H31" s="92"/>
      <c r="I31" s="92" t="s">
        <v>22</v>
      </c>
      <c r="J31" s="92"/>
      <c r="K31" s="92"/>
      <c r="O31" s="13"/>
    </row>
    <row r="32" spans="1:15" x14ac:dyDescent="0.25">
      <c r="G32" s="5"/>
      <c r="H32" s="51"/>
    </row>
    <row r="33" spans="6:8" x14ac:dyDescent="0.25">
      <c r="G33" s="5"/>
      <c r="H33" s="5"/>
    </row>
    <row r="37" spans="6:8" x14ac:dyDescent="0.25">
      <c r="G37" s="5"/>
    </row>
    <row r="38" spans="6:8" x14ac:dyDescent="0.25">
      <c r="F38" s="8"/>
      <c r="H38" s="51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EJECUCION  INGRESOS 2022 ENERO</vt:lpstr>
      <vt:lpstr>EJECUCION  INGRESOS 2022 FEB</vt:lpstr>
      <vt:lpstr>EJECUCION  INGRESOS 2022 MARZO</vt:lpstr>
      <vt:lpstr>EJECUCION  INGRESOS 2022 ABRIL</vt:lpstr>
      <vt:lpstr>EJECUCION  INGRESOS 2022 Mayo</vt:lpstr>
      <vt:lpstr>EJECUCION  INGRESOS 2022 Junio</vt:lpstr>
      <vt:lpstr>EJECUCION  INGRESOS 2022 Julio</vt:lpstr>
      <vt:lpstr>EJECUCION  INGRESOS 2022 Agosto</vt:lpstr>
      <vt:lpstr>EJECUCION  INGRESOS 2022 Septie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Sandra Patricia Galeano</cp:lastModifiedBy>
  <cp:lastPrinted>2021-04-06T22:43:31Z</cp:lastPrinted>
  <dcterms:created xsi:type="dcterms:W3CDTF">2016-11-16T13:24:50Z</dcterms:created>
  <dcterms:modified xsi:type="dcterms:W3CDTF">2022-10-07T19:21:28Z</dcterms:modified>
</cp:coreProperties>
</file>